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updateLinks="never"/>
  <bookViews>
    <workbookView xWindow="-108" yWindow="-108" windowWidth="23256" windowHeight="12456" tabRatio="806"/>
  </bookViews>
  <sheets>
    <sheet name="承継・開業支援事業計画書（様式０）" sheetId="16" r:id="rId1"/>
    <sheet name="承継・開業支援事業（施設整備）事業計画総括表（様式１－１）" sheetId="27" r:id="rId2"/>
    <sheet name="【記入例】事業計画総括表（様式１－１）" sheetId="28" r:id="rId3"/>
    <sheet name="承継・開業支援事業（施設整備）事業費内訳書（様式１－２）" sheetId="23" r:id="rId4"/>
    <sheet name="承継・開業支援事業（施設整備）事業計画書（様式１－３）" sheetId="25" r:id="rId5"/>
  </sheets>
  <externalReferences>
    <externalReference r:id="rId6"/>
    <externalReference r:id="rId7"/>
    <externalReference r:id="rId8"/>
    <externalReference r:id="rId9"/>
  </externalReferences>
  <definedNames>
    <definedName name="重点医師偏在対策支援区域における診療所の承継・開業支援事業">#REF!</definedName>
    <definedName name="重点医師偏在対策支援区域における診療所の承継・開業支援事業" localSheetId="2">'[2]管理用（このシートは削除しないでください）'!$U$4:$U$6</definedName>
    <definedName name="補助事業名">#REF!</definedName>
    <definedName name="補助事業名" localSheetId="2">'[2]管理用（このシートは削除しないでください）'!$H$3:$U$3</definedName>
    <definedName name="有床診療所等スプリンクラー等施設整備事業">#REF!</definedName>
    <definedName name="有床診療所等スプリンクラー等施設整備事業" localSheetId="3">#REF!</definedName>
    <definedName name="補助事業名" localSheetId="4">'[3]管理用（このシートは削除しないでください）'!$H$3:$T$3</definedName>
    <definedName name="有床診療所等スプリンクラー等施設整備事業" localSheetId="4">#REF!</definedName>
    <definedName name="有床診療所等スプリンクラー等施設整備事業" localSheetId="2">#REF!</definedName>
    <definedName name="あ" hidden="1">#REF!</definedName>
    <definedName name="_Key2" hidden="1">#REF!</definedName>
    <definedName name="組織" hidden="1">#REF!</definedName>
    <definedName name="_Key1" hidden="1">#REF!</definedName>
    <definedName name="特定" hidden="1">#REF!</definedName>
    <definedName name="い" hidden="1">#REF!</definedName>
    <definedName name="こ" hidden="1">#REF!</definedName>
    <definedName name="別紙１７" hidden="1">#REF!</definedName>
    <definedName name="さいとう" hidden="1">#REF!</definedName>
    <definedName name="別紙３１" hidden="1">#REF!</definedName>
    <definedName name="き" hidden="1">#REF!</definedName>
    <definedName name="_Sort" hidden="1">#REF!</definedName>
    <definedName name="表" hidden="1">#REF!</definedName>
    <definedName name="aaaaaaaaaaaaaaaaaa" hidden="1">#REF!</definedName>
    <definedName name="死亡時画像診断システム施設整備事業">#REF!</definedName>
    <definedName name="ｌ" hidden="1">#REF!</definedName>
    <definedName name="E" hidden="1">#REF!</definedName>
    <definedName name="aaa" hidden="1">#REF!</definedName>
    <definedName name="aaaa">#REF!</definedName>
    <definedName name="_Order1" hidden="1">255</definedName>
    <definedName name="bbbb">#REF!</definedName>
    <definedName name="ff" hidden="1">#REF!</definedName>
    <definedName name="_Order2" hidden="1">255</definedName>
    <definedName name="cccc">#REF!</definedName>
    <definedName name="産科医療機関施設整備事業">#REF!</definedName>
    <definedName name="ｗ" hidden="1">#REF!</definedName>
    <definedName name="へき地保健指導所施設整備事業">#REF!</definedName>
    <definedName name="ああ" hidden="1">#REF!</definedName>
    <definedName name="院内感染対策施設整備事業">#REF!</definedName>
    <definedName name="こ」" hidden="1">#REF!</definedName>
    <definedName name="へき地診療所施設整備事業">#REF!</definedName>
    <definedName name="へき地医療拠点病院施設整備事業">#REF!</definedName>
    <definedName name="医師臨床研修病院研修医環境整備事業">#REF!</definedName>
    <definedName name="過疎地域等特定診療所施設整備事業">#REF!</definedName>
    <definedName name="研修医のための研修施設整備事業">#REF!</definedName>
    <definedName name="事業分類">'[1]事業分類・区分'!$B$2:$H$2</definedName>
    <definedName name="南海トラフ地震に係る津波避難対策緊急事業">#REF!</definedName>
    <definedName name="分娩取扱施設施設整備事業">#REF!</definedName>
    <definedName name="保育所別民改費担当者一覧">#REF!</definedName>
    <definedName name="離島等患者宿泊施設施設整備事業">#REF!</definedName>
    <definedName name="臨床研修病院施設整備事業">#REF!</definedName>
    <definedName name="_xlnm.Print_Area" localSheetId="0">'承継・開業支援事業計画書（様式０）'!$A$1:$G$68</definedName>
    <definedName name="_xlnm.Print_Area" localSheetId="3">'承継・開業支援事業（施設整備）事業費内訳書（様式１－２）'!$A$1:$Y$80</definedName>
    <definedName name="_xlnm.Print_Titles" localSheetId="3">'承継・開業支援事業（施設整備）事業費内訳書（様式１－２）'!$A:$C</definedName>
    <definedName name="_xlnm.Print_Area" localSheetId="4">'承継・開業支援事業（施設整備）事業計画書（様式１－３）'!$A$1:$K$32</definedName>
    <definedName name="_xlnm._FilterDatabase" localSheetId="1" hidden="1">'承継・開業支援事業（施設整備）事業計画総括表（様式１－１）'!$B$6:$S$27</definedName>
    <definedName name="_xlnm.Print_Area" localSheetId="1">'承継・開業支援事業（施設整備）事業計画総括表（様式１－１）'!$A$1:$W$39</definedName>
    <definedName name="_xlnm.Print_Titles" localSheetId="1">'承継・開業支援事業（施設整備）事業計画総括表（様式１－１）'!$1:$6</definedName>
    <definedName name="_xlnm.Print_Titles" localSheetId="2">'【記入例】事業計画総括表（様式１－１）'!$1:$6</definedName>
    <definedName name="_xlnm._FilterDatabase" localSheetId="2" hidden="1">'【記入例】事業計画総括表（様式１－１）'!$B$6:$S$11</definedName>
    <definedName name="_xlnm.Print_Area" localSheetId="2">'【記入例】事業計画総括表（様式１－１）'!$A$1:$W$30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I4" authorId="0">
      <text>
        <r>
          <rPr>
            <b/>
            <sz val="10"/>
            <color indexed="81"/>
            <rFont val="游ゴシック"/>
          </rPr>
          <t>消費税込みの額を記載すること</t>
        </r>
      </text>
    </comment>
    <comment ref="S4" authorId="0">
      <text>
        <r>
          <rPr>
            <sz val="11"/>
            <color indexed="81"/>
            <rFont val="ＭＳ Ｐゴシック"/>
          </rPr>
          <t>・必ず記載すること
・都道府県自らが実施主体の場合は「-」（半角ハイフン）を入力</t>
        </r>
      </text>
    </comment>
    <comment ref="P5" authorId="0">
      <text>
        <r>
          <rPr>
            <b/>
            <sz val="10"/>
            <color indexed="81"/>
            <rFont val="游ゴシック"/>
          </rPr>
          <t>鉄筋コンクリート：558,000円
ブロック ：444,000円
木造 ：362,000円</t>
        </r>
      </text>
    </comment>
    <comment ref="O5" authorId="0">
      <text>
        <r>
          <rPr>
            <b/>
            <sz val="10"/>
            <color indexed="81"/>
            <rFont val="游ゴシック"/>
          </rPr>
          <t>無床診療所　160㎡
有床診療所　５床以下　240㎡
　　　　　　６床以上　760㎡
（診療部門と一体となった）
医師住宅　　80㎡　　看護師住宅　80㎡</t>
        </r>
      </text>
    </comment>
  </commentList>
</comments>
</file>

<file path=xl/comments2.xml><?xml version="1.0" encoding="utf-8"?>
<comments xmlns="http://schemas.openxmlformats.org/spreadsheetml/2006/main">
  <authors>
    <author>作成者</author>
  </authors>
  <commentList>
    <comment ref="I4" authorId="0">
      <text>
        <r>
          <rPr>
            <sz val="11"/>
            <color indexed="81"/>
            <rFont val="ＭＳ Ｐゴシック"/>
          </rPr>
          <t>消費税込みの額を記載すること</t>
        </r>
      </text>
    </comment>
    <comment ref="S4" authorId="0">
      <text>
        <r>
          <rPr>
            <sz val="11"/>
            <color indexed="81"/>
            <rFont val="ＭＳ Ｐゴシック"/>
          </rPr>
          <t>・必ず記載すること
・都道府県自らが実施主体の場合は「-」（半角ハイフン）を入力</t>
        </r>
      </text>
    </comment>
    <comment ref="P5" authorId="0">
      <text>
        <r>
          <rPr>
            <sz val="11"/>
            <color indexed="81"/>
            <rFont val="游ゴシック"/>
          </rPr>
          <t>鉄筋コンクリート：558,000円
ブロック ：444,000円
木造 ：362,000円</t>
        </r>
      </text>
    </comment>
  </commentList>
</comments>
</file>

<file path=xl/comments3.xml><?xml version="1.0" encoding="utf-8"?>
<comments xmlns="http://schemas.openxmlformats.org/spreadsheetml/2006/main">
  <authors>
    <author>作成者</author>
  </authors>
  <commentList>
    <comment ref="C13" authorId="0">
      <text>
        <r>
          <rPr>
            <sz val="9"/>
            <color indexed="81"/>
            <rFont val="ＭＳ Ｐゴシック"/>
          </rPr>
          <t>&lt;建築工事&gt;の場合は、さらに工事種別を選択</t>
        </r>
      </text>
    </comment>
    <comment ref="C12" authorId="0">
      <text>
        <r>
          <rPr>
            <sz val="9"/>
            <color indexed="81"/>
            <rFont val="ＭＳ Ｐゴシック"/>
          </rPr>
          <t>改修工事の場合は
&lt;改修工事&gt;を選択</t>
        </r>
      </text>
    </comment>
    <comment ref="M7" authorId="0">
      <text>
        <r>
          <rPr>
            <sz val="9"/>
            <color indexed="81"/>
            <rFont val="ＭＳ Ｐゴシック"/>
          </rPr>
          <t>年度欄が不足する場合は適宜追加すること</t>
        </r>
      </text>
    </comment>
  </commentList>
</comments>
</file>

<file path=xl/comments4.xml><?xml version="1.0" encoding="utf-8"?>
<comments xmlns="http://schemas.openxmlformats.org/spreadsheetml/2006/main">
  <authors>
    <author>作成者</author>
  </authors>
  <commentList>
    <comment ref="B29" authorId="0">
      <text>
        <r>
          <rPr>
            <sz val="9"/>
            <color indexed="81"/>
            <rFont val="ＭＳ Ｐゴシック"/>
          </rPr>
          <t>下段：補助対象部分も含めた全体の面積を記載</t>
        </r>
      </text>
    </comment>
    <comment ref="B28" authorId="0">
      <text>
        <r>
          <rPr>
            <sz val="9"/>
            <color indexed="81"/>
            <rFont val="ＭＳ Ｐゴシック"/>
          </rPr>
          <t>上段：補助対象部分を記載</t>
        </r>
      </text>
    </comment>
    <comment ref="G18" authorId="0">
      <text>
        <r>
          <rPr>
            <sz val="9"/>
            <color indexed="81"/>
            <rFont val="ＭＳ Ｐゴシック"/>
          </rPr>
          <t xml:space="preserve">「有床」又は「無床」を選択
</t>
        </r>
      </text>
    </comment>
    <comment ref="B18" authorId="0">
      <text>
        <r>
          <rPr>
            <sz val="9"/>
            <color indexed="81"/>
            <rFont val="ＭＳ Ｐゴシック"/>
          </rPr>
          <t>「有床」又は「無床」を選択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sharedStrings.xml><?xml version="1.0" encoding="utf-8"?>
<sst xmlns="http://schemas.openxmlformats.org/spreadsheetml/2006/main" xmlns:r="http://schemas.openxmlformats.org/officeDocument/2006/relationships" count="212" uniqueCount="212">
  <si>
    <t>施設名</t>
  </si>
  <si>
    <t>在宅医療の提供（訪問診療など）</t>
    <rPh sb="0" eb="4">
      <t>ザイタクイリョウ</t>
    </rPh>
    <rPh sb="5" eb="7">
      <t>テイキョウ</t>
    </rPh>
    <rPh sb="8" eb="12">
      <t>ホウモンシンリョウ</t>
    </rPh>
    <phoneticPr fontId="3"/>
  </si>
  <si>
    <t>２．実施予定の事業（申請を行う事業について〇をつけてください。）</t>
    <rPh sb="2" eb="6">
      <t>ジッシヨテイ</t>
    </rPh>
    <rPh sb="7" eb="9">
      <t>ジギョウ</t>
    </rPh>
    <rPh sb="10" eb="12">
      <t>シンセイ</t>
    </rPh>
    <rPh sb="13" eb="14">
      <t>オコナ</t>
    </rPh>
    <rPh sb="15" eb="17">
      <t>ジギョウ</t>
    </rPh>
    <phoneticPr fontId="3"/>
  </si>
  <si>
    <t>補助対象経費</t>
    <rPh sb="0" eb="2">
      <t>ホジョ</t>
    </rPh>
    <rPh sb="2" eb="4">
      <t>タイショウ</t>
    </rPh>
    <rPh sb="4" eb="6">
      <t>ケイヒ</t>
    </rPh>
    <phoneticPr fontId="26"/>
  </si>
  <si>
    <t>△△診療所</t>
    <rPh sb="2" eb="5">
      <t>シンリョウジョ</t>
    </rPh>
    <phoneticPr fontId="26"/>
  </si>
  <si>
    <t>・</t>
  </si>
  <si>
    <r>
      <t>（注）この総括表は、事業単位毎に、それぞれ別葉に作成すること。なお、作成にあたっては</t>
    </r>
    <r>
      <rPr>
        <u/>
        <sz val="14"/>
        <color auto="1"/>
        <rFont val="ＭＳ Ｐゴシック"/>
      </rPr>
      <t>優先順位の高いもの</t>
    </r>
    <r>
      <rPr>
        <sz val="14"/>
        <color auto="1"/>
        <rFont val="ＭＳ Ｐゴシック"/>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26"/>
  </si>
  <si>
    <t xml:space="preserve"> (2)　交付要綱５（2）及び（3）に掲げる事業･･･(H)欄に記載された額に２分の１を乗じて得た額</t>
  </si>
  <si>
    <t>メールアドレス</t>
  </si>
  <si>
    <t>小　計</t>
  </si>
  <si>
    <t xml:space="preserve"> (4)　　　　　　　　　　 〃　　　　　　　　　（4）に掲げる事業･･･(C)と(F)とを比較して少ない方の額に補助率を乗じて得た額と(G)とを比較して少ない方の額</t>
  </si>
  <si>
    <t>※承継の場合、「名称」「所在地」「開設者」欄の下段に承継前の名称及び所在地、開設者も記入してください。</t>
    <rPh sb="1" eb="3">
      <t>ショウケイ</t>
    </rPh>
    <rPh sb="4" eb="6">
      <t>バアイ</t>
    </rPh>
    <rPh sb="8" eb="10">
      <t>メイショウ</t>
    </rPh>
    <rPh sb="12" eb="15">
      <t>ショザイチ</t>
    </rPh>
    <rPh sb="17" eb="20">
      <t>カイセツシャ</t>
    </rPh>
    <rPh sb="21" eb="22">
      <t>ラン</t>
    </rPh>
    <rPh sb="23" eb="25">
      <t>ゲダン</t>
    </rPh>
    <rPh sb="26" eb="29">
      <t>ショウケイマエ</t>
    </rPh>
    <rPh sb="30" eb="32">
      <t>メイショウ</t>
    </rPh>
    <rPh sb="32" eb="33">
      <t>オヨ</t>
    </rPh>
    <rPh sb="34" eb="37">
      <t>ショザイチ</t>
    </rPh>
    <rPh sb="38" eb="41">
      <t>カイセツシャ</t>
    </rPh>
    <rPh sb="42" eb="44">
      <t>キニュウ</t>
    </rPh>
    <phoneticPr fontId="3"/>
  </si>
  <si>
    <t>竣工</t>
  </si>
  <si>
    <t>　　改　　築：従前の建物を取りこわして、これと位置・構造・規模がほぼ同程度のものを建築する場合</t>
  </si>
  <si>
    <t>電　話　番　号</t>
    <rPh sb="0" eb="1">
      <t>デン</t>
    </rPh>
    <rPh sb="2" eb="3">
      <t>ハナシ</t>
    </rPh>
    <rPh sb="4" eb="5">
      <t>バン</t>
    </rPh>
    <rPh sb="6" eb="7">
      <t>ゴウ</t>
    </rPh>
    <phoneticPr fontId="3"/>
  </si>
  <si>
    <t>Ⅱ．「国庫補助基本額」欄は、次により記入すること。</t>
  </si>
  <si>
    <t>名称</t>
    <rPh sb="0" eb="1">
      <t>ナ</t>
    </rPh>
    <rPh sb="1" eb="2">
      <t>ショウ</t>
    </rPh>
    <phoneticPr fontId="3"/>
  </si>
  <si>
    <t>借入金</t>
  </si>
  <si>
    <t>所在地</t>
    <rPh sb="0" eb="1">
      <t>ショ</t>
    </rPh>
    <rPh sb="1" eb="2">
      <t>ザイ</t>
    </rPh>
    <rPh sb="2" eb="3">
      <t>チ</t>
    </rPh>
    <phoneticPr fontId="3"/>
  </si>
  <si>
    <t>４．事業計画</t>
    <rPh sb="2" eb="6">
      <t>ジギョウケイカク</t>
    </rPh>
    <phoneticPr fontId="3"/>
  </si>
  <si>
    <t>補助事業者名</t>
  </si>
  <si>
    <t>担当者氏名・所属</t>
    <rPh sb="0" eb="1">
      <t>タン</t>
    </rPh>
    <rPh sb="1" eb="2">
      <t>トウ</t>
    </rPh>
    <rPh sb="2" eb="3">
      <t>シャ</t>
    </rPh>
    <rPh sb="3" eb="5">
      <t>シメイ</t>
    </rPh>
    <rPh sb="6" eb="7">
      <t>ショ</t>
    </rPh>
    <rPh sb="7" eb="8">
      <t>ゾク</t>
    </rPh>
    <phoneticPr fontId="3"/>
  </si>
  <si>
    <t>１．医療機関の名称・所在地等</t>
    <rPh sb="2" eb="6">
      <t>イリョウキカン</t>
    </rPh>
    <rPh sb="7" eb="9">
      <t>メイショウ</t>
    </rPh>
    <rPh sb="10" eb="13">
      <t>ショザイチ</t>
    </rPh>
    <rPh sb="13" eb="14">
      <t>ナド</t>
    </rPh>
    <phoneticPr fontId="26"/>
  </si>
  <si>
    <t>事業区分</t>
    <rPh sb="0" eb="4">
      <t>ジギョウクブン</t>
    </rPh>
    <phoneticPr fontId="3"/>
  </si>
  <si>
    <t>区分</t>
    <rPh sb="0" eb="2">
      <t>クブン</t>
    </rPh>
    <phoneticPr fontId="26"/>
  </si>
  <si>
    <t>承継・開業支援事業（施設整備）事業計画総括表（様式１－１）</t>
  </si>
  <si>
    <t xml:space="preserve"> (6)　　　　　　　　　　 〃　　　　　　　　　（6）に掲げる事業･･･(C)と(F)とを比較して少ない方の額に２分の１を乗じて得た額と(G)とを比較して少ない方の額</t>
  </si>
  <si>
    <t>所在地</t>
    <rPh sb="0" eb="3">
      <t>ショザイチ</t>
    </rPh>
    <phoneticPr fontId="26"/>
  </si>
  <si>
    <t xml:space="preserve">      円</t>
  </si>
  <si>
    <t>開　設　者</t>
  </si>
  <si>
    <t>無床・有床の別</t>
    <rPh sb="0" eb="2">
      <t>ムショウ</t>
    </rPh>
    <rPh sb="3" eb="5">
      <t>ユウショウ</t>
    </rPh>
    <rPh sb="6" eb="7">
      <t>ベツ</t>
    </rPh>
    <phoneticPr fontId="3"/>
  </si>
  <si>
    <t>待合室</t>
    <rPh sb="0" eb="3">
      <t>マチアイシツ</t>
    </rPh>
    <phoneticPr fontId="26"/>
  </si>
  <si>
    <t>〇</t>
  </si>
  <si>
    <t>学校保健への協力（学校医への就任など）</t>
    <rPh sb="0" eb="4">
      <t>ガッコウホケン</t>
    </rPh>
    <rPh sb="6" eb="8">
      <t>キョウリョク</t>
    </rPh>
    <rPh sb="9" eb="12">
      <t>ガッコウイ</t>
    </rPh>
    <rPh sb="14" eb="16">
      <t>シュウニン</t>
    </rPh>
    <phoneticPr fontId="3"/>
  </si>
  <si>
    <t>補助対象事業分</t>
    <rPh sb="0" eb="2">
      <t>ホジョ</t>
    </rPh>
    <rPh sb="2" eb="4">
      <t>タイショウ</t>
    </rPh>
    <rPh sb="4" eb="7">
      <t>ジギョウブン</t>
    </rPh>
    <phoneticPr fontId="26"/>
  </si>
  <si>
    <t>（２）地域医療への貢献に対する考えについて</t>
    <rPh sb="9" eb="11">
      <t>コウケン</t>
    </rPh>
    <rPh sb="12" eb="13">
      <t>タイ</t>
    </rPh>
    <rPh sb="15" eb="16">
      <t>カンガ</t>
    </rPh>
    <phoneticPr fontId="3"/>
  </si>
  <si>
    <t>標榜診療科</t>
    <rPh sb="0" eb="5">
      <t>ヒョウボウシンリョウカ</t>
    </rPh>
    <phoneticPr fontId="3"/>
  </si>
  <si>
    <t>Ｆ</t>
  </si>
  <si>
    <t xml:space="preserve"> (2)　　　　　　　　　　 〃　　　　　　　　　（2）に掲げる事業･･･(C)と(F)と(G)とを比較してもっとも少ない額</t>
  </si>
  <si>
    <t>上段:承継・開業後,下段:承継前</t>
  </si>
  <si>
    <t xml:space="preserve"> &lt;附帯工事&gt;         </t>
  </si>
  <si>
    <t>病床数（有床の場合）</t>
    <rPh sb="0" eb="3">
      <t>ビョウショウスウ</t>
    </rPh>
    <rPh sb="4" eb="6">
      <t>ユウショウ</t>
    </rPh>
    <rPh sb="7" eb="9">
      <t>バアイ</t>
    </rPh>
    <phoneticPr fontId="3"/>
  </si>
  <si>
    <t xml:space="preserve"> ～ </t>
  </si>
  <si>
    <t xml:space="preserve">     </t>
  </si>
  <si>
    <t>３．承継・開業までのスケジュール</t>
    <rPh sb="2" eb="4">
      <t>ショウケイ</t>
    </rPh>
    <rPh sb="5" eb="7">
      <t>カイギョウ</t>
    </rPh>
    <phoneticPr fontId="3"/>
  </si>
  <si>
    <t xml:space="preserve"> (4)　交付要綱５（5）及び（6）に掲げる事業･･･(H)欄に記載された額に３分の２を乗じて得た額</t>
    <rPh sb="13" eb="14">
      <t>オヨ</t>
    </rPh>
    <phoneticPr fontId="26"/>
  </si>
  <si>
    <t>　　増　　築：敷地内の既存の建物を建て増しする場合で、敷地内に別に建物を新築する場合を含む</t>
  </si>
  <si>
    <t>上段:承継・開業後,下段:承継前</t>
    <rPh sb="0" eb="2">
      <t>ジョウダン</t>
    </rPh>
    <rPh sb="3" eb="5">
      <t>ショウケイ</t>
    </rPh>
    <rPh sb="6" eb="8">
      <t>カイギョウ</t>
    </rPh>
    <rPh sb="8" eb="9">
      <t>ゴ</t>
    </rPh>
    <rPh sb="10" eb="12">
      <t>ゲダン</t>
    </rPh>
    <rPh sb="13" eb="16">
      <t>ショウケイマエ</t>
    </rPh>
    <phoneticPr fontId="3"/>
  </si>
  <si>
    <t>（１）実施予定の取組（承継・開業後に取り組みたいと考えているものがあれば〇をつけてください。）</t>
    <rPh sb="3" eb="7">
      <t>ジッシヨテイ</t>
    </rPh>
    <rPh sb="8" eb="10">
      <t>トリクミ</t>
    </rPh>
    <rPh sb="11" eb="13">
      <t>ショウケイ</t>
    </rPh>
    <rPh sb="14" eb="17">
      <t>カイギョウゴ</t>
    </rPh>
    <rPh sb="18" eb="19">
      <t>ト</t>
    </rPh>
    <rPh sb="20" eb="21">
      <t>ク</t>
    </rPh>
    <rPh sb="25" eb="26">
      <t>カンガ</t>
    </rPh>
    <phoneticPr fontId="3"/>
  </si>
  <si>
    <t>・（１）に〇をつけた場合、その具体的な予定や計画について記入すること
・その他、（１）以外にも、地域医療への貢献について、予定しているものがあれば、具体的に記入すること</t>
    <rPh sb="10" eb="12">
      <t>バアイ</t>
    </rPh>
    <rPh sb="15" eb="18">
      <t>グタイテキ</t>
    </rPh>
    <rPh sb="19" eb="21">
      <t>ヨテイ</t>
    </rPh>
    <rPh sb="22" eb="24">
      <t>ケイカク</t>
    </rPh>
    <rPh sb="28" eb="30">
      <t>キニュウ</t>
    </rPh>
    <rPh sb="43" eb="45">
      <t>イガイ</t>
    </rPh>
    <rPh sb="48" eb="52">
      <t>チイキイリョウ</t>
    </rPh>
    <rPh sb="54" eb="56">
      <t>コウケン</t>
    </rPh>
    <rPh sb="61" eb="63">
      <t>ヨテイ</t>
    </rPh>
    <rPh sb="74" eb="77">
      <t>グタイテキ</t>
    </rPh>
    <rPh sb="78" eb="80">
      <t>キニュウ</t>
    </rPh>
    <phoneticPr fontId="3"/>
  </si>
  <si>
    <t>㎡</t>
  </si>
  <si>
    <t>　（改築）</t>
  </si>
  <si>
    <t>－</t>
  </si>
  <si>
    <t>【診療棟】</t>
    <rPh sb="1" eb="3">
      <t>シンリョウ</t>
    </rPh>
    <rPh sb="3" eb="4">
      <t>トウ</t>
    </rPh>
    <phoneticPr fontId="26"/>
  </si>
  <si>
    <t>総事業費</t>
  </si>
  <si>
    <t xml:space="preserve"> (3)　交付要綱５（4）に掲げる事業･･･････････(H)欄に記載された額</t>
  </si>
  <si>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26"/>
  </si>
  <si>
    <t xml:space="preserve"> (1)　交付要綱５（1）に掲げる事業･･･････････(H)欄に記載された額に補助率を乗じて得た額</t>
  </si>
  <si>
    <t>Ⅲ．「国庫補助所要額」欄は、次により記入すること。ただし、算出された額に1,000円未満の端数が生じた場合にはこれを切捨てるものとする。</t>
  </si>
  <si>
    <t xml:space="preserve"> (5)　　　　　　　　　　 〃　　　　　　　　　（5）に掲げる事業･･･(C)と(F)とを比較して少ない方の額に４分の３を乗じて得た額と(G)とを比較して少ない方の額</t>
  </si>
  <si>
    <t xml:space="preserve"> (3)　　　　　　　　　　 〃　　　　　　　　　（3）に掲げる事業･･･(C)と(F)とを比較して少ない方の額に３分の２を乗じて得た額と(G)とを比較して少ない方の額</t>
  </si>
  <si>
    <t xml:space="preserve"> (1)　交付要綱５(交付額の算定方法)（1）に掲げる事業･･･(C)と(F)とを比較して少ない方の額</t>
  </si>
  <si>
    <t>整備後</t>
    <rPh sb="0" eb="2">
      <t>セイビ</t>
    </rPh>
    <rPh sb="2" eb="3">
      <t>ゴ</t>
    </rPh>
    <phoneticPr fontId="26"/>
  </si>
  <si>
    <t>Ⅰ．「選定額」欄は、(D)と(E)とを比較して少ない方の額を記入すること。</t>
  </si>
  <si>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26"/>
  </si>
  <si>
    <t>合計</t>
    <rPh sb="0" eb="2">
      <t>ゴウケイ</t>
    </rPh>
    <phoneticPr fontId="26"/>
  </si>
  <si>
    <t>承継・開業支援事業（施設整備）事業費内訳書（様式１－２）</t>
  </si>
  <si>
    <t>円</t>
  </si>
  <si>
    <t>金額</t>
  </si>
  <si>
    <t>単価</t>
  </si>
  <si>
    <t>面積/室数</t>
    <rPh sb="3" eb="5">
      <t>シツスウ</t>
    </rPh>
    <phoneticPr fontId="26"/>
  </si>
  <si>
    <t>【病棟】</t>
    <rPh sb="1" eb="3">
      <t>ビョウトウ</t>
    </rPh>
    <phoneticPr fontId="26"/>
  </si>
  <si>
    <t>工事計画
年数</t>
    <rPh sb="0" eb="2">
      <t>コウジ</t>
    </rPh>
    <rPh sb="2" eb="4">
      <t>ケイカク</t>
    </rPh>
    <rPh sb="5" eb="7">
      <t>ネンスウ</t>
    </rPh>
    <phoneticPr fontId="27"/>
  </si>
  <si>
    <t>抵　当　権</t>
    <rPh sb="0" eb="1">
      <t>テイ</t>
    </rPh>
    <rPh sb="2" eb="3">
      <t>トウ</t>
    </rPh>
    <rPh sb="4" eb="5">
      <t>ケン</t>
    </rPh>
    <phoneticPr fontId="27"/>
  </si>
  <si>
    <t>なお、単年度事業の場合には、「総事業」欄のみに記入すること。</t>
  </si>
  <si>
    <t>記載すること。</t>
  </si>
  <si>
    <t>所　在　地</t>
  </si>
  <si>
    <t>選　定　額</t>
  </si>
  <si>
    <t>基　　　準　　　額</t>
  </si>
  <si>
    <t>対象経費の支出予定額</t>
  </si>
  <si>
    <t>当する経費及び交付要綱に定める（交付額の算定方法）において対象経費とされていない経費を指す。</t>
    <rPh sb="5" eb="6">
      <t>オヨ</t>
    </rPh>
    <phoneticPr fontId="26"/>
  </si>
  <si>
    <t xml:space="preserve">      </t>
  </si>
  <si>
    <t>差引事業費</t>
  </si>
  <si>
    <t>「補助対象外経費」とは補助対象事業分のうち、医療施設等施設整備費補助金交付要綱に定める（交付の対象外費用）に該</t>
  </si>
  <si>
    <t>寄附金
その他の
収入額</t>
    <rPh sb="0" eb="2">
      <t>キフ</t>
    </rPh>
    <phoneticPr fontId="26"/>
  </si>
  <si>
    <t>施　設　名</t>
  </si>
  <si>
    <t>補助対象
部分</t>
    <rPh sb="0" eb="2">
      <t>ホジョ</t>
    </rPh>
    <rPh sb="2" eb="4">
      <t>タイショウ</t>
    </rPh>
    <rPh sb="5" eb="7">
      <t>ブブン</t>
    </rPh>
    <phoneticPr fontId="26"/>
  </si>
  <si>
    <t>Ａ－Ｂ＝Ｃ</t>
  </si>
  <si>
    <t>事業区分</t>
    <rPh sb="0" eb="2">
      <t>ジギョウ</t>
    </rPh>
    <phoneticPr fontId="26"/>
  </si>
  <si>
    <t>都道府県</t>
  </si>
  <si>
    <t>県内番</t>
    <rPh sb="0" eb="3">
      <t>ケンナイバン</t>
    </rPh>
    <phoneticPr fontId="26"/>
  </si>
  <si>
    <t>補助対象部門</t>
    <rPh sb="0" eb="2">
      <t>ホジョ</t>
    </rPh>
    <rPh sb="2" eb="4">
      <t>タイショウ</t>
    </rPh>
    <rPh sb="4" eb="6">
      <t>ブモン</t>
    </rPh>
    <phoneticPr fontId="26"/>
  </si>
  <si>
    <t>県番</t>
    <rPh sb="0" eb="2">
      <t>ケンバン</t>
    </rPh>
    <phoneticPr fontId="26"/>
  </si>
  <si>
    <t>重点医師偏在対策支援区域における診療所の承継・開業支援事業</t>
  </si>
  <si>
    <t>Ｇ</t>
  </si>
  <si>
    <t>Ｅ</t>
  </si>
  <si>
    <t>Ａ</t>
  </si>
  <si>
    <t>Ｄ</t>
  </si>
  <si>
    <t>Ｂ</t>
  </si>
  <si>
    <t>その他</t>
    <rPh sb="2" eb="3">
      <t>タ</t>
    </rPh>
    <phoneticPr fontId="26"/>
  </si>
  <si>
    <t>看護師住宅</t>
    <rPh sb="0" eb="3">
      <t>カンゴシ</t>
    </rPh>
    <rPh sb="3" eb="5">
      <t>ジュウタク</t>
    </rPh>
    <phoneticPr fontId="26"/>
  </si>
  <si>
    <t>医師住宅</t>
    <rPh sb="0" eb="2">
      <t>イシ</t>
    </rPh>
    <rPh sb="2" eb="4">
      <t>ジュウタク</t>
    </rPh>
    <phoneticPr fontId="26"/>
  </si>
  <si>
    <t>診療部門</t>
    <rPh sb="0" eb="2">
      <t>シンリョウ</t>
    </rPh>
    <rPh sb="2" eb="4">
      <t>ブモン</t>
    </rPh>
    <phoneticPr fontId="26"/>
  </si>
  <si>
    <t>施設名</t>
    <rPh sb="0" eb="2">
      <t>シセツ</t>
    </rPh>
    <rPh sb="2" eb="3">
      <t>メイ</t>
    </rPh>
    <phoneticPr fontId="26"/>
  </si>
  <si>
    <t>事業区分</t>
    <rPh sb="0" eb="2">
      <t>ジギョウ</t>
    </rPh>
    <rPh sb="2" eb="4">
      <t>クブン</t>
    </rPh>
    <phoneticPr fontId="26"/>
  </si>
  <si>
    <t>全体の事業が３か年以上にわたる計画の場合には、「年度別内訳」欄を適宜増やして作成すること。</t>
  </si>
  <si>
    <t>（７）</t>
  </si>
  <si>
    <t>補助対象事業分の備考欄の「整備病床数」は、補助対象事業分に含まれる病床数を記入すること。</t>
  </si>
  <si>
    <t>　　移転新築：現在建物が存在する敷地とは別の敷地に新たに建物を建築し、かつ、現在の建物の機能を移転する場合</t>
  </si>
  <si>
    <t>（６）</t>
  </si>
  <si>
    <t>　　改　　修：建物の主要構造部分を取りこわさない模様替及び内部改修</t>
  </si>
  <si>
    <t xml:space="preserve">    </t>
  </si>
  <si>
    <t xml:space="preserve">   </t>
  </si>
  <si>
    <t>　　新　　築：新たに建物を建築する場合</t>
  </si>
  <si>
    <t xml:space="preserve"> なお、事業の種別は次による。</t>
  </si>
  <si>
    <t>また、「補助対象経費」とは補助対象事業分のうち、交付要綱に定める（交付額の算定方法）において対象経費とされている経費を指す。</t>
  </si>
  <si>
    <t>（４）はさらに、事業の種別により新築、改築、増築、改修等に区分すること。</t>
  </si>
  <si>
    <t>（５）</t>
  </si>
  <si>
    <t>○○市</t>
    <rPh sb="2" eb="3">
      <t>シ</t>
    </rPh>
    <phoneticPr fontId="26"/>
  </si>
  <si>
    <t>補助対象事業分の「費目」欄は、医療施設等施設整備費補助金交付要綱５の表の「３対象経費」に定める各部門に区分して記入すること。</t>
  </si>
  <si>
    <t>（４）</t>
  </si>
  <si>
    <t>（３）</t>
  </si>
  <si>
    <t>年度間の金額の按分は支払額ではなく進捗率により行うこと。</t>
  </si>
  <si>
    <t xml:space="preserve">      　</t>
  </si>
  <si>
    <t>外分」とは当該事業の補助金の交付の対象としない部分（財産処分の制限がかからない部分）を指す。</t>
  </si>
  <si>
    <t>市町補助金</t>
  </si>
  <si>
    <t>「補助対象事業分」とは当該事業の補助金の交付の対象とする部分（財産処分の制限がかかる部分）を指し、「補助対象事業</t>
  </si>
  <si>
    <t>（２）</t>
  </si>
  <si>
    <t xml:space="preserve">       </t>
  </si>
  <si>
    <t>処置室</t>
    <rPh sb="0" eb="2">
      <t>ショチ</t>
    </rPh>
    <rPh sb="2" eb="3">
      <t>シツ</t>
    </rPh>
    <phoneticPr fontId="26"/>
  </si>
  <si>
    <t>「事業区分」には、医療施設等施設整備費補助金交付要綱の５（交付額の算定方法）の表の「１区分」欄に定める事業区分を、</t>
  </si>
  <si>
    <t>（１）</t>
  </si>
  <si>
    <t>（記入上の注意）</t>
  </si>
  <si>
    <t xml:space="preserve">計         </t>
  </si>
  <si>
    <t>自己財源</t>
  </si>
  <si>
    <t>寄附金</t>
    <rPh sb="0" eb="2">
      <t>キフ</t>
    </rPh>
    <phoneticPr fontId="26"/>
  </si>
  <si>
    <t>整備事業期間</t>
    <rPh sb="0" eb="2">
      <t>セイビ</t>
    </rPh>
    <rPh sb="2" eb="4">
      <t>ジギョウ</t>
    </rPh>
    <rPh sb="4" eb="6">
      <t>キカン</t>
    </rPh>
    <phoneticPr fontId="26"/>
  </si>
  <si>
    <t xml:space="preserve"> </t>
  </si>
  <si>
    <t>地方債</t>
  </si>
  <si>
    <t>都道府県補助金</t>
    <rPh sb="0" eb="4">
      <t>トドウフケン</t>
    </rPh>
    <phoneticPr fontId="26"/>
  </si>
  <si>
    <t>国庫補助金</t>
  </si>
  <si>
    <t>複数年</t>
  </si>
  <si>
    <t>&lt;建築工事&gt;</t>
  </si>
  <si>
    <t>事業財源内訳</t>
  </si>
  <si>
    <t>総　合　計</t>
    <rPh sb="0" eb="1">
      <t>フサ</t>
    </rPh>
    <rPh sb="2" eb="3">
      <t>ゴウ</t>
    </rPh>
    <rPh sb="4" eb="5">
      <t>ケイ</t>
    </rPh>
    <phoneticPr fontId="26"/>
  </si>
  <si>
    <t>合　計</t>
    <rPh sb="0" eb="1">
      <t>ゴウ</t>
    </rPh>
    <rPh sb="2" eb="3">
      <t>ケイ</t>
    </rPh>
    <phoneticPr fontId="26"/>
  </si>
  <si>
    <t>補助対象事業外分</t>
    <rPh sb="0" eb="2">
      <t>ホジョ</t>
    </rPh>
    <rPh sb="2" eb="4">
      <t>タイショウ</t>
    </rPh>
    <rPh sb="4" eb="6">
      <t>ジギョウ</t>
    </rPh>
    <rPh sb="6" eb="7">
      <t>ガイ</t>
    </rPh>
    <phoneticPr fontId="26"/>
  </si>
  <si>
    <t>合計（総事業費）</t>
    <rPh sb="0" eb="2">
      <t>ゴウケイ</t>
    </rPh>
    <rPh sb="3" eb="4">
      <t>ソウ</t>
    </rPh>
    <rPh sb="4" eb="7">
      <t>ジギョウヒ</t>
    </rPh>
    <phoneticPr fontId="26"/>
  </si>
  <si>
    <t>現在</t>
    <rPh sb="0" eb="2">
      <t>ゲンザイ</t>
    </rPh>
    <phoneticPr fontId="26"/>
  </si>
  <si>
    <t>補助対象外経費</t>
    <rPh sb="0" eb="2">
      <t>ホジョ</t>
    </rPh>
    <rPh sb="2" eb="5">
      <t>タイショウガイ</t>
    </rPh>
    <rPh sb="5" eb="7">
      <t>ケイヒ</t>
    </rPh>
    <phoneticPr fontId="26"/>
  </si>
  <si>
    <t xml:space="preserve"> &lt;附帯工事&gt;</t>
  </si>
  <si>
    <t xml:space="preserve">     円</t>
  </si>
  <si>
    <t>年      度      別      内      訳</t>
  </si>
  <si>
    <t xml:space="preserve">     ㎡</t>
  </si>
  <si>
    <t>開設者</t>
    <rPh sb="0" eb="3">
      <t>カイセツシャ</t>
    </rPh>
    <phoneticPr fontId="3"/>
  </si>
  <si>
    <t>　また、「名称」「所在地」「開設者」欄の下段を除き、開業後（承継後）の計画について記入してください。</t>
    <rPh sb="14" eb="17">
      <t>カイセツシャ</t>
    </rPh>
    <rPh sb="23" eb="24">
      <t>ノゾ</t>
    </rPh>
    <rPh sb="26" eb="29">
      <t>カイギョウゴ</t>
    </rPh>
    <rPh sb="30" eb="33">
      <t>ショウケイゴ</t>
    </rPh>
    <rPh sb="35" eb="37">
      <t>ケイカク</t>
    </rPh>
    <rPh sb="41" eb="43">
      <t>キニュウ</t>
    </rPh>
    <phoneticPr fontId="3"/>
  </si>
  <si>
    <t xml:space="preserve">    ㎡</t>
  </si>
  <si>
    <t xml:space="preserve">    円</t>
  </si>
  <si>
    <t>員数</t>
  </si>
  <si>
    <t>○○年度</t>
  </si>
  <si>
    <t>令和○年度</t>
    <rPh sb="0" eb="2">
      <t>レイワ</t>
    </rPh>
    <rPh sb="3" eb="5">
      <t>ネンド</t>
    </rPh>
    <phoneticPr fontId="26"/>
  </si>
  <si>
    <t>令和○年度</t>
    <rPh sb="0" eb="2">
      <t>レイワ</t>
    </rPh>
    <phoneticPr fontId="26"/>
  </si>
  <si>
    <t>総事業（100%）</t>
  </si>
  <si>
    <t>費目</t>
  </si>
  <si>
    <t>事業区分</t>
  </si>
  <si>
    <t xml:space="preserve">                                                                                                            </t>
  </si>
  <si>
    <t>　　各合計欄の金額は自動計算
　「員数（㎡）」部分は個別に入力</t>
    <rPh sb="2" eb="3">
      <t>カク</t>
    </rPh>
    <rPh sb="3" eb="5">
      <t>ゴウケイ</t>
    </rPh>
    <rPh sb="5" eb="6">
      <t>ラン</t>
    </rPh>
    <rPh sb="7" eb="9">
      <t>キンガク</t>
    </rPh>
    <rPh sb="10" eb="12">
      <t>ジドウ</t>
    </rPh>
    <rPh sb="12" eb="14">
      <t>ケイサン</t>
    </rPh>
    <rPh sb="17" eb="19">
      <t>インスウ</t>
    </rPh>
    <rPh sb="23" eb="25">
      <t>ブブン</t>
    </rPh>
    <rPh sb="26" eb="28">
      <t>コベツ</t>
    </rPh>
    <rPh sb="29" eb="31">
      <t>ニュウリョク</t>
    </rPh>
    <phoneticPr fontId="26"/>
  </si>
  <si>
    <t>構造の種類
（主たる構造）</t>
    <rPh sb="0" eb="2">
      <t>コウゾウ</t>
    </rPh>
    <rPh sb="3" eb="5">
      <t>シュルイ</t>
    </rPh>
    <phoneticPr fontId="26"/>
  </si>
  <si>
    <t>整備後（㎡）</t>
    <rPh sb="0" eb="2">
      <t>セイビ</t>
    </rPh>
    <rPh sb="2" eb="3">
      <t>ゴ</t>
    </rPh>
    <phoneticPr fontId="26"/>
  </si>
  <si>
    <t>現在（㎡）</t>
    <rPh sb="0" eb="2">
      <t>ゲンザイ</t>
    </rPh>
    <phoneticPr fontId="26"/>
  </si>
  <si>
    <t>（３）市町の追加支援等の有無について</t>
    <rPh sb="12" eb="14">
      <t>ウム</t>
    </rPh>
    <phoneticPr fontId="3"/>
  </si>
  <si>
    <t>エックス線室</t>
    <rPh sb="4" eb="5">
      <t>セン</t>
    </rPh>
    <rPh sb="5" eb="6">
      <t>シツ</t>
    </rPh>
    <phoneticPr fontId="26"/>
  </si>
  <si>
    <t>薬剤室</t>
    <rPh sb="0" eb="2">
      <t>ヤクザイ</t>
    </rPh>
    <rPh sb="2" eb="3">
      <t>シツ</t>
    </rPh>
    <phoneticPr fontId="26"/>
  </si>
  <si>
    <t>診察室</t>
    <rPh sb="0" eb="3">
      <t>シンサツシツ</t>
    </rPh>
    <phoneticPr fontId="26"/>
  </si>
  <si>
    <t>住宅部門の面積</t>
    <rPh sb="0" eb="2">
      <t>ジュウタク</t>
    </rPh>
    <rPh sb="2" eb="4">
      <t>ブモン</t>
    </rPh>
    <rPh sb="5" eb="7">
      <t>メンセキ</t>
    </rPh>
    <phoneticPr fontId="26"/>
  </si>
  <si>
    <t>診療所部門の面積</t>
    <rPh sb="0" eb="3">
      <t>シンリョウジョ</t>
    </rPh>
    <rPh sb="3" eb="5">
      <t>ブモン</t>
    </rPh>
    <rPh sb="6" eb="8">
      <t>メンセキ</t>
    </rPh>
    <phoneticPr fontId="26"/>
  </si>
  <si>
    <t>２．整備事業の概要</t>
    <rPh sb="2" eb="4">
      <t>セイビ</t>
    </rPh>
    <rPh sb="4" eb="6">
      <t>ジギョウ</t>
    </rPh>
    <rPh sb="7" eb="9">
      <t>ガイヨウ</t>
    </rPh>
    <phoneticPr fontId="26"/>
  </si>
  <si>
    <t>既設分</t>
    <rPh sb="0" eb="2">
      <t>キセツ</t>
    </rPh>
    <rPh sb="2" eb="3">
      <t>ブン</t>
    </rPh>
    <phoneticPr fontId="26"/>
  </si>
  <si>
    <t>有床の場合、病床数</t>
    <rPh sb="0" eb="2">
      <t>ユウショウ</t>
    </rPh>
    <rPh sb="3" eb="5">
      <t>バアイ</t>
    </rPh>
    <rPh sb="6" eb="9">
      <t>ビョウショウスウ</t>
    </rPh>
    <phoneticPr fontId="26"/>
  </si>
  <si>
    <t>許可病床数</t>
    <rPh sb="0" eb="2">
      <t>キョカ</t>
    </rPh>
    <rPh sb="2" eb="5">
      <t>ビョウショウスウ</t>
    </rPh>
    <phoneticPr fontId="26"/>
  </si>
  <si>
    <t>事業の種別</t>
    <rPh sb="0" eb="2">
      <t>ジギョウ</t>
    </rPh>
    <rPh sb="3" eb="5">
      <t>シュベツ</t>
    </rPh>
    <phoneticPr fontId="26"/>
  </si>
  <si>
    <t>　　年　月　日</t>
  </si>
  <si>
    <t>着工</t>
    <rPh sb="0" eb="2">
      <t>チャッコウ</t>
    </rPh>
    <phoneticPr fontId="26"/>
  </si>
  <si>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26"/>
  </si>
  <si>
    <t>全体事業</t>
    <rPh sb="0" eb="2">
      <t>ゼンタイ</t>
    </rPh>
    <rPh sb="2" eb="4">
      <t>ジギョウ</t>
    </rPh>
    <phoneticPr fontId="26"/>
  </si>
  <si>
    <t>１．整備事業計画等の概要</t>
    <rPh sb="2" eb="4">
      <t>セイビ</t>
    </rPh>
    <rPh sb="4" eb="6">
      <t>ジギョウ</t>
    </rPh>
    <rPh sb="6" eb="8">
      <t>ケイカク</t>
    </rPh>
    <rPh sb="8" eb="9">
      <t>トウ</t>
    </rPh>
    <rPh sb="10" eb="12">
      <t>ガイヨウ</t>
    </rPh>
    <phoneticPr fontId="26"/>
  </si>
  <si>
    <t>団体名（開設者）</t>
    <rPh sb="0" eb="3">
      <t>ダンタイメイ</t>
    </rPh>
    <rPh sb="4" eb="7">
      <t>カイセツシャ</t>
    </rPh>
    <phoneticPr fontId="26"/>
  </si>
  <si>
    <t>重点医師偏在対策支援区域における診療所の承継・開業支援事業</t>
    <rPh sb="0" eb="2">
      <t>ジュウテン</t>
    </rPh>
    <rPh sb="2" eb="4">
      <t>イシ</t>
    </rPh>
    <rPh sb="4" eb="6">
      <t>ヘンザイ</t>
    </rPh>
    <rPh sb="6" eb="8">
      <t>タイサク</t>
    </rPh>
    <rPh sb="8" eb="10">
      <t>シエン</t>
    </rPh>
    <rPh sb="10" eb="12">
      <t>クイキ</t>
    </rPh>
    <rPh sb="16" eb="19">
      <t>シンリョウジョ</t>
    </rPh>
    <rPh sb="20" eb="22">
      <t>ショウケイ</t>
    </rPh>
    <rPh sb="23" eb="25">
      <t>カイギョウ</t>
    </rPh>
    <rPh sb="25" eb="27">
      <t>シエン</t>
    </rPh>
    <rPh sb="27" eb="29">
      <t>ジギョウ</t>
    </rPh>
    <phoneticPr fontId="26"/>
  </si>
  <si>
    <t>承継・開業予定年月日</t>
    <rPh sb="0" eb="2">
      <t>ショウケイ</t>
    </rPh>
    <rPh sb="3" eb="5">
      <t>カイギョウ</t>
    </rPh>
    <rPh sb="5" eb="10">
      <t>ヨテイネンガッピ</t>
    </rPh>
    <phoneticPr fontId="3"/>
  </si>
  <si>
    <t>・諸権利取得に係る契約（承継の場合）や工事等の契約について、契約時期や内容、支払時期について具体的に記入
　すること　※契約済のもの（基本合意契約等）がある場合も記入し、契約書の写を提出すること
・その他、申請する経費の発生時期についても記入すること</t>
    <rPh sb="12" eb="14">
      <t>ショウケイ</t>
    </rPh>
    <rPh sb="15" eb="17">
      <t>バアイ</t>
    </rPh>
    <rPh sb="30" eb="32">
      <t>ケイヤク</t>
    </rPh>
    <phoneticPr fontId="3"/>
  </si>
  <si>
    <r>
      <t>夜間休日の初期救急への協力</t>
    </r>
    <r>
      <rPr>
        <sz val="9"/>
        <color auto="1"/>
        <rFont val="ＭＳ Ｐゴシック"/>
      </rPr>
      <t>（在宅当番医や夜間休日急病診療所への協力など）</t>
    </r>
    <rPh sb="0" eb="2">
      <t>ヤカン</t>
    </rPh>
    <rPh sb="2" eb="4">
      <t>キュウジツ</t>
    </rPh>
    <rPh sb="5" eb="9">
      <t>ショキキュウキュウ</t>
    </rPh>
    <rPh sb="11" eb="13">
      <t>キョウリョク</t>
    </rPh>
    <rPh sb="31" eb="33">
      <t>キョウリョク</t>
    </rPh>
    <phoneticPr fontId="3"/>
  </si>
  <si>
    <t>例</t>
    <rPh sb="0" eb="1">
      <t>レイ</t>
    </rPh>
    <phoneticPr fontId="26"/>
  </si>
  <si>
    <t>○○県</t>
    <rPh sb="2" eb="3">
      <t>ケン</t>
    </rPh>
    <phoneticPr fontId="26"/>
  </si>
  <si>
    <t>○○診療所</t>
    <rPh sb="2" eb="5">
      <t>シンリョウジョ</t>
    </rPh>
    <phoneticPr fontId="26"/>
  </si>
  <si>
    <t>医療法人○○会</t>
    <rPh sb="0" eb="2">
      <t>イリョウ</t>
    </rPh>
    <rPh sb="2" eb="4">
      <t>ホウジン</t>
    </rPh>
    <rPh sb="6" eb="7">
      <t>カイ</t>
    </rPh>
    <phoneticPr fontId="26"/>
  </si>
  <si>
    <t>無</t>
  </si>
  <si>
    <t>単年</t>
  </si>
  <si>
    <t>2-1</t>
  </si>
  <si>
    <t>医療法人△△会</t>
    <rPh sb="0" eb="2">
      <t>イリョウ</t>
    </rPh>
    <rPh sb="2" eb="4">
      <t>ホウジン</t>
    </rPh>
    <rPh sb="6" eb="7">
      <t>カイ</t>
    </rPh>
    <phoneticPr fontId="26"/>
  </si>
  <si>
    <t>△△市</t>
    <rPh sb="2" eb="3">
      <t>シ</t>
    </rPh>
    <phoneticPr fontId="26"/>
  </si>
  <si>
    <t>有</t>
  </si>
  <si>
    <t>2-2</t>
  </si>
  <si>
    <t>2-3</t>
  </si>
  <si>
    <t>補助所要額</t>
    <rPh sb="2" eb="4">
      <t>ショヨウ</t>
    </rPh>
    <phoneticPr fontId="26"/>
  </si>
  <si>
    <t>公衆衛生への協力（市町が実施する健診や定期予防接種など）</t>
    <rPh sb="0" eb="4">
      <t>コウシュウエイセイ</t>
    </rPh>
    <rPh sb="6" eb="8">
      <t>キョウリョク</t>
    </rPh>
    <rPh sb="9" eb="11">
      <t>シチョウ</t>
    </rPh>
    <rPh sb="12" eb="14">
      <t>ジッシ</t>
    </rPh>
    <rPh sb="16" eb="18">
      <t>ケンシン</t>
    </rPh>
    <rPh sb="19" eb="25">
      <t>テイキヨボウセッシュ</t>
    </rPh>
    <phoneticPr fontId="3"/>
  </si>
  <si>
    <t>施設整備事業（様式１－１～１－３を提出）</t>
    <rPh sb="0" eb="2">
      <t>シセツ</t>
    </rPh>
    <rPh sb="2" eb="4">
      <t>セイビ</t>
    </rPh>
    <rPh sb="4" eb="6">
      <t>ジギョウ</t>
    </rPh>
    <rPh sb="7" eb="9">
      <t>ヨウシキ</t>
    </rPh>
    <rPh sb="17" eb="19">
      <t>テイシュツ</t>
    </rPh>
    <phoneticPr fontId="3"/>
  </si>
  <si>
    <t>・診療所の承継・開業に対して、市町から何らかの支援を受ける予定がある場合、市町名や支援内容、市町との調整状況等について、具体的に記入すること。</t>
    <rPh sb="1" eb="4">
      <t>シンリョウジョ</t>
    </rPh>
    <rPh sb="5" eb="7">
      <t>ショウケイ</t>
    </rPh>
    <rPh sb="8" eb="10">
      <t>カイギョウ</t>
    </rPh>
    <rPh sb="11" eb="12">
      <t>タイ</t>
    </rPh>
    <rPh sb="15" eb="17">
      <t>シチョウ</t>
    </rPh>
    <rPh sb="19" eb="20">
      <t>ナン</t>
    </rPh>
    <rPh sb="23" eb="25">
      <t>シエン</t>
    </rPh>
    <rPh sb="26" eb="27">
      <t>ウ</t>
    </rPh>
    <rPh sb="29" eb="31">
      <t>ヨテイ</t>
    </rPh>
    <rPh sb="34" eb="36">
      <t>バアイ</t>
    </rPh>
    <rPh sb="37" eb="39">
      <t>シチョウ</t>
    </rPh>
    <rPh sb="39" eb="40">
      <t>メイ</t>
    </rPh>
    <rPh sb="41" eb="45">
      <t>シエンナイヨウ</t>
    </rPh>
    <rPh sb="46" eb="48">
      <t>シチョウ</t>
    </rPh>
    <rPh sb="50" eb="55">
      <t>チョウセイジョウキョウトウ</t>
    </rPh>
    <rPh sb="60" eb="63">
      <t>グタイテキ</t>
    </rPh>
    <rPh sb="64" eb="66">
      <t>キニュウ</t>
    </rPh>
    <phoneticPr fontId="3"/>
  </si>
  <si>
    <t>※開業予定地域における2～4の実施状況や参加方法等については、市町又は地区医師会等へ御確認ください。</t>
    <rPh sb="1" eb="7">
      <t>カイギョウヨテイチイキ</t>
    </rPh>
    <rPh sb="15" eb="17">
      <t>ジッシ</t>
    </rPh>
    <rPh sb="17" eb="19">
      <t>ジョウキョウ</t>
    </rPh>
    <rPh sb="20" eb="22">
      <t>サンカ</t>
    </rPh>
    <rPh sb="22" eb="24">
      <t>ホウホウ</t>
    </rPh>
    <rPh sb="24" eb="25">
      <t>トウ</t>
    </rPh>
    <rPh sb="31" eb="33">
      <t>シチョウ</t>
    </rPh>
    <rPh sb="33" eb="34">
      <t>マタ</t>
    </rPh>
    <rPh sb="35" eb="40">
      <t>チクイシカイ</t>
    </rPh>
    <rPh sb="40" eb="41">
      <t>トウ</t>
    </rPh>
    <rPh sb="42" eb="45">
      <t>ゴカクニン</t>
    </rPh>
    <phoneticPr fontId="3"/>
  </si>
  <si>
    <t>市町名</t>
  </si>
  <si>
    <t>承継・開業支援事業計画書（様式０）</t>
    <phoneticPr fontId="26"/>
  </si>
  <si>
    <t>承継・開業支援事業（施設整備）事業計画書（様式１－３）</t>
    <phoneticPr fontId="26"/>
  </si>
  <si>
    <t>【記入例】</t>
    <rPh sb="1" eb="4">
      <t>キニュウレイ</t>
    </rPh>
    <phoneticPr fontId="26"/>
  </si>
</sst>
</file>

<file path=xl/styles.xml><?xml version="1.0" encoding="utf-8"?>
<styleSheet xmlns="http://schemas.openxmlformats.org/spreadsheetml/2006/main" xmlns:r="http://schemas.openxmlformats.org/officeDocument/2006/relationships" xmlns:mc="http://schemas.openxmlformats.org/markup-compatibility/2006">
  <numFmts count="12">
    <numFmt numFmtId="176" formatCode="#,##0&quot;床&quot;"/>
    <numFmt numFmtId="177" formatCode="\(@\)"/>
    <numFmt numFmtId="178" formatCode="#,##0;&quot;△ &quot;#,##0"/>
    <numFmt numFmtId="179" formatCode="#,##0.00;&quot;△ &quot;#,##0.00"/>
    <numFmt numFmtId="180" formatCode="#,##0.00_ "/>
    <numFmt numFmtId="181" formatCode="#,###"/>
    <numFmt numFmtId="182" formatCode="#,###.00"/>
    <numFmt numFmtId="183" formatCode="#,##0_ "/>
    <numFmt numFmtId="184" formatCode="\(###&quot;%&quot;\)"/>
    <numFmt numFmtId="185" formatCode="#,##0.00&quot;㎡&quot;"/>
    <numFmt numFmtId="186" formatCode="\(#,##0.00&quot;㎡&quot;\)"/>
    <numFmt numFmtId="187" formatCode="#&quot;床&quot;"/>
  </numFmts>
  <fonts count="28">
    <font>
      <sz val="11"/>
      <color theme="1"/>
      <name val="游ゴシック"/>
      <family val="3"/>
      <scheme val="minor"/>
    </font>
    <font>
      <sz val="11"/>
      <color auto="1"/>
      <name val="ＭＳ Ｐゴシック"/>
      <family val="3"/>
    </font>
    <font>
      <sz val="11"/>
      <color theme="1"/>
      <name val="游ゴシック"/>
      <family val="3"/>
      <scheme val="minor"/>
    </font>
    <font>
      <sz val="6"/>
      <color auto="1"/>
      <name val="游ゴシック"/>
      <family val="3"/>
    </font>
    <font>
      <sz val="10.5"/>
      <color auto="1"/>
      <name val="ＭＳ Ｐゴシック"/>
      <family val="3"/>
    </font>
    <font>
      <sz val="9"/>
      <color auto="1"/>
      <name val="ＭＳ Ｐゴシック"/>
      <family val="3"/>
    </font>
    <font>
      <sz val="12"/>
      <color auto="1"/>
      <name val="ＭＳ 明朝"/>
      <family val="1"/>
    </font>
    <font>
      <sz val="14"/>
      <color auto="1"/>
      <name val="ＭＳ Ｐゴシック"/>
      <family val="3"/>
    </font>
    <font>
      <sz val="8"/>
      <color auto="1"/>
      <name val="ＭＳ Ｐゴシック"/>
      <family val="3"/>
    </font>
    <font>
      <sz val="12"/>
      <color auto="1"/>
      <name val="ＭＳ Ｐゴシック"/>
      <family val="3"/>
    </font>
    <font>
      <sz val="11"/>
      <color auto="1"/>
      <name val="ＭＳ ゴシック"/>
      <family val="3"/>
    </font>
    <font>
      <sz val="24"/>
      <color auto="1"/>
      <name val="ＭＳ ゴシック"/>
      <family val="3"/>
    </font>
    <font>
      <sz val="20"/>
      <color auto="1"/>
      <name val="ＭＳ ゴシック"/>
      <family val="3"/>
    </font>
    <font>
      <sz val="16"/>
      <color auto="1"/>
      <name val="ＭＳ ゴシック"/>
      <family val="3"/>
    </font>
    <font>
      <b/>
      <sz val="11"/>
      <color auto="1"/>
      <name val="ＭＳ ゴシック"/>
      <family val="3"/>
    </font>
    <font>
      <sz val="11"/>
      <color auto="1"/>
      <name val="游ゴシック"/>
      <family val="3"/>
      <scheme val="minor"/>
    </font>
    <font>
      <sz val="10"/>
      <color auto="1"/>
      <name val="游ゴシック"/>
      <family val="3"/>
      <scheme val="minor"/>
    </font>
    <font>
      <sz val="14"/>
      <color rgb="FF000000"/>
      <name val="游ゴシック"/>
      <family val="3"/>
      <scheme val="minor"/>
    </font>
    <font>
      <sz val="9.5"/>
      <color rgb="FF000000"/>
      <name val="游ゴシック"/>
      <family val="3"/>
      <scheme val="minor"/>
    </font>
    <font>
      <sz val="10"/>
      <color rgb="FF000000"/>
      <name val="游ゴシック"/>
      <family val="3"/>
      <scheme val="minor"/>
    </font>
    <font>
      <sz val="10.5"/>
      <color rgb="FF000000"/>
      <name val="游ゴシック"/>
      <family val="3"/>
      <scheme val="minor"/>
    </font>
    <font>
      <sz val="10"/>
      <color rgb="FFFF0000"/>
      <name val="游ゴシック"/>
      <family val="3"/>
      <scheme val="minor"/>
    </font>
    <font>
      <sz val="10"/>
      <color theme="1"/>
      <name val="游ゴシック"/>
      <family val="3"/>
      <scheme val="minor"/>
    </font>
    <font>
      <sz val="9"/>
      <color rgb="FF000000"/>
      <name val="游ゴシック"/>
      <family val="3"/>
      <scheme val="minor"/>
    </font>
    <font>
      <b/>
      <sz val="11"/>
      <color rgb="FFFF0000"/>
      <name val="游ゴシック"/>
      <family val="3"/>
      <scheme val="minor"/>
    </font>
    <font>
      <sz val="10"/>
      <color auto="1"/>
      <name val="ＭＳ Ｐゴシック"/>
      <family val="3"/>
    </font>
    <font>
      <sz val="6"/>
      <color auto="1"/>
      <name val="ＭＳ Ｐゴシック"/>
      <family val="3"/>
    </font>
    <font>
      <sz val="16"/>
      <color auto="1"/>
      <name val="ＭＳ ゴシック"/>
      <family val="3"/>
    </font>
  </fonts>
  <fills count="8">
    <fill>
      <patternFill patternType="none"/>
    </fill>
    <fill>
      <patternFill patternType="gray125"/>
    </fill>
    <fill>
      <patternFill patternType="solid">
        <fgColor theme="7" tint="0.8"/>
        <bgColor indexed="64"/>
      </patternFill>
    </fill>
    <fill>
      <patternFill patternType="solid">
        <fgColor theme="8" tint="0.8"/>
        <bgColor indexed="64"/>
      </patternFill>
    </fill>
    <fill>
      <patternFill patternType="solid">
        <fgColor rgb="FFFF0000"/>
        <bgColor indexed="64"/>
      </patternFill>
    </fill>
    <fill>
      <patternFill patternType="solid">
        <fgColor rgb="FFFFFF00"/>
        <bgColor indexed="64"/>
      </patternFill>
    </fill>
    <fill>
      <patternFill patternType="solid">
        <fgColor theme="9" tint="0.6"/>
        <bgColor indexed="64"/>
      </patternFill>
    </fill>
    <fill>
      <patternFill patternType="solid">
        <fgColor theme="0" tint="-0.25"/>
        <bgColor indexed="64"/>
      </patternFill>
    </fill>
  </fills>
  <borders count="86">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top style="hair">
        <color indexed="64"/>
      </top>
      <bottom/>
      <diagonal/>
    </border>
    <border>
      <left style="thin">
        <color indexed="64"/>
      </left>
      <right style="thin">
        <color indexed="64"/>
      </right>
      <top style="double">
        <color indexed="64"/>
      </top>
      <bottom style="medium">
        <color indexed="64"/>
      </bottom>
      <diagonal/>
    </border>
    <border>
      <left/>
      <right/>
      <top style="medium">
        <color indexed="64"/>
      </top>
      <bottom/>
      <diagonal/>
    </border>
    <border>
      <left style="thin">
        <color indexed="64"/>
      </left>
      <right style="thin">
        <color indexed="64"/>
      </right>
      <top style="hair">
        <color indexed="64"/>
      </top>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auto="1"/>
      </right>
      <top style="hair">
        <color auto="1"/>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diagonalUp="1">
      <left style="medium">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38" fontId="1"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0" fontId="2" fillId="0" borderId="0">
      <alignment vertical="center"/>
    </xf>
    <xf numFmtId="0" fontId="1" fillId="0" borderId="0"/>
    <xf numFmtId="0" fontId="2" fillId="0" borderId="0">
      <alignment vertical="center"/>
    </xf>
    <xf numFmtId="38" fontId="2" fillId="0" borderId="0" applyFont="0" applyFill="0" applyBorder="0" applyAlignment="0" applyProtection="0">
      <alignment vertical="center"/>
    </xf>
  </cellStyleXfs>
  <cellXfs count="365">
    <xf numFmtId="0" fontId="0" fillId="0" borderId="0" xfId="0"/>
    <xf numFmtId="0" fontId="4" fillId="0" borderId="0" xfId="7" applyFont="1" applyAlignment="1">
      <alignment vertical="center"/>
    </xf>
    <xf numFmtId="0" fontId="5" fillId="0" borderId="0" xfId="7" applyFont="1" applyAlignment="1">
      <alignment vertical="center"/>
    </xf>
    <xf numFmtId="0" fontId="6" fillId="0" borderId="0" xfId="0" applyFont="1" applyAlignment="1">
      <alignment vertical="center"/>
    </xf>
    <xf numFmtId="0" fontId="7" fillId="0" borderId="0" xfId="7" applyFont="1" applyAlignment="1">
      <alignment horizontal="left" vertical="center" shrinkToFit="1"/>
    </xf>
    <xf numFmtId="0" fontId="4" fillId="0" borderId="1" xfId="7" applyFont="1" applyBorder="1" applyAlignment="1">
      <alignment horizontal="distributed" vertical="distributed" indent="1"/>
    </xf>
    <xf numFmtId="0" fontId="8" fillId="0" borderId="2" xfId="7" applyFont="1" applyBorder="1" applyAlignment="1">
      <alignment horizontal="center" vertical="distributed"/>
    </xf>
    <xf numFmtId="0" fontId="4" fillId="0" borderId="3" xfId="7" applyFont="1" applyBorder="1" applyAlignment="1">
      <alignment horizontal="distributed" vertical="distributed" indent="1"/>
    </xf>
    <xf numFmtId="0" fontId="4" fillId="0" borderId="3" xfId="7" applyFont="1" applyBorder="1" applyAlignment="1">
      <alignment horizontal="center" vertical="distributed"/>
    </xf>
    <xf numFmtId="0" fontId="4" fillId="0" borderId="3" xfId="7" applyFont="1" applyBorder="1" applyAlignment="1">
      <alignment horizontal="right" vertical="center"/>
    </xf>
    <xf numFmtId="0" fontId="5" fillId="0" borderId="1" xfId="7" applyFont="1" applyBorder="1" applyAlignment="1">
      <alignment horizontal="left" vertical="top" wrapText="1"/>
    </xf>
    <xf numFmtId="0" fontId="4" fillId="0" borderId="4" xfId="7" applyFont="1" applyBorder="1" applyAlignment="1">
      <alignment horizontal="left" vertical="top"/>
    </xf>
    <xf numFmtId="0" fontId="4" fillId="2" borderId="4" xfId="7" applyFont="1" applyFill="1" applyBorder="1" applyAlignment="1">
      <alignment horizontal="left" vertical="top"/>
    </xf>
    <xf numFmtId="0" fontId="4" fillId="2" borderId="2" xfId="7" applyFont="1" applyFill="1" applyBorder="1" applyAlignment="1">
      <alignment horizontal="left" vertical="top"/>
    </xf>
    <xf numFmtId="0" fontId="4" fillId="0" borderId="0" xfId="7" applyFont="1" applyAlignment="1">
      <alignment horizontal="left" vertical="top"/>
    </xf>
    <xf numFmtId="0" fontId="4" fillId="0" borderId="5" xfId="7" applyFont="1" applyBorder="1" applyAlignment="1">
      <alignment horizontal="distributed" vertical="distributed" indent="1"/>
    </xf>
    <xf numFmtId="0" fontId="8" fillId="0" borderId="6" xfId="7" applyFont="1" applyBorder="1" applyAlignment="1">
      <alignment horizontal="center" vertical="distributed"/>
    </xf>
    <xf numFmtId="0" fontId="4" fillId="0" borderId="7" xfId="7" applyFont="1" applyBorder="1" applyAlignment="1">
      <alignment vertical="center"/>
    </xf>
    <xf numFmtId="0" fontId="4" fillId="0" borderId="8" xfId="7" applyFont="1" applyBorder="1" applyAlignment="1">
      <alignment horizontal="left" vertical="top"/>
    </xf>
    <xf numFmtId="0" fontId="4" fillId="2" borderId="9" xfId="7" applyFont="1" applyFill="1" applyBorder="1" applyAlignment="1">
      <alignment horizontal="left" vertical="top"/>
    </xf>
    <xf numFmtId="0" fontId="4" fillId="2" borderId="0" xfId="7" applyFont="1" applyFill="1" applyAlignment="1">
      <alignment horizontal="left" vertical="top"/>
    </xf>
    <xf numFmtId="0" fontId="4" fillId="2" borderId="10" xfId="7" applyFont="1" applyFill="1" applyBorder="1" applyAlignment="1">
      <alignment vertical="center"/>
    </xf>
    <xf numFmtId="0" fontId="4" fillId="2" borderId="11" xfId="7" applyFont="1" applyFill="1" applyBorder="1" applyAlignment="1">
      <alignment vertical="center"/>
    </xf>
    <xf numFmtId="0" fontId="4" fillId="2" borderId="3" xfId="7" applyFont="1" applyFill="1" applyBorder="1" applyAlignment="1">
      <alignment vertical="center"/>
    </xf>
    <xf numFmtId="0" fontId="4" fillId="2" borderId="7" xfId="7" applyFont="1" applyFill="1" applyBorder="1" applyAlignment="1">
      <alignment vertical="center"/>
    </xf>
    <xf numFmtId="0" fontId="4" fillId="0" borderId="12" xfId="7" applyFont="1" applyBorder="1" applyAlignment="1">
      <alignment vertical="center"/>
    </xf>
    <xf numFmtId="0" fontId="4" fillId="2" borderId="13" xfId="7" applyFont="1" applyFill="1" applyBorder="1" applyAlignment="1">
      <alignment vertical="center"/>
    </xf>
    <xf numFmtId="0" fontId="4" fillId="2" borderId="14" xfId="7" applyFont="1" applyFill="1" applyBorder="1" applyAlignment="1">
      <alignment vertical="center"/>
    </xf>
    <xf numFmtId="0" fontId="4" fillId="0" borderId="3" xfId="7" applyFont="1" applyBorder="1" applyAlignment="1">
      <alignment horizontal="center" vertical="center"/>
    </xf>
    <xf numFmtId="0" fontId="4" fillId="2" borderId="12" xfId="7" applyFont="1" applyFill="1" applyBorder="1" applyAlignment="1">
      <alignment vertical="center"/>
    </xf>
    <xf numFmtId="0" fontId="4" fillId="0" borderId="15" xfId="7" applyFont="1" applyBorder="1" applyAlignment="1">
      <alignment vertical="center"/>
    </xf>
    <xf numFmtId="0" fontId="4" fillId="2" borderId="16" xfId="7" applyFont="1" applyFill="1" applyBorder="1" applyAlignment="1">
      <alignment vertical="center"/>
    </xf>
    <xf numFmtId="0" fontId="4" fillId="2" borderId="17" xfId="7" applyFont="1" applyFill="1" applyBorder="1" applyAlignment="1">
      <alignment vertical="center"/>
    </xf>
    <xf numFmtId="176" fontId="4" fillId="2" borderId="15" xfId="9" applyNumberFormat="1" applyFont="1" applyFill="1" applyBorder="1" applyAlignment="1">
      <alignment horizontal="right" vertical="center"/>
    </xf>
    <xf numFmtId="0" fontId="4" fillId="2" borderId="15" xfId="7" applyFont="1" applyFill="1" applyBorder="1" applyAlignment="1">
      <alignment vertical="center"/>
    </xf>
    <xf numFmtId="0" fontId="4" fillId="2" borderId="3" xfId="7" applyFont="1" applyFill="1" applyBorder="1" applyAlignment="1">
      <alignment horizontal="center" vertical="center"/>
    </xf>
    <xf numFmtId="0" fontId="4" fillId="0" borderId="5" xfId="7" applyFont="1" applyBorder="1" applyAlignment="1">
      <alignment horizontal="left" vertical="top"/>
    </xf>
    <xf numFmtId="0" fontId="4" fillId="0" borderId="18" xfId="7" applyFont="1" applyBorder="1" applyAlignment="1">
      <alignment horizontal="left" vertical="top"/>
    </xf>
    <xf numFmtId="0" fontId="4" fillId="2" borderId="18" xfId="7" applyFont="1" applyFill="1" applyBorder="1" applyAlignment="1">
      <alignment horizontal="left" vertical="top"/>
    </xf>
    <xf numFmtId="0" fontId="4" fillId="2" borderId="6" xfId="7" applyFont="1" applyFill="1" applyBorder="1" applyAlignment="1">
      <alignment horizontal="left" vertical="top"/>
    </xf>
    <xf numFmtId="0" fontId="9" fillId="0" borderId="0" xfId="7" applyFont="1" applyAlignment="1">
      <alignment vertical="center"/>
    </xf>
    <xf numFmtId="0" fontId="4" fillId="0" borderId="0" xfId="7" applyFont="1" applyAlignment="1">
      <alignment horizontal="center" vertical="center"/>
    </xf>
    <xf numFmtId="0" fontId="1" fillId="0" borderId="0" xfId="7" applyAlignment="1">
      <alignment horizontal="center" vertical="center"/>
    </xf>
    <xf numFmtId="0" fontId="1" fillId="0" borderId="0" xfId="7"/>
    <xf numFmtId="38" fontId="10" fillId="0" borderId="0" xfId="1" applyFont="1"/>
    <xf numFmtId="38" fontId="10" fillId="0" borderId="0" xfId="1" applyFont="1" applyAlignment="1">
      <alignment vertical="center"/>
    </xf>
    <xf numFmtId="38" fontId="10" fillId="0" borderId="0" xfId="1" applyFont="1" applyFill="1" applyBorder="1"/>
    <xf numFmtId="38" fontId="10" fillId="0" borderId="0" xfId="1" applyFont="1" applyFill="1" applyBorder="1" applyAlignment="1">
      <alignment horizontal="left" vertical="center" wrapText="1"/>
    </xf>
    <xf numFmtId="0" fontId="11" fillId="0" borderId="0" xfId="7" applyFont="1"/>
    <xf numFmtId="57" fontId="12" fillId="0" borderId="0" xfId="1" applyNumberFormat="1" applyFont="1" applyFill="1" applyBorder="1" applyAlignment="1"/>
    <xf numFmtId="38" fontId="10" fillId="0" borderId="0" xfId="1" applyFont="1" applyAlignment="1">
      <alignment horizontal="center" vertical="center"/>
    </xf>
    <xf numFmtId="38" fontId="10" fillId="0" borderId="0" xfId="1" applyFont="1" applyAlignment="1">
      <alignment horizontal="center" vertical="center" textRotation="255"/>
    </xf>
    <xf numFmtId="38" fontId="10" fillId="0" borderId="0" xfId="1" applyFont="1" applyFill="1" applyBorder="1" applyAlignment="1">
      <alignment horizontal="center" vertical="center"/>
    </xf>
    <xf numFmtId="38" fontId="10" fillId="0" borderId="0" xfId="1" applyFont="1" applyFill="1" applyBorder="1" applyAlignment="1">
      <alignment horizontal="center" vertical="center" wrapText="1"/>
    </xf>
    <xf numFmtId="57" fontId="10" fillId="0" borderId="19" xfId="1" applyNumberFormat="1" applyFont="1" applyBorder="1" applyAlignment="1">
      <alignment horizontal="center" vertical="center"/>
    </xf>
    <xf numFmtId="57" fontId="10" fillId="0" borderId="20" xfId="1" applyNumberFormat="1" applyFont="1" applyBorder="1" applyAlignment="1">
      <alignment horizontal="center" vertical="center"/>
    </xf>
    <xf numFmtId="57" fontId="10" fillId="0" borderId="21" xfId="1" applyNumberFormat="1" applyFont="1" applyFill="1" applyBorder="1" applyAlignment="1">
      <alignment horizontal="center" vertical="center"/>
    </xf>
    <xf numFmtId="0" fontId="10" fillId="0" borderId="22" xfId="7" applyFont="1" applyBorder="1" applyAlignment="1">
      <alignment horizontal="center"/>
    </xf>
    <xf numFmtId="0" fontId="10" fillId="3" borderId="23" xfId="7" applyFont="1" applyFill="1" applyBorder="1" applyAlignment="1">
      <alignment horizontal="center" vertical="center" wrapText="1"/>
    </xf>
    <xf numFmtId="0" fontId="10" fillId="3" borderId="24" xfId="7" applyFont="1" applyFill="1" applyBorder="1" applyAlignment="1">
      <alignment horizontal="center" vertical="center" wrapText="1"/>
    </xf>
    <xf numFmtId="0" fontId="10" fillId="3" borderId="25" xfId="7" applyFont="1" applyFill="1" applyBorder="1" applyAlignment="1">
      <alignment horizontal="center" vertical="center" wrapText="1"/>
    </xf>
    <xf numFmtId="0" fontId="10" fillId="0" borderId="0" xfId="7" applyFont="1" applyAlignment="1">
      <alignment horizontal="left" vertical="center" wrapText="1"/>
    </xf>
    <xf numFmtId="0" fontId="7" fillId="0" borderId="0" xfId="7" applyFont="1"/>
    <xf numFmtId="57" fontId="13" fillId="0" borderId="0" xfId="1" applyNumberFormat="1" applyFont="1" applyBorder="1" applyAlignment="1"/>
    <xf numFmtId="57" fontId="10" fillId="0" borderId="26" xfId="1" applyNumberFormat="1" applyFont="1" applyBorder="1" applyAlignment="1">
      <alignment horizontal="center" vertical="center"/>
    </xf>
    <xf numFmtId="57" fontId="10" fillId="0" borderId="27" xfId="1" applyNumberFormat="1" applyFont="1" applyBorder="1" applyAlignment="1">
      <alignment horizontal="center" vertical="center"/>
    </xf>
    <xf numFmtId="57" fontId="10" fillId="0" borderId="2" xfId="1" applyNumberFormat="1" applyFont="1" applyFill="1" applyBorder="1" applyAlignment="1">
      <alignment horizontal="center" vertical="center"/>
    </xf>
    <xf numFmtId="57" fontId="10" fillId="0" borderId="7" xfId="1" applyNumberFormat="1" applyFont="1" applyFill="1" applyBorder="1" applyAlignment="1">
      <alignment horizontal="center"/>
    </xf>
    <xf numFmtId="0" fontId="10" fillId="3" borderId="10" xfId="7" applyFont="1" applyFill="1" applyBorder="1" applyAlignment="1">
      <alignment horizontal="left" vertical="center" wrapText="1"/>
    </xf>
    <xf numFmtId="0" fontId="10" fillId="3" borderId="28" xfId="7" applyFont="1" applyFill="1" applyBorder="1" applyAlignment="1">
      <alignment horizontal="left" vertical="center" wrapText="1"/>
    </xf>
    <xf numFmtId="0" fontId="10" fillId="3" borderId="29" xfId="7" applyFont="1" applyFill="1" applyBorder="1" applyAlignment="1">
      <alignment horizontal="left" vertical="center" wrapText="1"/>
    </xf>
    <xf numFmtId="38" fontId="10" fillId="0" borderId="0" xfId="1" applyFont="1" applyFill="1" applyBorder="1" applyAlignment="1"/>
    <xf numFmtId="38" fontId="10" fillId="0" borderId="26" xfId="1" applyFont="1" applyBorder="1" applyAlignment="1">
      <alignment horizontal="center" vertical="center"/>
    </xf>
    <xf numFmtId="38" fontId="10" fillId="0" borderId="27" xfId="1" applyFont="1" applyBorder="1" applyAlignment="1">
      <alignment horizontal="center" vertical="center"/>
    </xf>
    <xf numFmtId="38" fontId="10" fillId="0" borderId="30" xfId="1" applyFont="1" applyFill="1" applyBorder="1" applyAlignment="1">
      <alignment vertical="center"/>
    </xf>
    <xf numFmtId="38" fontId="10" fillId="0" borderId="3" xfId="1" applyFont="1" applyFill="1" applyBorder="1" applyAlignment="1">
      <alignment horizontal="center"/>
    </xf>
    <xf numFmtId="38" fontId="10" fillId="3" borderId="31" xfId="1" applyFont="1" applyFill="1" applyBorder="1" applyAlignment="1">
      <alignment horizontal="left" vertical="center" wrapText="1"/>
    </xf>
    <xf numFmtId="38" fontId="10" fillId="3" borderId="32" xfId="1" applyFont="1" applyFill="1" applyBorder="1" applyAlignment="1">
      <alignment horizontal="left" vertical="center" wrapText="1"/>
    </xf>
    <xf numFmtId="38" fontId="10" fillId="3" borderId="33" xfId="1" applyFont="1" applyFill="1" applyBorder="1" applyAlignment="1">
      <alignment horizontal="left" vertical="center" wrapText="1"/>
    </xf>
    <xf numFmtId="38" fontId="10" fillId="0" borderId="27" xfId="1" applyFont="1" applyBorder="1" applyAlignment="1">
      <alignment horizontal="center" vertical="center" wrapText="1"/>
    </xf>
    <xf numFmtId="38" fontId="10" fillId="0" borderId="2" xfId="1" applyFont="1" applyFill="1" applyBorder="1" applyAlignment="1">
      <alignment vertical="center"/>
    </xf>
    <xf numFmtId="0" fontId="10" fillId="3" borderId="31" xfId="1" applyNumberFormat="1" applyFont="1" applyFill="1" applyBorder="1" applyAlignment="1">
      <alignment horizontal="center" vertical="center" shrinkToFit="1"/>
    </xf>
    <xf numFmtId="0" fontId="10" fillId="3" borderId="32" xfId="1" applyNumberFormat="1" applyFont="1" applyFill="1" applyBorder="1" applyAlignment="1">
      <alignment horizontal="center" vertical="center" shrinkToFit="1"/>
    </xf>
    <xf numFmtId="0" fontId="10" fillId="3" borderId="33" xfId="1" applyNumberFormat="1" applyFont="1" applyFill="1" applyBorder="1" applyAlignment="1">
      <alignment horizontal="center" vertical="center" shrinkToFit="1"/>
    </xf>
    <xf numFmtId="0" fontId="10" fillId="0" borderId="0" xfId="1" applyNumberFormat="1" applyFont="1" applyFill="1" applyBorder="1" applyAlignment="1">
      <alignment horizontal="center" vertical="center" wrapText="1"/>
    </xf>
    <xf numFmtId="38" fontId="10" fillId="0" borderId="26" xfId="1" applyFont="1" applyBorder="1" applyAlignment="1">
      <alignment vertical="center"/>
    </xf>
    <xf numFmtId="38" fontId="10" fillId="0" borderId="2" xfId="1" applyFont="1" applyFill="1" applyBorder="1" applyAlignment="1">
      <alignment horizontal="center" vertical="center"/>
    </xf>
    <xf numFmtId="38" fontId="10" fillId="0" borderId="3" xfId="1" applyFont="1" applyFill="1" applyBorder="1"/>
    <xf numFmtId="38" fontId="10" fillId="3" borderId="31" xfId="1" applyFont="1" applyFill="1" applyBorder="1" applyAlignment="1">
      <alignment horizontal="left" vertical="center" shrinkToFit="1"/>
    </xf>
    <xf numFmtId="38" fontId="10" fillId="3" borderId="32" xfId="1" applyFont="1" applyFill="1" applyBorder="1" applyAlignment="1">
      <alignment horizontal="left" vertical="center" shrinkToFit="1"/>
    </xf>
    <xf numFmtId="38" fontId="10" fillId="3" borderId="33" xfId="1" applyFont="1" applyFill="1" applyBorder="1" applyAlignment="1">
      <alignment horizontal="left" vertical="center" shrinkToFit="1"/>
    </xf>
    <xf numFmtId="38" fontId="10" fillId="0" borderId="0" xfId="1" applyFont="1" applyFill="1" applyBorder="1" applyAlignment="1">
      <alignment horizontal="left" vertical="center" shrinkToFit="1"/>
    </xf>
    <xf numFmtId="38" fontId="10" fillId="0" borderId="34" xfId="1" applyFont="1" applyFill="1" applyBorder="1" applyAlignment="1">
      <alignment horizontal="center" vertical="center"/>
    </xf>
    <xf numFmtId="38" fontId="10" fillId="0" borderId="4" xfId="1" applyFont="1" applyFill="1" applyBorder="1" applyAlignment="1">
      <alignment horizontal="center" vertical="center"/>
    </xf>
    <xf numFmtId="38" fontId="10" fillId="0" borderId="7" xfId="1" applyFont="1" applyFill="1" applyBorder="1" applyAlignment="1">
      <alignment horizontal="center"/>
    </xf>
    <xf numFmtId="38" fontId="10" fillId="3" borderId="13" xfId="1" applyFont="1" applyFill="1" applyBorder="1" applyAlignment="1">
      <alignment horizontal="left" vertical="center" shrinkToFit="1"/>
    </xf>
    <xf numFmtId="38" fontId="10" fillId="3" borderId="35" xfId="1" applyFont="1" applyFill="1" applyBorder="1" applyAlignment="1">
      <alignment horizontal="left" vertical="center" shrinkToFit="1"/>
    </xf>
    <xf numFmtId="38" fontId="10" fillId="3" borderId="36" xfId="1" applyFont="1" applyFill="1" applyBorder="1" applyAlignment="1">
      <alignment horizontal="left" vertical="center" shrinkToFit="1"/>
    </xf>
    <xf numFmtId="38" fontId="10" fillId="0" borderId="37" xfId="1" applyFont="1" applyFill="1" applyBorder="1" applyAlignment="1">
      <alignment horizontal="center" vertical="center" shrinkToFit="1"/>
    </xf>
    <xf numFmtId="177" fontId="10" fillId="0" borderId="34" xfId="7" applyNumberFormat="1" applyFont="1" applyBorder="1" applyAlignment="1">
      <alignment horizontal="right" vertical="center"/>
    </xf>
    <xf numFmtId="38" fontId="10" fillId="0" borderId="7" xfId="1" applyFont="1" applyFill="1" applyBorder="1" applyAlignment="1">
      <alignment horizontal="right"/>
    </xf>
    <xf numFmtId="178" fontId="10" fillId="3" borderId="10" xfId="1" applyNumberFormat="1" applyFont="1" applyFill="1" applyBorder="1" applyAlignment="1">
      <alignment vertical="center" shrinkToFit="1"/>
    </xf>
    <xf numFmtId="178" fontId="10" fillId="3" borderId="28" xfId="1" applyNumberFormat="1" applyFont="1" applyFill="1" applyBorder="1" applyAlignment="1">
      <alignment vertical="center" shrinkToFit="1"/>
    </xf>
    <xf numFmtId="178" fontId="10" fillId="3" borderId="38" xfId="1" applyNumberFormat="1" applyFont="1" applyFill="1" applyBorder="1" applyAlignment="1">
      <alignment vertical="center" shrinkToFit="1"/>
    </xf>
    <xf numFmtId="178" fontId="10" fillId="0" borderId="39" xfId="1" applyNumberFormat="1" applyFont="1" applyFill="1" applyBorder="1" applyAlignment="1">
      <alignment vertical="center" shrinkToFit="1"/>
    </xf>
    <xf numFmtId="38" fontId="10" fillId="0" borderId="4" xfId="1" applyFont="1" applyBorder="1" applyAlignment="1">
      <alignment horizontal="center" vertical="center" wrapText="1"/>
    </xf>
    <xf numFmtId="40" fontId="10" fillId="0" borderId="2" xfId="1" applyNumberFormat="1" applyFont="1" applyFill="1" applyBorder="1" applyAlignment="1">
      <alignment horizontal="center" vertical="center"/>
    </xf>
    <xf numFmtId="178" fontId="10" fillId="0" borderId="10" xfId="1" applyNumberFormat="1" applyFont="1" applyFill="1" applyBorder="1" applyAlignment="1">
      <alignment vertical="center" shrinkToFit="1"/>
    </xf>
    <xf numFmtId="178" fontId="10" fillId="0" borderId="28" xfId="1" applyNumberFormat="1" applyFont="1" applyFill="1" applyBorder="1" applyAlignment="1">
      <alignment vertical="center" shrinkToFit="1"/>
    </xf>
    <xf numFmtId="178" fontId="10" fillId="0" borderId="38" xfId="1" applyNumberFormat="1" applyFont="1" applyFill="1" applyBorder="1" applyAlignment="1">
      <alignment vertical="center" shrinkToFit="1"/>
    </xf>
    <xf numFmtId="177" fontId="10" fillId="0" borderId="34" xfId="7" applyNumberFormat="1" applyFont="1" applyBorder="1" applyAlignment="1">
      <alignment vertical="center"/>
    </xf>
    <xf numFmtId="40" fontId="10" fillId="0" borderId="2" xfId="1" applyNumberFormat="1" applyFont="1" applyBorder="1" applyAlignment="1">
      <alignment horizontal="center" vertical="center" wrapText="1"/>
    </xf>
    <xf numFmtId="40" fontId="10" fillId="0" borderId="7" xfId="1" applyNumberFormat="1" applyFont="1" applyFill="1" applyBorder="1" applyAlignment="1">
      <alignment horizontal="center" vertical="center"/>
    </xf>
    <xf numFmtId="179" fontId="10" fillId="3" borderId="10" xfId="1" applyNumberFormat="1" applyFont="1" applyFill="1" applyBorder="1" applyAlignment="1">
      <alignment vertical="center" shrinkToFit="1"/>
    </xf>
    <xf numFmtId="179" fontId="10" fillId="3" borderId="28" xfId="1" applyNumberFormat="1" applyFont="1" applyFill="1" applyBorder="1" applyAlignment="1">
      <alignment vertical="center" shrinkToFit="1"/>
    </xf>
    <xf numFmtId="179" fontId="10" fillId="3" borderId="38" xfId="1" applyNumberFormat="1" applyFont="1" applyFill="1" applyBorder="1" applyAlignment="1">
      <alignment vertical="center" shrinkToFit="1"/>
    </xf>
    <xf numFmtId="179" fontId="10" fillId="0" borderId="39" xfId="1" applyNumberFormat="1" applyFont="1" applyFill="1" applyBorder="1" applyAlignment="1">
      <alignment horizontal="center" vertical="center" shrinkToFit="1"/>
    </xf>
    <xf numFmtId="177" fontId="10" fillId="0" borderId="40" xfId="7" applyNumberFormat="1" applyFont="1" applyBorder="1" applyAlignment="1">
      <alignment vertical="center"/>
    </xf>
    <xf numFmtId="40" fontId="10" fillId="0" borderId="9" xfId="1" applyNumberFormat="1" applyFont="1" applyBorder="1" applyAlignment="1">
      <alignment horizontal="center" vertical="center" wrapText="1"/>
    </xf>
    <xf numFmtId="178" fontId="10" fillId="0" borderId="39" xfId="1" applyNumberFormat="1" applyFont="1" applyFill="1" applyBorder="1" applyAlignment="1">
      <alignment horizontal="center" vertical="center" shrinkToFit="1"/>
    </xf>
    <xf numFmtId="40" fontId="10" fillId="0" borderId="6" xfId="1" applyNumberFormat="1" applyFont="1" applyBorder="1" applyAlignment="1">
      <alignment horizontal="center" vertical="center" wrapText="1"/>
    </xf>
    <xf numFmtId="178" fontId="10" fillId="0" borderId="31" xfId="1" applyNumberFormat="1" applyFont="1" applyFill="1" applyBorder="1" applyAlignment="1">
      <alignment vertical="center" shrinkToFit="1"/>
    </xf>
    <xf numFmtId="178" fontId="10" fillId="0" borderId="32" xfId="1" applyNumberFormat="1" applyFont="1" applyFill="1" applyBorder="1" applyAlignment="1">
      <alignment vertical="center" shrinkToFit="1"/>
    </xf>
    <xf numFmtId="178" fontId="10" fillId="0" borderId="41" xfId="1" applyNumberFormat="1" applyFont="1" applyFill="1" applyBorder="1" applyAlignment="1">
      <alignment vertical="center" shrinkToFit="1"/>
    </xf>
    <xf numFmtId="178" fontId="1" fillId="0" borderId="31" xfId="7" applyNumberFormat="1" applyBorder="1" applyAlignment="1">
      <alignment vertical="center" shrinkToFit="1"/>
    </xf>
    <xf numFmtId="178" fontId="10" fillId="3" borderId="32" xfId="1" applyNumberFormat="1" applyFont="1" applyFill="1" applyBorder="1" applyAlignment="1">
      <alignment vertical="center" shrinkToFit="1"/>
    </xf>
    <xf numFmtId="178" fontId="10" fillId="3" borderId="41" xfId="1" applyNumberFormat="1" applyFont="1" applyFill="1" applyBorder="1" applyAlignment="1">
      <alignment vertical="center" shrinkToFit="1"/>
    </xf>
    <xf numFmtId="178" fontId="10" fillId="0" borderId="42" xfId="1" applyNumberFormat="1" applyFont="1" applyFill="1" applyBorder="1" applyAlignment="1">
      <alignment vertical="center" shrinkToFit="1"/>
    </xf>
    <xf numFmtId="0" fontId="1" fillId="4" borderId="0" xfId="7" applyFill="1" applyAlignment="1">
      <alignment vertical="center"/>
    </xf>
    <xf numFmtId="0" fontId="1" fillId="5" borderId="0" xfId="7" applyFill="1" applyAlignment="1">
      <alignment vertical="center"/>
    </xf>
    <xf numFmtId="38" fontId="10" fillId="0" borderId="0" xfId="1" applyFont="1" applyAlignment="1"/>
    <xf numFmtId="0" fontId="14" fillId="0" borderId="30" xfId="7" applyFont="1" applyBorder="1" applyAlignment="1">
      <alignment horizontal="center" vertical="center"/>
    </xf>
    <xf numFmtId="38" fontId="10" fillId="0" borderId="3" xfId="1" applyFont="1" applyFill="1" applyBorder="1" applyAlignment="1">
      <alignment wrapText="1"/>
    </xf>
    <xf numFmtId="57" fontId="10" fillId="3" borderId="31" xfId="1" applyNumberFormat="1" applyFont="1" applyFill="1" applyBorder="1" applyAlignment="1">
      <alignment horizontal="left" vertical="center" wrapText="1"/>
    </xf>
    <xf numFmtId="57" fontId="10" fillId="3" borderId="32" xfId="1" applyNumberFormat="1" applyFont="1" applyFill="1" applyBorder="1" applyAlignment="1">
      <alignment horizontal="left" vertical="center" wrapText="1"/>
    </xf>
    <xf numFmtId="57" fontId="10" fillId="3" borderId="33" xfId="1" applyNumberFormat="1" applyFont="1" applyFill="1" applyBorder="1" applyAlignment="1">
      <alignment horizontal="left" vertical="center" wrapText="1"/>
    </xf>
    <xf numFmtId="57" fontId="10" fillId="0" borderId="0" xfId="1" applyNumberFormat="1" applyFont="1" applyFill="1" applyBorder="1" applyAlignment="1">
      <alignment horizontal="left" vertical="center" wrapText="1"/>
    </xf>
    <xf numFmtId="38" fontId="10" fillId="0" borderId="3" xfId="1" applyFont="1" applyFill="1" applyBorder="1" applyAlignment="1">
      <alignment horizontal="center" wrapText="1"/>
    </xf>
    <xf numFmtId="57" fontId="10" fillId="3" borderId="31" xfId="1" applyNumberFormat="1" applyFont="1" applyFill="1" applyBorder="1" applyAlignment="1">
      <alignment horizontal="center" vertical="center" wrapText="1"/>
    </xf>
    <xf numFmtId="57" fontId="10" fillId="3" borderId="32" xfId="1" applyNumberFormat="1" applyFont="1" applyFill="1" applyBorder="1" applyAlignment="1">
      <alignment horizontal="center" vertical="center" wrapText="1"/>
    </xf>
    <xf numFmtId="57" fontId="10" fillId="3" borderId="33" xfId="1" applyNumberFormat="1" applyFont="1" applyFill="1" applyBorder="1" applyAlignment="1">
      <alignment horizontal="center" vertical="center" wrapText="1"/>
    </xf>
    <xf numFmtId="38" fontId="10" fillId="0" borderId="43" xfId="1" applyFont="1" applyBorder="1" applyAlignment="1">
      <alignment horizontal="center" vertical="center"/>
    </xf>
    <xf numFmtId="38" fontId="10" fillId="0" borderId="44" xfId="1" applyFont="1" applyBorder="1" applyAlignment="1">
      <alignment horizontal="center" vertical="center" wrapText="1"/>
    </xf>
    <xf numFmtId="0" fontId="14" fillId="0" borderId="45" xfId="7" applyFont="1" applyBorder="1" applyAlignment="1">
      <alignment horizontal="center" vertical="center"/>
    </xf>
    <xf numFmtId="38" fontId="10" fillId="0" borderId="46" xfId="1" applyFont="1" applyFill="1" applyBorder="1" applyAlignment="1">
      <alignment horizontal="center" wrapText="1"/>
    </xf>
    <xf numFmtId="57" fontId="10" fillId="3" borderId="47" xfId="1" applyNumberFormat="1" applyFont="1" applyFill="1" applyBorder="1" applyAlignment="1">
      <alignment horizontal="center" vertical="center" wrapText="1"/>
    </xf>
    <xf numFmtId="57" fontId="10" fillId="3" borderId="48" xfId="1" applyNumberFormat="1" applyFont="1" applyFill="1" applyBorder="1" applyAlignment="1">
      <alignment horizontal="center" vertical="center" wrapText="1"/>
    </xf>
    <xf numFmtId="57" fontId="10" fillId="3" borderId="49" xfId="1" applyNumberFormat="1" applyFont="1" applyFill="1" applyBorder="1" applyAlignment="1">
      <alignment horizontal="center" vertical="center" wrapText="1"/>
    </xf>
    <xf numFmtId="12" fontId="10" fillId="0" borderId="0" xfId="1" applyNumberFormat="1" applyFont="1" applyFill="1" applyBorder="1" applyAlignment="1">
      <alignment horizontal="left" vertical="center" wrapText="1"/>
    </xf>
    <xf numFmtId="49" fontId="1" fillId="0" borderId="0" xfId="7" applyNumberFormat="1" applyAlignment="1">
      <alignment horizontal="center" vertical="center"/>
    </xf>
    <xf numFmtId="49" fontId="10" fillId="0" borderId="0" xfId="1" applyNumberFormat="1" applyFont="1" applyAlignment="1">
      <alignment horizontal="center" vertical="center"/>
    </xf>
    <xf numFmtId="49" fontId="10" fillId="0" borderId="0" xfId="1" applyNumberFormat="1" applyFont="1" applyAlignment="1">
      <alignment horizontal="center" vertical="center" textRotation="255"/>
    </xf>
    <xf numFmtId="49" fontId="10" fillId="0" borderId="0" xfId="1" applyNumberFormat="1" applyFont="1" applyFill="1" applyBorder="1" applyAlignment="1">
      <alignment horizontal="center" vertical="center"/>
    </xf>
    <xf numFmtId="49" fontId="10" fillId="0" borderId="0" xfId="1" applyNumberFormat="1" applyFont="1" applyFill="1" applyBorder="1" applyAlignment="1">
      <alignment horizontal="center" vertical="center" wrapText="1"/>
    </xf>
    <xf numFmtId="0" fontId="10" fillId="3" borderId="50" xfId="7" applyFont="1" applyFill="1" applyBorder="1" applyAlignment="1">
      <alignment horizontal="center" vertical="center" wrapText="1"/>
    </xf>
    <xf numFmtId="0" fontId="10" fillId="3" borderId="51" xfId="7" applyFont="1" applyFill="1" applyBorder="1" applyAlignment="1">
      <alignment horizontal="center" vertical="center" wrapText="1"/>
    </xf>
    <xf numFmtId="0" fontId="10" fillId="3" borderId="52" xfId="7" applyFont="1" applyFill="1" applyBorder="1" applyAlignment="1">
      <alignment horizontal="center" vertical="center" wrapText="1"/>
    </xf>
    <xf numFmtId="0" fontId="10" fillId="0" borderId="40" xfId="7" applyFont="1" applyBorder="1" applyAlignment="1">
      <alignment horizontal="left" vertical="center" wrapText="1"/>
    </xf>
    <xf numFmtId="0" fontId="10" fillId="3" borderId="31" xfId="7" applyFont="1" applyFill="1" applyBorder="1" applyAlignment="1">
      <alignment horizontal="left" vertical="center" wrapText="1"/>
    </xf>
    <xf numFmtId="0" fontId="10" fillId="3" borderId="32" xfId="7" applyFont="1" applyFill="1" applyBorder="1" applyAlignment="1">
      <alignment horizontal="left" vertical="center" wrapText="1"/>
    </xf>
    <xf numFmtId="0" fontId="10" fillId="3" borderId="41" xfId="7" applyFont="1" applyFill="1" applyBorder="1" applyAlignment="1">
      <alignment horizontal="left" vertical="center" wrapText="1"/>
    </xf>
    <xf numFmtId="38" fontId="10" fillId="3" borderId="41" xfId="1" applyFont="1" applyFill="1" applyBorder="1" applyAlignment="1">
      <alignment horizontal="left" vertical="center" wrapText="1"/>
    </xf>
    <xf numFmtId="38" fontId="10" fillId="0" borderId="40" xfId="1" applyFont="1" applyFill="1" applyBorder="1" applyAlignment="1">
      <alignment horizontal="left" vertical="center" wrapText="1"/>
    </xf>
    <xf numFmtId="0" fontId="10" fillId="3" borderId="41" xfId="1" applyNumberFormat="1" applyFont="1" applyFill="1" applyBorder="1" applyAlignment="1">
      <alignment horizontal="center" vertical="center" shrinkToFit="1"/>
    </xf>
    <xf numFmtId="0" fontId="10" fillId="0" borderId="40" xfId="1" applyNumberFormat="1" applyFont="1" applyFill="1" applyBorder="1" applyAlignment="1">
      <alignment horizontal="center" vertical="center" wrapText="1"/>
    </xf>
    <xf numFmtId="38" fontId="10" fillId="3" borderId="41" xfId="1" applyFont="1" applyFill="1" applyBorder="1" applyAlignment="1">
      <alignment horizontal="left" vertical="center" shrinkToFit="1"/>
    </xf>
    <xf numFmtId="38" fontId="10" fillId="0" borderId="53" xfId="1" applyFont="1" applyFill="1" applyBorder="1" applyAlignment="1">
      <alignment horizontal="left" vertical="center" shrinkToFit="1"/>
    </xf>
    <xf numFmtId="178" fontId="10" fillId="3" borderId="31" xfId="1" applyNumberFormat="1" applyFont="1" applyFill="1" applyBorder="1" applyAlignment="1">
      <alignment vertical="center" shrinkToFit="1"/>
    </xf>
    <xf numFmtId="179" fontId="10" fillId="3" borderId="31" xfId="1" applyNumberFormat="1" applyFont="1" applyFill="1" applyBorder="1" applyAlignment="1">
      <alignment vertical="center" shrinkToFit="1"/>
    </xf>
    <xf numFmtId="179" fontId="10" fillId="3" borderId="32" xfId="1" applyNumberFormat="1" applyFont="1" applyFill="1" applyBorder="1" applyAlignment="1">
      <alignment vertical="center" shrinkToFit="1"/>
    </xf>
    <xf numFmtId="179" fontId="10" fillId="3" borderId="41" xfId="1" applyNumberFormat="1" applyFont="1" applyFill="1" applyBorder="1" applyAlignment="1">
      <alignment vertical="center" shrinkToFit="1"/>
    </xf>
    <xf numFmtId="178" fontId="1" fillId="0" borderId="32" xfId="1" applyNumberFormat="1" applyFont="1" applyFill="1" applyBorder="1" applyAlignment="1">
      <alignment vertical="center" shrinkToFit="1"/>
    </xf>
    <xf numFmtId="178" fontId="1" fillId="0" borderId="41" xfId="1" applyNumberFormat="1" applyFont="1" applyFill="1" applyBorder="1" applyAlignment="1">
      <alignment vertical="center" shrinkToFit="1"/>
    </xf>
    <xf numFmtId="57" fontId="10" fillId="3" borderId="41" xfId="1" applyNumberFormat="1" applyFont="1" applyFill="1" applyBorder="1" applyAlignment="1">
      <alignment horizontal="left" vertical="center" wrapText="1"/>
    </xf>
    <xf numFmtId="57" fontId="10" fillId="0" borderId="54" xfId="1" applyNumberFormat="1" applyFont="1" applyFill="1" applyBorder="1" applyAlignment="1">
      <alignment horizontal="left" vertical="center" wrapText="1"/>
    </xf>
    <xf numFmtId="57" fontId="10" fillId="3" borderId="41" xfId="1" applyNumberFormat="1" applyFont="1" applyFill="1" applyBorder="1" applyAlignment="1">
      <alignment horizontal="center" vertical="center" wrapText="1"/>
    </xf>
    <xf numFmtId="57" fontId="10" fillId="0" borderId="40" xfId="1" applyNumberFormat="1" applyFont="1" applyFill="1" applyBorder="1" applyAlignment="1">
      <alignment horizontal="left" vertical="center" wrapText="1"/>
    </xf>
    <xf numFmtId="57" fontId="10" fillId="3" borderId="55" xfId="1" applyNumberFormat="1" applyFont="1" applyFill="1" applyBorder="1" applyAlignment="1">
      <alignment horizontal="center" vertical="center" wrapText="1"/>
    </xf>
    <xf numFmtId="0" fontId="15" fillId="0" borderId="0" xfId="7" applyFont="1"/>
    <xf numFmtId="0" fontId="16" fillId="0" borderId="0" xfId="7" applyFont="1"/>
    <xf numFmtId="0" fontId="17" fillId="0" borderId="0" xfId="7" applyFont="1" applyAlignment="1">
      <alignment vertical="center"/>
    </xf>
    <xf numFmtId="0" fontId="18" fillId="0" borderId="0" xfId="7" applyFont="1" applyAlignment="1">
      <alignment vertical="center"/>
    </xf>
    <xf numFmtId="0" fontId="19" fillId="0" borderId="56" xfId="7" applyFont="1" applyBorder="1" applyAlignment="1">
      <alignment horizontal="center" vertical="center" wrapText="1"/>
    </xf>
    <xf numFmtId="0" fontId="19" fillId="0" borderId="0" xfId="7" applyFont="1" applyAlignment="1">
      <alignment vertical="center"/>
    </xf>
    <xf numFmtId="0" fontId="19" fillId="0" borderId="57" xfId="7" applyFont="1" applyBorder="1" applyAlignment="1">
      <alignment horizontal="center" vertical="center" wrapText="1"/>
    </xf>
    <xf numFmtId="0" fontId="19" fillId="0" borderId="58" xfId="7" applyFont="1" applyBorder="1" applyAlignment="1">
      <alignment horizontal="center" vertical="center" wrapText="1"/>
    </xf>
    <xf numFmtId="0" fontId="19" fillId="0" borderId="59" xfId="7" applyFont="1" applyBorder="1" applyAlignment="1">
      <alignment horizontal="center" vertical="center" wrapText="1"/>
    </xf>
    <xf numFmtId="0" fontId="19" fillId="0" borderId="57" xfId="7" applyFont="1" applyBorder="1" applyAlignment="1">
      <alignment horizontal="center" vertical="center" textRotation="255" wrapText="1"/>
    </xf>
    <xf numFmtId="0" fontId="19" fillId="0" borderId="58" xfId="7" applyFont="1" applyBorder="1" applyAlignment="1">
      <alignment horizontal="center" vertical="center" textRotation="255" wrapText="1"/>
    </xf>
    <xf numFmtId="0" fontId="19" fillId="0" borderId="60" xfId="7" applyFont="1" applyBorder="1" applyAlignment="1">
      <alignment horizontal="center" vertical="center" textRotation="255" wrapText="1"/>
    </xf>
    <xf numFmtId="0" fontId="19" fillId="0" borderId="59" xfId="7" applyFont="1" applyBorder="1" applyAlignment="1">
      <alignment horizontal="center" vertical="center" textRotation="255" wrapText="1"/>
    </xf>
    <xf numFmtId="0" fontId="20" fillId="0" borderId="0" xfId="7" applyFont="1" applyAlignment="1">
      <alignment vertical="center"/>
    </xf>
    <xf numFmtId="49" fontId="20" fillId="0" borderId="0" xfId="7" applyNumberFormat="1" applyFont="1" applyAlignment="1">
      <alignment horizontal="right" vertical="center"/>
    </xf>
    <xf numFmtId="49" fontId="15" fillId="0" borderId="0" xfId="7" applyNumberFormat="1" applyFont="1" applyAlignment="1">
      <alignment horizontal="right"/>
    </xf>
    <xf numFmtId="0" fontId="19" fillId="0" borderId="61" xfId="7" applyFont="1" applyBorder="1" applyAlignment="1">
      <alignment horizontal="center" vertical="center" wrapText="1"/>
    </xf>
    <xf numFmtId="0" fontId="19" fillId="0" borderId="62" xfId="7" applyFont="1" applyBorder="1" applyAlignment="1">
      <alignment horizontal="center" vertical="center" wrapText="1"/>
    </xf>
    <xf numFmtId="0" fontId="19" fillId="0" borderId="3" xfId="7" applyFont="1" applyBorder="1" applyAlignment="1">
      <alignment horizontal="center" vertical="center" wrapText="1"/>
    </xf>
    <xf numFmtId="0" fontId="19" fillId="0" borderId="63" xfId="7" applyFont="1" applyBorder="1" applyAlignment="1">
      <alignment horizontal="center" vertical="center" wrapText="1"/>
    </xf>
    <xf numFmtId="0" fontId="19" fillId="0" borderId="62" xfId="7" applyFont="1" applyBorder="1" applyAlignment="1">
      <alignment horizontal="center" vertical="center" textRotation="255" wrapText="1"/>
    </xf>
    <xf numFmtId="0" fontId="19" fillId="0" borderId="3" xfId="7" applyFont="1" applyBorder="1" applyAlignment="1">
      <alignment horizontal="center" vertical="center" textRotation="255" wrapText="1"/>
    </xf>
    <xf numFmtId="0" fontId="19" fillId="0" borderId="0" xfId="7" applyFont="1" applyAlignment="1">
      <alignment vertical="center" wrapText="1"/>
    </xf>
    <xf numFmtId="0" fontId="19" fillId="0" borderId="4" xfId="7" applyFont="1" applyBorder="1" applyAlignment="1">
      <alignment horizontal="right" vertical="center" wrapText="1"/>
    </xf>
    <xf numFmtId="0" fontId="19" fillId="0" borderId="0" xfId="7" applyFont="1" applyAlignment="1">
      <alignment horizontal="right" vertical="center" wrapText="1"/>
    </xf>
    <xf numFmtId="0" fontId="19" fillId="0" borderId="2" xfId="7" applyFont="1" applyBorder="1" applyAlignment="1">
      <alignment horizontal="right" vertical="center" wrapText="1"/>
    </xf>
    <xf numFmtId="0" fontId="19" fillId="0" borderId="7" xfId="7" applyFont="1" applyBorder="1" applyAlignment="1">
      <alignment horizontal="center" vertical="center" wrapText="1"/>
    </xf>
    <xf numFmtId="0" fontId="19" fillId="0" borderId="40" xfId="7" applyFont="1" applyBorder="1" applyAlignment="1">
      <alignment horizontal="left" vertical="center" wrapText="1"/>
    </xf>
    <xf numFmtId="0" fontId="19" fillId="0" borderId="0" xfId="7" applyFont="1" applyAlignment="1">
      <alignment horizontal="left" vertical="center" wrapText="1"/>
    </xf>
    <xf numFmtId="0" fontId="19" fillId="0" borderId="64" xfId="7" applyFont="1" applyBorder="1" applyAlignment="1">
      <alignment horizontal="center" vertical="center" wrapText="1"/>
    </xf>
    <xf numFmtId="0" fontId="0" fillId="0" borderId="0" xfId="7" applyFont="1" applyFill="1"/>
    <xf numFmtId="0" fontId="17" fillId="0" borderId="0" xfId="7" applyFont="1" applyBorder="1" applyAlignment="1">
      <alignment horizontal="center" vertical="center" wrapText="1"/>
    </xf>
    <xf numFmtId="0" fontId="19" fillId="2" borderId="65" xfId="7" applyFont="1" applyFill="1" applyBorder="1" applyAlignment="1">
      <alignment vertical="center" wrapText="1"/>
    </xf>
    <xf numFmtId="0" fontId="19" fillId="0" borderId="66" xfId="7" applyFont="1" applyBorder="1" applyAlignment="1">
      <alignment horizontal="center" vertical="center" wrapText="1"/>
    </xf>
    <xf numFmtId="0" fontId="19" fillId="0" borderId="46" xfId="7" applyFont="1" applyBorder="1" applyAlignment="1">
      <alignment horizontal="center" vertical="center" wrapText="1"/>
    </xf>
    <xf numFmtId="0" fontId="19" fillId="0" borderId="67" xfId="7" applyFont="1" applyBorder="1" applyAlignment="1">
      <alignment horizontal="center" vertical="center" wrapText="1"/>
    </xf>
    <xf numFmtId="0" fontId="19" fillId="0" borderId="53" xfId="7" applyFont="1" applyBorder="1" applyAlignment="1">
      <alignment vertical="center" wrapText="1"/>
    </xf>
    <xf numFmtId="0" fontId="19" fillId="0" borderId="68" xfId="7" applyFont="1" applyBorder="1" applyAlignment="1">
      <alignment vertical="center" wrapText="1"/>
    </xf>
    <xf numFmtId="0" fontId="19" fillId="2" borderId="68" xfId="7" applyFont="1" applyFill="1" applyBorder="1" applyAlignment="1">
      <alignment vertical="center" wrapText="1"/>
    </xf>
    <xf numFmtId="0" fontId="16" fillId="2" borderId="68" xfId="7" applyFont="1" applyFill="1" applyBorder="1" applyAlignment="1">
      <alignment vertical="center" wrapText="1"/>
    </xf>
    <xf numFmtId="0" fontId="19" fillId="2" borderId="69" xfId="7" applyFont="1" applyFill="1" applyBorder="1" applyAlignment="1">
      <alignment vertical="center" wrapText="1"/>
    </xf>
    <xf numFmtId="0" fontId="19" fillId="2" borderId="44" xfId="7" applyFont="1" applyFill="1" applyBorder="1" applyAlignment="1">
      <alignment vertical="center" wrapText="1"/>
    </xf>
    <xf numFmtId="0" fontId="19" fillId="2" borderId="45" xfId="7" applyFont="1" applyFill="1" applyBorder="1" applyAlignment="1">
      <alignment vertical="center" wrapText="1"/>
    </xf>
    <xf numFmtId="0" fontId="19" fillId="0" borderId="70" xfId="7" applyFont="1" applyBorder="1" applyAlignment="1">
      <alignment horizontal="center" vertical="center" wrapText="1"/>
    </xf>
    <xf numFmtId="0" fontId="19" fillId="2" borderId="71" xfId="7" applyFont="1" applyFill="1" applyBorder="1" applyAlignment="1">
      <alignment vertical="center" wrapText="1"/>
    </xf>
    <xf numFmtId="0" fontId="19" fillId="0" borderId="53" xfId="7" applyFont="1" applyBorder="1" applyAlignment="1">
      <alignment horizontal="left" vertical="center" wrapText="1"/>
    </xf>
    <xf numFmtId="0" fontId="19" fillId="0" borderId="68" xfId="7" applyFont="1" applyBorder="1" applyAlignment="1">
      <alignment horizontal="left" vertical="center" wrapText="1"/>
    </xf>
    <xf numFmtId="0" fontId="19" fillId="0" borderId="72" xfId="7" applyFont="1" applyBorder="1" applyAlignment="1">
      <alignment horizontal="center" vertical="center" wrapText="1"/>
    </xf>
    <xf numFmtId="0" fontId="19" fillId="0" borderId="65" xfId="7" applyFont="1" applyBorder="1" applyAlignment="1">
      <alignment horizontal="center" vertical="center" wrapText="1"/>
    </xf>
    <xf numFmtId="0" fontId="19" fillId="0" borderId="19" xfId="7" applyFont="1" applyBorder="1" applyAlignment="1">
      <alignment horizontal="right" vertical="center" wrapText="1"/>
    </xf>
    <xf numFmtId="179" fontId="19" fillId="0" borderId="73" xfId="7" applyNumberFormat="1" applyFont="1" applyBorder="1" applyAlignment="1">
      <alignment horizontal="right" vertical="center" shrinkToFit="1"/>
    </xf>
    <xf numFmtId="180" fontId="21" fillId="2" borderId="73" xfId="7" applyNumberFormat="1" applyFont="1" applyFill="1" applyBorder="1" applyAlignment="1">
      <alignment vertical="center" shrinkToFit="1"/>
    </xf>
    <xf numFmtId="181" fontId="19" fillId="0" borderId="73" xfId="7" applyNumberFormat="1" applyFont="1" applyBorder="1" applyAlignment="1">
      <alignment horizontal="right" vertical="center" shrinkToFit="1"/>
    </xf>
    <xf numFmtId="182" fontId="19" fillId="2" borderId="73" xfId="7" applyNumberFormat="1" applyFont="1" applyFill="1" applyBorder="1" applyAlignment="1">
      <alignment horizontal="right" vertical="center" shrinkToFit="1"/>
    </xf>
    <xf numFmtId="40" fontId="19" fillId="2" borderId="73" xfId="1" applyNumberFormat="1" applyFont="1" applyFill="1" applyBorder="1" applyAlignment="1">
      <alignment horizontal="right" vertical="center" shrinkToFit="1"/>
    </xf>
    <xf numFmtId="181" fontId="19" fillId="2" borderId="73" xfId="7" applyNumberFormat="1" applyFont="1" applyFill="1" applyBorder="1" applyAlignment="1">
      <alignment horizontal="right" vertical="center" shrinkToFit="1"/>
    </xf>
    <xf numFmtId="181" fontId="22" fillId="2" borderId="58" xfId="7" applyNumberFormat="1" applyFont="1" applyFill="1" applyBorder="1" applyAlignment="1">
      <alignment vertical="center" shrinkToFit="1"/>
    </xf>
    <xf numFmtId="181" fontId="19" fillId="2" borderId="60" xfId="7" applyNumberFormat="1" applyFont="1" applyFill="1" applyBorder="1" applyAlignment="1">
      <alignment vertical="center" shrinkToFit="1"/>
    </xf>
    <xf numFmtId="181" fontId="19" fillId="2" borderId="73" xfId="7" applyNumberFormat="1" applyFont="1" applyFill="1" applyBorder="1" applyAlignment="1">
      <alignment vertical="center" shrinkToFit="1"/>
    </xf>
    <xf numFmtId="181" fontId="19" fillId="2" borderId="21" xfId="7" applyNumberFormat="1" applyFont="1" applyFill="1" applyBorder="1" applyAlignment="1">
      <alignment vertical="center" shrinkToFit="1"/>
    </xf>
    <xf numFmtId="181" fontId="19" fillId="2" borderId="58" xfId="7" applyNumberFormat="1" applyFont="1" applyFill="1" applyBorder="1" applyAlignment="1">
      <alignment vertical="center" shrinkToFit="1"/>
    </xf>
    <xf numFmtId="181" fontId="19" fillId="0" borderId="60" xfId="7" applyNumberFormat="1" applyFont="1" applyBorder="1" applyAlignment="1">
      <alignment vertical="center" shrinkToFit="1"/>
    </xf>
    <xf numFmtId="181" fontId="19" fillId="0" borderId="73" xfId="7" applyNumberFormat="1" applyFont="1" applyBorder="1" applyAlignment="1">
      <alignment vertical="center" shrinkToFit="1"/>
    </xf>
    <xf numFmtId="181" fontId="19" fillId="2" borderId="59" xfId="7" applyNumberFormat="1" applyFont="1" applyFill="1" applyBorder="1" applyAlignment="1">
      <alignment vertical="center" shrinkToFit="1"/>
    </xf>
    <xf numFmtId="181" fontId="19" fillId="0" borderId="74" xfId="7" applyNumberFormat="1" applyFont="1" applyBorder="1" applyAlignment="1">
      <alignment vertical="center" shrinkToFit="1"/>
    </xf>
    <xf numFmtId="181" fontId="19" fillId="0" borderId="75" xfId="7" applyNumberFormat="1" applyFont="1" applyBorder="1" applyAlignment="1">
      <alignment vertical="center" shrinkToFit="1"/>
    </xf>
    <xf numFmtId="181" fontId="19" fillId="0" borderId="76" xfId="7" applyNumberFormat="1" applyFont="1" applyBorder="1" applyAlignment="1">
      <alignment vertical="center" shrinkToFit="1"/>
    </xf>
    <xf numFmtId="181" fontId="19" fillId="0" borderId="77" xfId="7" applyNumberFormat="1" applyFont="1" applyBorder="1" applyAlignment="1">
      <alignment vertical="center" shrinkToFit="1"/>
    </xf>
    <xf numFmtId="0" fontId="23" fillId="2" borderId="78" xfId="7" applyFont="1" applyFill="1" applyBorder="1" applyAlignment="1">
      <alignment vertical="center" wrapText="1"/>
    </xf>
    <xf numFmtId="0" fontId="19" fillId="0" borderId="26" xfId="7" applyFont="1" applyBorder="1" applyAlignment="1">
      <alignment horizontal="right" vertical="center" wrapText="1"/>
    </xf>
    <xf numFmtId="179" fontId="19" fillId="0" borderId="27" xfId="7" applyNumberFormat="1" applyFont="1" applyBorder="1" applyAlignment="1">
      <alignment horizontal="right" vertical="center" shrinkToFit="1"/>
    </xf>
    <xf numFmtId="3" fontId="19" fillId="0" borderId="27" xfId="7" applyNumberFormat="1" applyFont="1" applyBorder="1" applyAlignment="1">
      <alignment horizontal="right" vertical="center" shrinkToFit="1"/>
    </xf>
    <xf numFmtId="181" fontId="19" fillId="0" borderId="27" xfId="7" applyNumberFormat="1" applyFont="1" applyBorder="1" applyAlignment="1">
      <alignment horizontal="right" vertical="center" shrinkToFit="1"/>
    </xf>
    <xf numFmtId="182" fontId="16" fillId="0" borderId="0" xfId="7" applyNumberFormat="1" applyFont="1" applyAlignment="1">
      <alignment vertical="center" shrinkToFit="1"/>
    </xf>
    <xf numFmtId="182" fontId="19" fillId="0" borderId="27" xfId="7" applyNumberFormat="1" applyFont="1" applyBorder="1" applyAlignment="1">
      <alignment horizontal="right" vertical="center" shrinkToFit="1"/>
    </xf>
    <xf numFmtId="181" fontId="16" fillId="0" borderId="27" xfId="7" applyNumberFormat="1" applyFont="1" applyBorder="1" applyAlignment="1">
      <alignment vertical="center" shrinkToFit="1"/>
    </xf>
    <xf numFmtId="181" fontId="19" fillId="0" borderId="3" xfId="7" applyNumberFormat="1" applyFont="1" applyBorder="1" applyAlignment="1">
      <alignment vertical="center" shrinkToFit="1"/>
    </xf>
    <xf numFmtId="181" fontId="19" fillId="0" borderId="79" xfId="7" applyNumberFormat="1" applyFont="1" applyBorder="1" applyAlignment="1">
      <alignment vertical="center" shrinkToFit="1"/>
    </xf>
    <xf numFmtId="181" fontId="19" fillId="0" borderId="27" xfId="7" applyNumberFormat="1" applyFont="1" applyBorder="1" applyAlignment="1">
      <alignment vertical="center" shrinkToFit="1"/>
    </xf>
    <xf numFmtId="181" fontId="19" fillId="0" borderId="30" xfId="7" applyNumberFormat="1" applyFont="1" applyBorder="1" applyAlignment="1">
      <alignment vertical="center" shrinkToFit="1"/>
    </xf>
    <xf numFmtId="181" fontId="19" fillId="0" borderId="63" xfId="7" applyNumberFormat="1" applyFont="1" applyBorder="1" applyAlignment="1">
      <alignment vertical="center" shrinkToFit="1"/>
    </xf>
    <xf numFmtId="181" fontId="19" fillId="0" borderId="80" xfId="7" applyNumberFormat="1" applyFont="1" applyBorder="1" applyAlignment="1">
      <alignment vertical="center" shrinkToFit="1"/>
    </xf>
    <xf numFmtId="181" fontId="19" fillId="0" borderId="81" xfId="7" applyNumberFormat="1" applyFont="1" applyBorder="1" applyAlignment="1">
      <alignment vertical="center" shrinkToFit="1"/>
    </xf>
    <xf numFmtId="181" fontId="19" fillId="0" borderId="82" xfId="7" applyNumberFormat="1" applyFont="1" applyBorder="1" applyAlignment="1">
      <alignment vertical="center" shrinkToFit="1"/>
    </xf>
    <xf numFmtId="181" fontId="19" fillId="0" borderId="83" xfId="7" applyNumberFormat="1" applyFont="1" applyBorder="1" applyAlignment="1">
      <alignment vertical="center" shrinkToFit="1"/>
    </xf>
    <xf numFmtId="0" fontId="23" fillId="2" borderId="84" xfId="7" applyFont="1" applyFill="1" applyBorder="1" applyAlignment="1">
      <alignment vertical="center" wrapText="1"/>
    </xf>
    <xf numFmtId="0" fontId="19" fillId="0" borderId="43" xfId="7" applyFont="1" applyBorder="1" applyAlignment="1">
      <alignment horizontal="right" vertical="center" wrapText="1"/>
    </xf>
    <xf numFmtId="183" fontId="19" fillId="0" borderId="44" xfId="7" applyNumberFormat="1" applyFont="1" applyBorder="1" applyAlignment="1">
      <alignment horizontal="right" vertical="center" shrinkToFit="1"/>
    </xf>
    <xf numFmtId="181" fontId="19" fillId="2" borderId="44" xfId="7" applyNumberFormat="1" applyFont="1" applyFill="1" applyBorder="1" applyAlignment="1">
      <alignment horizontal="right" vertical="center" shrinkToFit="1"/>
    </xf>
    <xf numFmtId="181" fontId="19" fillId="0" borderId="44" xfId="7" applyNumberFormat="1" applyFont="1" applyBorder="1" applyAlignment="1">
      <alignment horizontal="right" vertical="center" shrinkToFit="1"/>
    </xf>
    <xf numFmtId="181" fontId="19" fillId="2" borderId="27" xfId="7" applyNumberFormat="1" applyFont="1" applyFill="1" applyBorder="1" applyAlignment="1">
      <alignment horizontal="right" vertical="center" shrinkToFit="1"/>
    </xf>
    <xf numFmtId="181" fontId="16" fillId="2" borderId="44" xfId="7" applyNumberFormat="1" applyFont="1" applyFill="1" applyBorder="1" applyAlignment="1">
      <alignment vertical="center" shrinkToFit="1"/>
    </xf>
    <xf numFmtId="181" fontId="19" fillId="0" borderId="46" xfId="7" applyNumberFormat="1" applyFont="1" applyBorder="1" applyAlignment="1">
      <alignment vertical="center" shrinkToFit="1"/>
    </xf>
    <xf numFmtId="181" fontId="19" fillId="2" borderId="69" xfId="7" applyNumberFormat="1" applyFont="1" applyFill="1" applyBorder="1" applyAlignment="1">
      <alignment vertical="center" shrinkToFit="1"/>
    </xf>
    <xf numFmtId="181" fontId="19" fillId="2" borderId="44" xfId="7" applyNumberFormat="1" applyFont="1" applyFill="1" applyBorder="1" applyAlignment="1">
      <alignment vertical="center" shrinkToFit="1"/>
    </xf>
    <xf numFmtId="181" fontId="19" fillId="2" borderId="45" xfId="7" applyNumberFormat="1" applyFont="1" applyFill="1" applyBorder="1" applyAlignment="1">
      <alignment vertical="center" shrinkToFit="1"/>
    </xf>
    <xf numFmtId="181" fontId="19" fillId="0" borderId="69" xfId="7" applyNumberFormat="1" applyFont="1" applyBorder="1" applyAlignment="1">
      <alignment vertical="center" shrinkToFit="1"/>
    </xf>
    <xf numFmtId="181" fontId="19" fillId="0" borderId="44" xfId="7" applyNumberFormat="1" applyFont="1" applyBorder="1" applyAlignment="1">
      <alignment vertical="center" shrinkToFit="1"/>
    </xf>
    <xf numFmtId="181" fontId="19" fillId="0" borderId="67" xfId="7" applyNumberFormat="1" applyFont="1" applyBorder="1" applyAlignment="1">
      <alignment vertical="center" shrinkToFit="1"/>
    </xf>
    <xf numFmtId="181" fontId="19" fillId="2" borderId="43" xfId="7" applyNumberFormat="1" applyFont="1" applyFill="1" applyBorder="1" applyAlignment="1">
      <alignment vertical="center" shrinkToFit="1"/>
    </xf>
    <xf numFmtId="0" fontId="24" fillId="0" borderId="0" xfId="7" applyFont="1"/>
    <xf numFmtId="0" fontId="19" fillId="2" borderId="22" xfId="7" applyFont="1" applyFill="1" applyBorder="1" applyAlignment="1">
      <alignment horizontal="right" vertical="center" wrapText="1"/>
    </xf>
    <xf numFmtId="180" fontId="19" fillId="2" borderId="73" xfId="7" applyNumberFormat="1" applyFont="1" applyFill="1" applyBorder="1" applyAlignment="1">
      <alignment horizontal="right" vertical="center" shrinkToFit="1"/>
    </xf>
    <xf numFmtId="181" fontId="16" fillId="0" borderId="73" xfId="7" applyNumberFormat="1" applyFont="1" applyBorder="1" applyAlignment="1">
      <alignment vertical="center" shrinkToFit="1"/>
    </xf>
    <xf numFmtId="181" fontId="16" fillId="2" borderId="73" xfId="7" applyNumberFormat="1" applyFont="1" applyFill="1" applyBorder="1" applyAlignment="1">
      <alignment vertical="center" shrinkToFit="1"/>
    </xf>
    <xf numFmtId="0" fontId="19" fillId="2" borderId="12" xfId="7" applyFont="1" applyFill="1" applyBorder="1" applyAlignment="1">
      <alignment horizontal="right" vertical="center" wrapText="1"/>
    </xf>
    <xf numFmtId="181" fontId="19" fillId="2" borderId="79" xfId="7" applyNumberFormat="1" applyFont="1" applyFill="1" applyBorder="1" applyAlignment="1">
      <alignment vertical="center" shrinkToFit="1"/>
    </xf>
    <xf numFmtId="184" fontId="19" fillId="0" borderId="15" xfId="7" applyNumberFormat="1" applyFont="1" applyBorder="1" applyAlignment="1">
      <alignment horizontal="left" vertical="center" wrapText="1"/>
    </xf>
    <xf numFmtId="178" fontId="19" fillId="0" borderId="27" xfId="7" applyNumberFormat="1" applyFont="1" applyBorder="1" applyAlignment="1">
      <alignment horizontal="right" vertical="center" shrinkToFit="1"/>
    </xf>
    <xf numFmtId="181" fontId="16" fillId="2" borderId="27" xfId="7" applyNumberFormat="1" applyFont="1" applyFill="1" applyBorder="1" applyAlignment="1">
      <alignment vertical="center" shrinkToFit="1"/>
    </xf>
    <xf numFmtId="181" fontId="19" fillId="2" borderId="27" xfId="7" applyNumberFormat="1" applyFont="1" applyFill="1" applyBorder="1" applyAlignment="1">
      <alignment vertical="center" shrinkToFit="1"/>
    </xf>
    <xf numFmtId="181" fontId="19" fillId="2" borderId="30" xfId="7" applyNumberFormat="1" applyFont="1" applyFill="1" applyBorder="1" applyAlignment="1">
      <alignment vertical="center" shrinkToFit="1"/>
    </xf>
    <xf numFmtId="181" fontId="19" fillId="2" borderId="26" xfId="7" applyNumberFormat="1" applyFont="1" applyFill="1" applyBorder="1" applyAlignment="1">
      <alignment vertical="center" shrinkToFit="1"/>
    </xf>
    <xf numFmtId="0" fontId="23" fillId="2" borderId="85" xfId="7" applyFont="1" applyFill="1" applyBorder="1" applyAlignment="1">
      <alignment vertical="center" wrapText="1"/>
    </xf>
    <xf numFmtId="0" fontId="19" fillId="2" borderId="7" xfId="7" applyFont="1" applyFill="1" applyBorder="1" applyAlignment="1">
      <alignment horizontal="right" vertical="center" wrapText="1"/>
    </xf>
    <xf numFmtId="180" fontId="19" fillId="2" borderId="27" xfId="7" applyNumberFormat="1" applyFont="1" applyFill="1" applyBorder="1" applyAlignment="1">
      <alignment horizontal="right" vertical="center" shrinkToFit="1"/>
    </xf>
    <xf numFmtId="180" fontId="16" fillId="2" borderId="27" xfId="7" applyNumberFormat="1" applyFont="1" applyFill="1" applyBorder="1" applyAlignment="1">
      <alignment vertical="center" shrinkToFit="1"/>
    </xf>
    <xf numFmtId="181" fontId="19" fillId="2" borderId="3" xfId="7" applyNumberFormat="1" applyFont="1" applyFill="1" applyBorder="1" applyAlignment="1">
      <alignment vertical="center" shrinkToFit="1"/>
    </xf>
    <xf numFmtId="181" fontId="19" fillId="2" borderId="63" xfId="7" applyNumberFormat="1" applyFont="1" applyFill="1" applyBorder="1" applyAlignment="1">
      <alignment vertical="center" shrinkToFit="1"/>
    </xf>
    <xf numFmtId="184" fontId="19" fillId="0" borderId="70" xfId="7" applyNumberFormat="1" applyFont="1" applyBorder="1" applyAlignment="1">
      <alignment horizontal="left" vertical="center" wrapText="1"/>
    </xf>
    <xf numFmtId="178" fontId="19" fillId="0" borderId="44" xfId="7" applyNumberFormat="1" applyFont="1" applyBorder="1" applyAlignment="1">
      <alignment horizontal="right" vertical="center" shrinkToFit="1"/>
    </xf>
    <xf numFmtId="0" fontId="17" fillId="0" borderId="0" xfId="7" applyFont="1" applyAlignment="1">
      <alignment horizontal="center" vertical="center"/>
    </xf>
    <xf numFmtId="0" fontId="19" fillId="6" borderId="22" xfId="7" applyFont="1" applyFill="1" applyBorder="1" applyAlignment="1">
      <alignment horizontal="right" vertical="center" wrapText="1"/>
    </xf>
    <xf numFmtId="181" fontId="19" fillId="6" borderId="73" xfId="7" applyNumberFormat="1" applyFont="1" applyFill="1" applyBorder="1" applyAlignment="1">
      <alignment horizontal="right" vertical="center" shrinkToFit="1"/>
    </xf>
    <xf numFmtId="181" fontId="16" fillId="6" borderId="73" xfId="7" applyNumberFormat="1" applyFont="1" applyFill="1" applyBorder="1" applyAlignment="1">
      <alignment vertical="center" shrinkToFit="1"/>
    </xf>
    <xf numFmtId="181" fontId="19" fillId="6" borderId="58" xfId="7" applyNumberFormat="1" applyFont="1" applyFill="1" applyBorder="1" applyAlignment="1">
      <alignment vertical="center" shrinkToFit="1"/>
    </xf>
    <xf numFmtId="181" fontId="19" fillId="6" borderId="60" xfId="7" applyNumberFormat="1" applyFont="1" applyFill="1" applyBorder="1" applyAlignment="1">
      <alignment vertical="center" shrinkToFit="1"/>
    </xf>
    <xf numFmtId="181" fontId="19" fillId="6" borderId="73" xfId="7" applyNumberFormat="1" applyFont="1" applyFill="1" applyBorder="1" applyAlignment="1">
      <alignment vertical="center" shrinkToFit="1"/>
    </xf>
    <xf numFmtId="181" fontId="19" fillId="6" borderId="21" xfId="7" applyNumberFormat="1" applyFont="1" applyFill="1" applyBorder="1" applyAlignment="1">
      <alignment vertical="center" shrinkToFit="1"/>
    </xf>
    <xf numFmtId="181" fontId="19" fillId="6" borderId="59" xfId="7" applyNumberFormat="1" applyFont="1" applyFill="1" applyBorder="1" applyAlignment="1">
      <alignment vertical="center" shrinkToFit="1"/>
    </xf>
    <xf numFmtId="0" fontId="19" fillId="6" borderId="12" xfId="7" applyFont="1" applyFill="1" applyBorder="1" applyAlignment="1">
      <alignment horizontal="right" vertical="center" wrapText="1"/>
    </xf>
    <xf numFmtId="181" fontId="19" fillId="6" borderId="27" xfId="7" applyNumberFormat="1" applyFont="1" applyFill="1" applyBorder="1" applyAlignment="1">
      <alignment horizontal="right" vertical="center" shrinkToFit="1"/>
    </xf>
    <xf numFmtId="181" fontId="16" fillId="6" borderId="27" xfId="7" applyNumberFormat="1" applyFont="1" applyFill="1" applyBorder="1" applyAlignment="1">
      <alignment vertical="center" shrinkToFit="1"/>
    </xf>
    <xf numFmtId="181" fontId="19" fillId="6" borderId="79" xfId="7" applyNumberFormat="1" applyFont="1" applyFill="1" applyBorder="1" applyAlignment="1">
      <alignment vertical="center" shrinkToFit="1"/>
    </xf>
    <xf numFmtId="181" fontId="19" fillId="6" borderId="27" xfId="7" applyNumberFormat="1" applyFont="1" applyFill="1" applyBorder="1" applyAlignment="1">
      <alignment vertical="center" shrinkToFit="1"/>
    </xf>
    <xf numFmtId="181" fontId="19" fillId="6" borderId="30" xfId="7" applyNumberFormat="1" applyFont="1" applyFill="1" applyBorder="1" applyAlignment="1">
      <alignment vertical="center" shrinkToFit="1"/>
    </xf>
    <xf numFmtId="181" fontId="19" fillId="6" borderId="26" xfId="7" applyNumberFormat="1" applyFont="1" applyFill="1" applyBorder="1" applyAlignment="1">
      <alignment vertical="center" shrinkToFit="1"/>
    </xf>
    <xf numFmtId="0" fontId="19" fillId="6" borderId="7" xfId="7" applyFont="1" applyFill="1" applyBorder="1" applyAlignment="1">
      <alignment horizontal="right" vertical="center" wrapText="1"/>
    </xf>
    <xf numFmtId="181" fontId="19" fillId="6" borderId="3" xfId="7" applyNumberFormat="1" applyFont="1" applyFill="1" applyBorder="1" applyAlignment="1">
      <alignment vertical="center" shrinkToFit="1"/>
    </xf>
    <xf numFmtId="181" fontId="19" fillId="6" borderId="63" xfId="7" applyNumberFormat="1" applyFont="1" applyFill="1" applyBorder="1" applyAlignment="1">
      <alignment vertical="center" shrinkToFit="1"/>
    </xf>
    <xf numFmtId="181" fontId="19" fillId="6" borderId="44" xfId="7" applyNumberFormat="1" applyFont="1" applyFill="1" applyBorder="1" applyAlignment="1">
      <alignment horizontal="right" vertical="center" shrinkToFit="1"/>
    </xf>
    <xf numFmtId="181" fontId="19" fillId="6" borderId="69" xfId="7" applyNumberFormat="1" applyFont="1" applyFill="1" applyBorder="1" applyAlignment="1">
      <alignment vertical="center" shrinkToFit="1"/>
    </xf>
    <xf numFmtId="181" fontId="19" fillId="6" borderId="44" xfId="7" applyNumberFormat="1" applyFont="1" applyFill="1" applyBorder="1" applyAlignment="1">
      <alignment vertical="center" shrinkToFit="1"/>
    </xf>
    <xf numFmtId="181" fontId="19" fillId="6" borderId="45" xfId="7" applyNumberFormat="1" applyFont="1" applyFill="1" applyBorder="1" applyAlignment="1">
      <alignment vertical="center" shrinkToFit="1"/>
    </xf>
    <xf numFmtId="181" fontId="19" fillId="6" borderId="43" xfId="7" applyNumberFormat="1" applyFont="1" applyFill="1" applyBorder="1" applyAlignment="1">
      <alignment vertical="center" shrinkToFit="1"/>
    </xf>
    <xf numFmtId="0" fontId="16" fillId="0" borderId="20" xfId="7" applyFont="1" applyBorder="1" applyAlignment="1">
      <alignment horizontal="left" vertical="center" wrapText="1"/>
    </xf>
    <xf numFmtId="0" fontId="16" fillId="0" borderId="0" xfId="7" applyFont="1" applyAlignment="1">
      <alignment horizontal="left" vertical="center" wrapText="1"/>
    </xf>
    <xf numFmtId="0" fontId="25" fillId="0" borderId="0" xfId="7" applyFont="1" applyAlignment="1">
      <alignment vertical="center"/>
    </xf>
    <xf numFmtId="0" fontId="7" fillId="0" borderId="0" xfId="7" applyFont="1" applyAlignment="1">
      <alignment horizontal="center" vertical="center"/>
    </xf>
    <xf numFmtId="0" fontId="25" fillId="0" borderId="3" xfId="7" applyFont="1" applyBorder="1" applyAlignment="1">
      <alignment horizontal="center" vertical="center"/>
    </xf>
    <xf numFmtId="0" fontId="25" fillId="0" borderId="0" xfId="7" applyFont="1" applyAlignment="1">
      <alignment horizontal="center" vertical="center"/>
    </xf>
    <xf numFmtId="0" fontId="25" fillId="0" borderId="3" xfId="7" applyFont="1" applyBorder="1" applyAlignment="1">
      <alignment horizontal="left" vertical="center"/>
    </xf>
    <xf numFmtId="0" fontId="25" fillId="2" borderId="3" xfId="7" applyFont="1" applyFill="1" applyBorder="1" applyAlignment="1">
      <alignment vertical="center" shrinkToFit="1"/>
    </xf>
    <xf numFmtId="0" fontId="25" fillId="0" borderId="0" xfId="7" applyFont="1" applyAlignment="1">
      <alignment vertical="center" shrinkToFit="1"/>
    </xf>
    <xf numFmtId="0" fontId="25" fillId="0" borderId="79" xfId="7" applyFont="1" applyBorder="1" applyAlignment="1">
      <alignment horizontal="center" vertical="center"/>
    </xf>
    <xf numFmtId="0" fontId="25" fillId="0" borderId="30" xfId="7" applyFont="1" applyBorder="1" applyAlignment="1">
      <alignment horizontal="center" vertical="center"/>
    </xf>
    <xf numFmtId="0" fontId="25" fillId="0" borderId="79" xfId="7" applyFont="1" applyBorder="1" applyAlignment="1">
      <alignment horizontal="center" vertical="center" wrapText="1"/>
    </xf>
    <xf numFmtId="0" fontId="25" fillId="0" borderId="79" xfId="7" applyFont="1" applyBorder="1" applyAlignment="1">
      <alignment horizontal="center" vertical="center" shrinkToFit="1"/>
    </xf>
    <xf numFmtId="0" fontId="25" fillId="0" borderId="30" xfId="7" applyFont="1" applyBorder="1" applyAlignment="1">
      <alignment horizontal="center" vertical="center" shrinkToFit="1"/>
    </xf>
    <xf numFmtId="0" fontId="25" fillId="0" borderId="0" xfId="7" applyFont="1" applyAlignment="1">
      <alignment horizontal="left" vertical="center"/>
    </xf>
    <xf numFmtId="0" fontId="25" fillId="0" borderId="7" xfId="7" applyFont="1" applyBorder="1" applyAlignment="1">
      <alignment horizontal="center" vertical="center"/>
    </xf>
    <xf numFmtId="0" fontId="25" fillId="2" borderId="3" xfId="7" applyFont="1" applyFill="1" applyBorder="1" applyAlignment="1">
      <alignment horizontal="center" vertical="center"/>
    </xf>
    <xf numFmtId="0" fontId="25" fillId="0" borderId="7" xfId="7" applyFont="1" applyBorder="1" applyAlignment="1">
      <alignment horizontal="left" vertical="center" shrinkToFit="1"/>
    </xf>
    <xf numFmtId="185" fontId="25" fillId="2" borderId="3" xfId="7" applyNumberFormat="1" applyFont="1" applyFill="1" applyBorder="1" applyAlignment="1">
      <alignment vertical="center"/>
    </xf>
    <xf numFmtId="186" fontId="25" fillId="2" borderId="31" xfId="7" applyNumberFormat="1" applyFont="1" applyFill="1" applyBorder="1" applyAlignment="1">
      <alignment vertical="center"/>
    </xf>
    <xf numFmtId="185" fontId="25" fillId="2" borderId="30" xfId="7" applyNumberFormat="1" applyFont="1" applyFill="1" applyBorder="1" applyAlignment="1">
      <alignment vertical="center"/>
    </xf>
    <xf numFmtId="185" fontId="25" fillId="0" borderId="0" xfId="7" applyNumberFormat="1" applyFont="1" applyAlignment="1">
      <alignment vertical="center"/>
    </xf>
    <xf numFmtId="57" fontId="25" fillId="2" borderId="12" xfId="7" applyNumberFormat="1" applyFont="1" applyFill="1" applyBorder="1" applyAlignment="1">
      <alignment horizontal="center" vertical="center" shrinkToFit="1"/>
    </xf>
    <xf numFmtId="0" fontId="25" fillId="0" borderId="12" xfId="7" applyFont="1" applyBorder="1" applyAlignment="1">
      <alignment horizontal="left" vertical="center" shrinkToFit="1"/>
    </xf>
    <xf numFmtId="0" fontId="25" fillId="0" borderId="12" xfId="7" applyFont="1" applyBorder="1" applyAlignment="1">
      <alignment horizontal="center" vertical="center"/>
    </xf>
    <xf numFmtId="0" fontId="25" fillId="0" borderId="7" xfId="7" applyFont="1" applyBorder="1" applyAlignment="1">
      <alignment horizontal="right" vertical="center"/>
    </xf>
    <xf numFmtId="0" fontId="25" fillId="0" borderId="12" xfId="7" applyFont="1" applyBorder="1" applyAlignment="1">
      <alignment horizontal="right" vertical="center"/>
    </xf>
    <xf numFmtId="57" fontId="25" fillId="2" borderId="15" xfId="7" applyNumberFormat="1" applyFont="1" applyFill="1" applyBorder="1" applyAlignment="1">
      <alignment horizontal="center" vertical="center" shrinkToFit="1"/>
    </xf>
    <xf numFmtId="187" fontId="25" fillId="2" borderId="15" xfId="7" applyNumberFormat="1" applyFont="1" applyFill="1" applyBorder="1" applyAlignment="1">
      <alignment horizontal="right" vertical="center"/>
    </xf>
    <xf numFmtId="0" fontId="25" fillId="0" borderId="15" xfId="7" applyFont="1" applyBorder="1" applyAlignment="1">
      <alignment horizontal="left" vertical="center" shrinkToFit="1"/>
    </xf>
    <xf numFmtId="0" fontId="25" fillId="0" borderId="79" xfId="7" applyFont="1" applyBorder="1" applyAlignment="1">
      <alignment horizontal="center" vertical="center" wrapText="1" shrinkToFit="1"/>
    </xf>
    <xf numFmtId="0" fontId="25" fillId="0" borderId="1" xfId="7" applyFont="1" applyBorder="1" applyAlignment="1">
      <alignment horizontal="center" vertical="center" shrinkToFit="1"/>
    </xf>
    <xf numFmtId="0" fontId="25" fillId="0" borderId="2" xfId="7" applyFont="1" applyBorder="1" applyAlignment="1">
      <alignment horizontal="center" vertical="center" shrinkToFit="1"/>
    </xf>
    <xf numFmtId="185" fontId="25" fillId="0" borderId="7" xfId="7" applyNumberFormat="1" applyFont="1" applyBorder="1" applyAlignment="1">
      <alignment horizontal="center" vertical="center"/>
    </xf>
    <xf numFmtId="186" fontId="25" fillId="0" borderId="1" xfId="7" applyNumberFormat="1" applyFont="1" applyBorder="1" applyAlignment="1">
      <alignment horizontal="center" vertical="center"/>
    </xf>
    <xf numFmtId="185" fontId="25" fillId="0" borderId="2" xfId="7" applyNumberFormat="1" applyFont="1" applyBorder="1" applyAlignment="1">
      <alignment horizontal="center" vertical="center"/>
    </xf>
    <xf numFmtId="0" fontId="25" fillId="0" borderId="5" xfId="7" applyFont="1" applyBorder="1" applyAlignment="1">
      <alignment horizontal="center" vertical="center" shrinkToFit="1"/>
    </xf>
    <xf numFmtId="0" fontId="25" fillId="0" borderId="6" xfId="7" applyFont="1" applyBorder="1" applyAlignment="1">
      <alignment horizontal="center" vertical="center" shrinkToFit="1"/>
    </xf>
    <xf numFmtId="185" fontId="25" fillId="0" borderId="15" xfId="7" applyNumberFormat="1" applyFont="1" applyBorder="1" applyAlignment="1">
      <alignment horizontal="center" vertical="center"/>
    </xf>
    <xf numFmtId="186" fontId="25" fillId="0" borderId="5" xfId="7" applyNumberFormat="1" applyFont="1" applyBorder="1" applyAlignment="1">
      <alignment horizontal="center" vertical="center"/>
    </xf>
    <xf numFmtId="185" fontId="25" fillId="0" borderId="6" xfId="7" applyNumberFormat="1" applyFont="1" applyBorder="1" applyAlignment="1">
      <alignment horizontal="center" vertical="center"/>
    </xf>
    <xf numFmtId="0" fontId="0" fillId="7" borderId="0" xfId="5" applyFont="1" applyFill="1">
      <alignment vertical="center"/>
    </xf>
  </cellXfs>
  <cellStyles count="10">
    <cellStyle name="桁区切り 2" xfId="1"/>
    <cellStyle name="桁区切り 3" xfId="2"/>
    <cellStyle name="桁区切り 4" xfId="3"/>
    <cellStyle name="標準" xfId="0" builtinId="0"/>
    <cellStyle name="標準 2" xfId="4"/>
    <cellStyle name="標準 2 2" xfId="5"/>
    <cellStyle name="標準 3" xfId="6"/>
    <cellStyle name="標準 4" xfId="7"/>
    <cellStyle name="標準 5" xfId="8"/>
    <cellStyle name="桁区切り" xfId="9" builtinId="6"/>
  </cellStyles>
  <dxfs count="4">
    <dxf>
      <fill>
        <patternFill patternType="solid">
          <bgColor rgb="FFFF0000"/>
        </patternFill>
      </fill>
    </dxf>
    <dxf>
      <fill>
        <patternFill patternType="solid">
          <bgColor rgb="FFFFFF00"/>
        </patternFill>
      </fill>
    </dxf>
    <dxf>
      <fill>
        <patternFill patternType="solid">
          <bgColor rgb="FFFF00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21</xdr:col>
      <xdr:colOff>29210</xdr:colOff>
      <xdr:row>9</xdr:row>
      <xdr:rowOff>15875</xdr:rowOff>
    </xdr:from>
    <xdr:to xmlns:xdr="http://schemas.openxmlformats.org/drawingml/2006/spreadsheetDrawing">
      <xdr:col>21</xdr:col>
      <xdr:colOff>254000</xdr:colOff>
      <xdr:row>54</xdr:row>
      <xdr:rowOff>222250</xdr:rowOff>
    </xdr:to>
    <xdr:sp macro="" textlink="">
      <xdr:nvSpPr>
        <xdr:cNvPr id="2" name="右中かっこ 1"/>
        <xdr:cNvSpPr/>
      </xdr:nvSpPr>
      <xdr:spPr>
        <a:xfrm>
          <a:off x="12833985" y="2151380"/>
          <a:ext cx="224790"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02_&#23460;&#29677;&#12501;&#12457;&#12523;&#12480;\&#21307;&#24107;&#30906;&#20445;&#12539;&#22320;&#22495;&#21307;&#30274;&#25512;&#36914;&#23460;\05)&#35036;&#21161;&#37329;\14)&#21315;&#33865;&#30476;&#37325;&#28857;&#21307;&#24107;&#20559;&#22312;&#23550;&#31574;&#25903;&#25588;&#21306;&#22495;&#12395;&#12362;&#12369;&#12427;&#35386;&#30274;&#25152;&#12398;&#25215;&#32153;&#12539;&#38283;&#26989;&#25903;&#25588;&#20107;&#26989;\01_&#22269;&#20132;&#20184;&#35201;&#32177;\01_&#26045;&#35373;\05_%20&#20196;&#21644;&#65303;&#24180;&#24230;&#65288;&#20196;&#21644;&#65302;&#24180;&#24230;&#32368;&#36234;&#65289;&#21307;&#30274;&#26045;&#35373;&#31561;&#26045;&#35373;&#25972;&#20633;&#36027;&#35036;&#21161;&#37329;&#20107;&#26989;&#35336;&#30011;&#32207;&#25324;&#34920;&#65288;&#21307;&#24107;&#20559;&#22312;&#65289;.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C:\Users\S24F2~1.KDU\AppData\Local\Temp\7zO48D9B232\01_%20&#20196;&#21644;&#65303;&#24180;&#24230;&#21307;&#30274;&#26045;&#35373;&#31561;&#26045;&#35373;&#25972;&#20633;&#36027;&#35036;&#21161;&#37329;&#20107;&#26989;&#35336;&#30011;&#26360;.xlsx"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24540;&#21215;&#27096;&#24335;&#26696;v3.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補助率 "/>
      <sheetName val="事業リスト（ＢＤ１）"/>
      <sheetName val="プルダウン"/>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row r="25">
          <cell r="H25" t="str">
            <v>へき地診療所施設整備事業</v>
          </cell>
          <cell r="I25" t="str">
            <v>b</v>
          </cell>
          <cell r="J25">
            <v>0.5</v>
          </cell>
          <cell r="K25" t="str">
            <v>A</v>
          </cell>
          <cell r="L25">
            <v>0.5</v>
          </cell>
          <cell r="M25">
            <v>1</v>
          </cell>
        </row>
        <row r="26">
          <cell r="H26" t="str">
            <v>過疎地域等特定診療所施設整備事業</v>
          </cell>
          <cell r="I26" t="str">
            <v>b</v>
          </cell>
          <cell r="J26">
            <v>0.75</v>
          </cell>
          <cell r="K26" t="str">
            <v>A</v>
          </cell>
          <cell r="L26">
            <v>0.5</v>
          </cell>
          <cell r="M26">
            <v>0.66666666666666663</v>
          </cell>
        </row>
        <row r="27">
          <cell r="H27" t="str">
            <v>へき地保健指導所施設整備事業</v>
          </cell>
          <cell r="I27" t="str">
            <v>b</v>
          </cell>
          <cell r="J27">
            <v>0.33333333333333331</v>
          </cell>
          <cell r="K27" t="str">
            <v>A</v>
          </cell>
          <cell r="L27">
            <v>0.33333333333333331</v>
          </cell>
          <cell r="M27">
            <v>1</v>
          </cell>
        </row>
        <row r="28">
          <cell r="H28" t="str">
            <v>研修医のための研修施設整備事業</v>
          </cell>
          <cell r="I28" t="str">
            <v>c</v>
          </cell>
          <cell r="J28" t="str">
            <v>-</v>
          </cell>
          <cell r="K28" t="str">
            <v>A</v>
          </cell>
          <cell r="L28">
            <v>0.5</v>
          </cell>
          <cell r="M28">
            <v>0.5</v>
          </cell>
        </row>
        <row r="29">
          <cell r="H29" t="str">
            <v>臨床研修病院施設整備事業</v>
          </cell>
          <cell r="I29" t="str">
            <v>c</v>
          </cell>
          <cell r="J29" t="str">
            <v>-</v>
          </cell>
          <cell r="K29" t="str">
            <v>A</v>
          </cell>
          <cell r="L29">
            <v>0.5</v>
          </cell>
          <cell r="M29">
            <v>0.5</v>
          </cell>
        </row>
        <row r="30">
          <cell r="H30" t="str">
            <v>へき地医療拠点病院施設整備事業</v>
          </cell>
          <cell r="I30" t="str">
            <v>a</v>
          </cell>
          <cell r="J30" t="str">
            <v>-</v>
          </cell>
          <cell r="K30" t="str">
            <v>A</v>
          </cell>
          <cell r="L30">
            <v>0.5</v>
          </cell>
          <cell r="M30">
            <v>0.5</v>
          </cell>
        </row>
        <row r="31">
          <cell r="H31" t="str">
            <v>医師臨床研修病院研修医環境整備事業</v>
          </cell>
          <cell r="I31" t="str">
            <v>b</v>
          </cell>
          <cell r="J31">
            <v>0.66666666666666663</v>
          </cell>
          <cell r="K31" t="str">
            <v>A</v>
          </cell>
          <cell r="L31">
            <v>0.33333333333333331</v>
          </cell>
          <cell r="M31">
            <v>0.5</v>
          </cell>
        </row>
        <row r="32">
          <cell r="H32" t="str">
            <v>離島等患者宿泊施設施設整備事業</v>
          </cell>
          <cell r="I32" t="str">
            <v>b</v>
          </cell>
          <cell r="J32">
            <v>0.66666666666666663</v>
          </cell>
          <cell r="K32" t="str">
            <v>A</v>
          </cell>
          <cell r="L32">
            <v>0.33333333333333331</v>
          </cell>
          <cell r="M32">
            <v>0.5</v>
          </cell>
        </row>
        <row r="33">
          <cell r="H33" t="str">
            <v>産科医療機関施設整備事業</v>
          </cell>
          <cell r="I33" t="str">
            <v>b</v>
          </cell>
          <cell r="J33">
            <v>0.5</v>
          </cell>
          <cell r="K33" t="str">
            <v>A</v>
          </cell>
          <cell r="L33">
            <v>0.5</v>
          </cell>
          <cell r="M33">
            <v>1</v>
          </cell>
        </row>
        <row r="34">
          <cell r="H34" t="str">
            <v>分娩取扱施設施設整備事業</v>
          </cell>
          <cell r="I34" t="str">
            <v>b</v>
          </cell>
          <cell r="J34">
            <v>0.5</v>
          </cell>
          <cell r="K34" t="str">
            <v>A</v>
          </cell>
          <cell r="L34">
            <v>0.5</v>
          </cell>
          <cell r="M34">
            <v>1</v>
          </cell>
        </row>
        <row r="35">
          <cell r="H35" t="str">
            <v>死亡時画像診断システム施設整備事業</v>
          </cell>
          <cell r="I35" t="str">
            <v>b</v>
          </cell>
          <cell r="J35">
            <v>0.5</v>
          </cell>
          <cell r="K35" t="str">
            <v>A</v>
          </cell>
          <cell r="L35">
            <v>0.5</v>
          </cell>
          <cell r="M35">
            <v>1</v>
          </cell>
        </row>
        <row r="36">
          <cell r="H36" t="str">
            <v>有床診療所等スプリンクラー等施設整備事業</v>
          </cell>
          <cell r="I36" t="str">
            <v>a</v>
          </cell>
          <cell r="J36" t="str">
            <v>-</v>
          </cell>
          <cell r="K36" t="str">
            <v>B</v>
          </cell>
          <cell r="L36" t="str">
            <v>-</v>
          </cell>
          <cell r="M36">
            <v>1</v>
          </cell>
        </row>
        <row r="37">
          <cell r="H37" t="str">
            <v>南海トラフ日本海溝・千島海溝周辺海溝型地震に係る津波避難対策緊急事業</v>
          </cell>
          <cell r="I37" t="str">
            <v>b</v>
          </cell>
          <cell r="J37">
            <v>0.5</v>
          </cell>
          <cell r="K37" t="str">
            <v>A</v>
          </cell>
          <cell r="L37">
            <v>0.5</v>
          </cell>
          <cell r="M37">
            <v>1</v>
          </cell>
        </row>
        <row r="38">
          <cell r="H38" t="str">
            <v>院内感染対策施設整備事業</v>
          </cell>
          <cell r="I38" t="str">
            <v>b</v>
          </cell>
          <cell r="J38">
            <v>0.33333333333333331</v>
          </cell>
          <cell r="K38" t="str">
            <v>A</v>
          </cell>
          <cell r="L38">
            <v>0.33333333333333331</v>
          </cell>
          <cell r="M38">
            <v>1</v>
          </cell>
        </row>
        <row r="39">
          <cell r="H39" t="str">
            <v>重点医師偏在対策支援区域における診療所の承継・開業支援事業</v>
          </cell>
          <cell r="I39" t="str">
            <v>b</v>
          </cell>
          <cell r="J39">
            <v>0.5</v>
          </cell>
          <cell r="K39" t="str">
            <v>A</v>
          </cell>
          <cell r="L39">
            <v>0.33333333333333331</v>
          </cell>
          <cell r="M39">
            <v>0.66666666666666663</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様式1) 総括表"/>
      <sheetName val="(様式2) 事業費内訳書"/>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承継・開業支援事業計画書 "/>
      <sheetName val="【施設】(別紙１ー１) 総括表"/>
      <sheetName val="【記入例】(様式1) 総括表"/>
      <sheetName val="【施設】（別紙１－３）事業計画書"/>
      <sheetName val="【設備】（別紙２）設備整備事業計画書"/>
      <sheetName val="【地域への定着支援】別紙３"/>
      <sheetName val="管理用（このシートは削除しないでください）"/>
    </sheetNames>
    <sheetDataSet>
      <sheetData sheetId="0"/>
      <sheetData sheetId="1"/>
      <sheetData sheetId="2"/>
      <sheetData sheetId="3"/>
      <sheetData sheetId="4"/>
      <sheetData sheetId="5"/>
      <sheetData sheetId="6">
        <row r="25">
          <cell r="H25" t="str">
            <v>へき地診療所施設整備事業</v>
          </cell>
          <cell r="I25" t="str">
            <v>b</v>
          </cell>
          <cell r="J25">
            <v>0.5</v>
          </cell>
          <cell r="K25" t="str">
            <v>A</v>
          </cell>
          <cell r="L25">
            <v>0.5</v>
          </cell>
          <cell r="M25">
            <v>1</v>
          </cell>
        </row>
        <row r="26">
          <cell r="H26" t="str">
            <v>過疎地域等特定診療所施設整備事業</v>
          </cell>
          <cell r="I26" t="str">
            <v>b</v>
          </cell>
          <cell r="J26">
            <v>0.75</v>
          </cell>
          <cell r="K26" t="str">
            <v>A</v>
          </cell>
          <cell r="L26">
            <v>0.5</v>
          </cell>
          <cell r="M26">
            <v>0.66666666666666663</v>
          </cell>
        </row>
        <row r="27">
          <cell r="H27" t="str">
            <v>へき地保健指導所施設整備事業</v>
          </cell>
          <cell r="I27" t="str">
            <v>b</v>
          </cell>
          <cell r="J27">
            <v>0.33333333333333331</v>
          </cell>
          <cell r="K27" t="str">
            <v>A</v>
          </cell>
          <cell r="L27">
            <v>0.33333333333333331</v>
          </cell>
          <cell r="M27">
            <v>1</v>
          </cell>
        </row>
        <row r="28">
          <cell r="H28" t="str">
            <v>研修医のための研修施設整備事業</v>
          </cell>
          <cell r="I28" t="str">
            <v>c</v>
          </cell>
          <cell r="J28" t="str">
            <v>-</v>
          </cell>
          <cell r="K28" t="str">
            <v>A</v>
          </cell>
          <cell r="L28">
            <v>0.5</v>
          </cell>
          <cell r="M28">
            <v>0.5</v>
          </cell>
        </row>
        <row r="29">
          <cell r="H29" t="str">
            <v>臨床研修病院施設整備事業</v>
          </cell>
          <cell r="I29" t="str">
            <v>c</v>
          </cell>
          <cell r="J29" t="str">
            <v>-</v>
          </cell>
          <cell r="K29" t="str">
            <v>A</v>
          </cell>
          <cell r="L29">
            <v>0.5</v>
          </cell>
          <cell r="M29">
            <v>0.5</v>
          </cell>
        </row>
        <row r="30">
          <cell r="H30" t="str">
            <v>へき地医療拠点病院施設整備事業</v>
          </cell>
          <cell r="I30" t="str">
            <v>a</v>
          </cell>
          <cell r="J30" t="str">
            <v>-</v>
          </cell>
          <cell r="K30" t="str">
            <v>A</v>
          </cell>
          <cell r="L30">
            <v>0.5</v>
          </cell>
          <cell r="M30">
            <v>0.5</v>
          </cell>
        </row>
        <row r="31">
          <cell r="H31" t="str">
            <v>医師臨床研修病院研修医環境整備事業</v>
          </cell>
          <cell r="I31" t="str">
            <v>b</v>
          </cell>
          <cell r="J31">
            <v>0.66666666666666663</v>
          </cell>
          <cell r="K31" t="str">
            <v>A</v>
          </cell>
          <cell r="L31">
            <v>0.33333333333333331</v>
          </cell>
          <cell r="M31">
            <v>0.5</v>
          </cell>
        </row>
        <row r="32">
          <cell r="H32" t="str">
            <v>離島等患者宿泊施設施設整備事業</v>
          </cell>
          <cell r="I32" t="str">
            <v>b</v>
          </cell>
          <cell r="J32">
            <v>0.66666666666666663</v>
          </cell>
          <cell r="K32" t="str">
            <v>A</v>
          </cell>
          <cell r="L32">
            <v>0.33333333333333331</v>
          </cell>
          <cell r="M32">
            <v>0.5</v>
          </cell>
        </row>
        <row r="33">
          <cell r="H33" t="str">
            <v>産科医療機関施設整備事業</v>
          </cell>
          <cell r="I33" t="str">
            <v>b</v>
          </cell>
          <cell r="J33">
            <v>0.5</v>
          </cell>
          <cell r="K33" t="str">
            <v>A</v>
          </cell>
          <cell r="L33">
            <v>0.5</v>
          </cell>
          <cell r="M33">
            <v>1</v>
          </cell>
        </row>
        <row r="34">
          <cell r="H34" t="str">
            <v>分娩取扱施設施設整備事業</v>
          </cell>
          <cell r="I34" t="str">
            <v>b</v>
          </cell>
          <cell r="J34">
            <v>0.5</v>
          </cell>
          <cell r="K34" t="str">
            <v>A</v>
          </cell>
          <cell r="L34">
            <v>0.5</v>
          </cell>
          <cell r="M34">
            <v>1</v>
          </cell>
        </row>
        <row r="35">
          <cell r="H35" t="str">
            <v>死亡時画像診断システム施設整備事業</v>
          </cell>
          <cell r="I35" t="str">
            <v>b</v>
          </cell>
          <cell r="J35">
            <v>0.5</v>
          </cell>
          <cell r="K35" t="str">
            <v>A</v>
          </cell>
          <cell r="L35">
            <v>0.5</v>
          </cell>
          <cell r="M35">
            <v>1</v>
          </cell>
        </row>
        <row r="36">
          <cell r="H36" t="str">
            <v>有床診療所等スプリンクラー等施設整備事業</v>
          </cell>
          <cell r="I36" t="str">
            <v>a</v>
          </cell>
          <cell r="J36" t="str">
            <v>-</v>
          </cell>
          <cell r="K36" t="str">
            <v>B</v>
          </cell>
          <cell r="L36" t="str">
            <v>-</v>
          </cell>
          <cell r="M36">
            <v>1</v>
          </cell>
        </row>
        <row r="37">
          <cell r="H37" t="str">
            <v>南海トラフ日本海溝・千島海溝周辺海溝型地震に係る津波避難対策緊急事業</v>
          </cell>
          <cell r="I37" t="str">
            <v>b</v>
          </cell>
          <cell r="J37">
            <v>0.5</v>
          </cell>
          <cell r="K37" t="str">
            <v>A</v>
          </cell>
          <cell r="L37">
            <v>0.5</v>
          </cell>
          <cell r="M37">
            <v>1</v>
          </cell>
        </row>
        <row r="38">
          <cell r="H38" t="str">
            <v>院内感染対策施設整備事業</v>
          </cell>
          <cell r="I38" t="str">
            <v>b</v>
          </cell>
          <cell r="J38">
            <v>0.33333333333333331</v>
          </cell>
          <cell r="K38" t="str">
            <v>A</v>
          </cell>
          <cell r="L38">
            <v>0.33333333333333331</v>
          </cell>
          <cell r="M38">
            <v>1</v>
          </cell>
        </row>
        <row r="39">
          <cell r="H39" t="str">
            <v>重点医師偏在対策支援区域における診療所の承継・開業支援事業</v>
          </cell>
          <cell r="I39" t="str">
            <v>b</v>
          </cell>
          <cell r="J39">
            <v>0.5</v>
          </cell>
          <cell r="K39" t="str">
            <v>A</v>
          </cell>
          <cell r="L39">
            <v>0.33333333333333331</v>
          </cell>
          <cell r="M39">
            <v>0.66666666666666663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4.vml" /><Relationship Id="rId3"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I67"/>
  <sheetViews>
    <sheetView tabSelected="1" view="pageBreakPreview" zoomScale="110" zoomScaleNormal="85" zoomScaleSheetLayoutView="110" workbookViewId="0">
      <selection activeCell="B2" sqref="B2:F2"/>
    </sheetView>
  </sheetViews>
  <sheetFormatPr defaultColWidth="9" defaultRowHeight="13.2"/>
  <cols>
    <col min="1" max="1" width="4.3984375" style="1" customWidth="1"/>
    <col min="2" max="2" width="3.5" style="1" customWidth="1"/>
    <col min="3" max="3" width="17.19921875" style="1" customWidth="1"/>
    <col min="4" max="5" width="21.3984375" style="1" customWidth="1"/>
    <col min="6" max="6" width="13.59765625" style="1" customWidth="1"/>
    <col min="7" max="7" width="4.3984375" style="1" customWidth="1"/>
    <col min="8" max="9" width="11.59765625" style="1" customWidth="1"/>
    <col min="10" max="16384" width="9" style="1"/>
  </cols>
  <sheetData>
    <row r="1" spans="1:9" ht="15.6" customHeight="1">
      <c r="A1" s="3"/>
      <c r="C1" s="3"/>
    </row>
    <row r="2" spans="1:9" ht="21" customHeight="1">
      <c r="B2" s="4" t="s">
        <v>209</v>
      </c>
      <c r="C2" s="4"/>
      <c r="D2" s="4"/>
      <c r="E2" s="4"/>
      <c r="F2" s="4"/>
      <c r="G2" s="40"/>
      <c r="H2" s="40"/>
      <c r="I2" s="40"/>
    </row>
    <row r="3" spans="1:9" ht="15.6" customHeight="1"/>
    <row r="4" spans="1:9" ht="21" customHeight="1">
      <c r="A4" s="1" t="s">
        <v>22</v>
      </c>
    </row>
    <row r="5" spans="1:9" ht="19.95" customHeight="1">
      <c r="B5" s="5" t="s">
        <v>16</v>
      </c>
      <c r="C5" s="15"/>
      <c r="D5" s="21"/>
      <c r="E5" s="26"/>
      <c r="F5" s="31"/>
    </row>
    <row r="6" spans="1:9" ht="19.95" customHeight="1">
      <c r="B6" s="6" t="s">
        <v>47</v>
      </c>
      <c r="C6" s="16"/>
      <c r="D6" s="22"/>
      <c r="E6" s="27"/>
      <c r="F6" s="32"/>
    </row>
    <row r="7" spans="1:9" ht="19.95" customHeight="1">
      <c r="B7" s="5" t="s">
        <v>18</v>
      </c>
      <c r="C7" s="15"/>
      <c r="D7" s="21"/>
      <c r="E7" s="26"/>
      <c r="F7" s="31"/>
    </row>
    <row r="8" spans="1:9" ht="19.95" customHeight="1">
      <c r="B8" s="6" t="s">
        <v>39</v>
      </c>
      <c r="C8" s="16"/>
      <c r="D8" s="22"/>
      <c r="E8" s="27"/>
      <c r="F8" s="32"/>
    </row>
    <row r="9" spans="1:9" ht="19.95" customHeight="1">
      <c r="B9" s="5" t="s">
        <v>154</v>
      </c>
      <c r="C9" s="15"/>
      <c r="D9" s="21"/>
      <c r="E9" s="26"/>
      <c r="F9" s="31"/>
    </row>
    <row r="10" spans="1:9" ht="19.95" customHeight="1">
      <c r="B10" s="6" t="s">
        <v>47</v>
      </c>
      <c r="C10" s="16"/>
      <c r="D10" s="22"/>
      <c r="E10" s="27"/>
      <c r="F10" s="32"/>
    </row>
    <row r="11" spans="1:9" ht="19.95" customHeight="1">
      <c r="B11" s="7" t="s">
        <v>30</v>
      </c>
      <c r="C11" s="7"/>
      <c r="D11" s="23"/>
      <c r="E11" s="28" t="s">
        <v>41</v>
      </c>
      <c r="F11" s="33"/>
    </row>
    <row r="12" spans="1:9" ht="19.95" customHeight="1">
      <c r="B12" s="7" t="s">
        <v>36</v>
      </c>
      <c r="C12" s="7"/>
      <c r="D12" s="24"/>
      <c r="E12" s="29"/>
      <c r="F12" s="34"/>
      <c r="I12" s="41"/>
    </row>
    <row r="13" spans="1:9" ht="19.95" customHeight="1">
      <c r="B13" s="7" t="s">
        <v>23</v>
      </c>
      <c r="C13" s="7"/>
      <c r="D13" s="24"/>
      <c r="E13" s="29"/>
      <c r="F13" s="34"/>
    </row>
    <row r="14" spans="1:9" ht="19.95" customHeight="1">
      <c r="B14" s="8" t="s">
        <v>188</v>
      </c>
      <c r="C14" s="8"/>
      <c r="D14" s="24"/>
      <c r="E14" s="29"/>
      <c r="F14" s="34"/>
    </row>
    <row r="15" spans="1:9" ht="19.95" customHeight="1">
      <c r="B15" s="7" t="s">
        <v>21</v>
      </c>
      <c r="C15" s="7"/>
      <c r="D15" s="24"/>
      <c r="E15" s="29"/>
      <c r="F15" s="34"/>
    </row>
    <row r="16" spans="1:9" ht="19.95" customHeight="1">
      <c r="B16" s="7" t="s">
        <v>14</v>
      </c>
      <c r="C16" s="7"/>
      <c r="D16" s="24"/>
      <c r="E16" s="29"/>
      <c r="F16" s="34"/>
    </row>
    <row r="17" spans="1:9" ht="19.95" customHeight="1">
      <c r="B17" s="7" t="s">
        <v>8</v>
      </c>
      <c r="C17" s="7"/>
      <c r="D17" s="24"/>
      <c r="E17" s="29"/>
      <c r="F17" s="34"/>
    </row>
    <row r="18" spans="1:9" s="2" customFormat="1" ht="10.8">
      <c r="B18" s="2" t="s">
        <v>11</v>
      </c>
    </row>
    <row r="19" spans="1:9" s="2" customFormat="1" ht="10.8">
      <c r="B19" s="2" t="s">
        <v>155</v>
      </c>
    </row>
    <row r="20" spans="1:9" ht="15.6" customHeight="1"/>
    <row r="21" spans="1:9" ht="21" customHeight="1">
      <c r="A21" s="1" t="s">
        <v>2</v>
      </c>
    </row>
    <row r="22" spans="1:9" ht="21" customHeight="1">
      <c r="B22" s="9">
        <v>1</v>
      </c>
      <c r="C22" s="17" t="s">
        <v>205</v>
      </c>
      <c r="D22" s="25"/>
      <c r="E22" s="30"/>
      <c r="F22" s="35"/>
      <c r="I22" s="1" t="s">
        <v>32</v>
      </c>
    </row>
    <row r="23" spans="1:9" ht="15.6" customHeight="1">
      <c r="C23" s="2"/>
    </row>
    <row r="24" spans="1:9" ht="18.75" customHeight="1">
      <c r="A24" s="1" t="s">
        <v>44</v>
      </c>
    </row>
    <row r="25" spans="1:9" ht="18.75" customHeight="1">
      <c r="B25" s="10" t="s">
        <v>189</v>
      </c>
      <c r="C25" s="18"/>
      <c r="D25" s="18"/>
      <c r="E25" s="18"/>
      <c r="F25" s="36"/>
    </row>
    <row r="26" spans="1:9" ht="18.75" customHeight="1">
      <c r="B26" s="11"/>
      <c r="C26" s="14"/>
      <c r="D26" s="14"/>
      <c r="E26" s="14"/>
      <c r="F26" s="37"/>
    </row>
    <row r="27" spans="1:9" ht="18.75" customHeight="1">
      <c r="B27" s="12"/>
      <c r="C27" s="20"/>
      <c r="D27" s="20"/>
      <c r="E27" s="20"/>
      <c r="F27" s="38"/>
    </row>
    <row r="28" spans="1:9" ht="18.75" customHeight="1">
      <c r="B28" s="12"/>
      <c r="C28" s="20"/>
      <c r="D28" s="20"/>
      <c r="E28" s="20"/>
      <c r="F28" s="38"/>
    </row>
    <row r="29" spans="1:9" ht="18.75" customHeight="1">
      <c r="B29" s="12"/>
      <c r="C29" s="20"/>
      <c r="D29" s="20"/>
      <c r="E29" s="20"/>
      <c r="F29" s="38"/>
    </row>
    <row r="30" spans="1:9" ht="18.75" customHeight="1">
      <c r="B30" s="12"/>
      <c r="C30" s="20"/>
      <c r="D30" s="20"/>
      <c r="E30" s="20"/>
      <c r="F30" s="38"/>
    </row>
    <row r="31" spans="1:9" ht="18.75" customHeight="1">
      <c r="B31" s="12"/>
      <c r="C31" s="20"/>
      <c r="D31" s="20"/>
      <c r="E31" s="20"/>
      <c r="F31" s="38"/>
    </row>
    <row r="32" spans="1:9" ht="18.75" customHeight="1">
      <c r="B32" s="12"/>
      <c r="C32" s="20"/>
      <c r="D32" s="20"/>
      <c r="E32" s="20"/>
      <c r="F32" s="38"/>
    </row>
    <row r="33" spans="1:6" ht="18.75" customHeight="1">
      <c r="B33" s="12"/>
      <c r="C33" s="20"/>
      <c r="D33" s="20"/>
      <c r="E33" s="20"/>
      <c r="F33" s="38"/>
    </row>
    <row r="34" spans="1:6" ht="18.75" customHeight="1">
      <c r="B34" s="12"/>
      <c r="C34" s="20"/>
      <c r="D34" s="20"/>
      <c r="E34" s="20"/>
      <c r="F34" s="38"/>
    </row>
    <row r="35" spans="1:6" ht="18.75" customHeight="1">
      <c r="B35" s="12"/>
      <c r="C35" s="20"/>
      <c r="D35" s="20"/>
      <c r="E35" s="20"/>
      <c r="F35" s="38"/>
    </row>
    <row r="36" spans="1:6" ht="18.75" customHeight="1">
      <c r="B36" s="12"/>
      <c r="C36" s="20"/>
      <c r="D36" s="20"/>
      <c r="E36" s="20"/>
      <c r="F36" s="38"/>
    </row>
    <row r="37" spans="1:6" ht="21" customHeight="1">
      <c r="B37" s="13"/>
      <c r="C37" s="19"/>
      <c r="D37" s="19"/>
      <c r="E37" s="19"/>
      <c r="F37" s="39"/>
    </row>
    <row r="38" spans="1:6" ht="15.6" customHeight="1">
      <c r="B38" s="14"/>
      <c r="C38" s="14"/>
      <c r="D38" s="14"/>
      <c r="E38" s="14"/>
      <c r="F38" s="14"/>
    </row>
    <row r="39" spans="1:6" ht="18.75" customHeight="1">
      <c r="A39" s="1" t="s">
        <v>19</v>
      </c>
    </row>
    <row r="40" spans="1:6" ht="18.75" customHeight="1">
      <c r="A40" s="1" t="s">
        <v>48</v>
      </c>
    </row>
    <row r="41" spans="1:6" ht="18.75" customHeight="1">
      <c r="B41" s="9">
        <v>1</v>
      </c>
      <c r="C41" s="17" t="s">
        <v>1</v>
      </c>
      <c r="D41" s="25"/>
      <c r="E41" s="30"/>
      <c r="F41" s="35"/>
    </row>
    <row r="42" spans="1:6" ht="18.75" customHeight="1">
      <c r="B42" s="9">
        <v>2</v>
      </c>
      <c r="C42" s="17" t="s">
        <v>190</v>
      </c>
      <c r="D42" s="25"/>
      <c r="E42" s="30"/>
      <c r="F42" s="35"/>
    </row>
    <row r="43" spans="1:6" ht="18.75" customHeight="1">
      <c r="B43" s="9">
        <v>3</v>
      </c>
      <c r="C43" s="17" t="s">
        <v>33</v>
      </c>
      <c r="D43" s="25"/>
      <c r="E43" s="30"/>
      <c r="F43" s="35"/>
    </row>
    <row r="44" spans="1:6" ht="18.75" customHeight="1">
      <c r="B44" s="9">
        <v>4</v>
      </c>
      <c r="C44" s="17" t="s">
        <v>204</v>
      </c>
      <c r="D44" s="25"/>
      <c r="E44" s="30"/>
      <c r="F44" s="35"/>
    </row>
    <row r="45" spans="1:6" s="2" customFormat="1" ht="10.8">
      <c r="B45" s="2" t="s">
        <v>207</v>
      </c>
    </row>
    <row r="46" spans="1:6" ht="15" customHeight="1"/>
    <row r="47" spans="1:6" ht="18.75" customHeight="1">
      <c r="A47" s="1" t="s">
        <v>35</v>
      </c>
    </row>
    <row r="48" spans="1:6" ht="18.75" customHeight="1">
      <c r="B48" s="10" t="s">
        <v>49</v>
      </c>
      <c r="C48" s="18"/>
      <c r="D48" s="18"/>
      <c r="E48" s="18"/>
      <c r="F48" s="36"/>
    </row>
    <row r="49" spans="1:6" ht="18.75" customHeight="1">
      <c r="B49" s="11"/>
      <c r="C49" s="14"/>
      <c r="D49" s="14"/>
      <c r="E49" s="14"/>
      <c r="F49" s="37"/>
    </row>
    <row r="50" spans="1:6" ht="18.75" customHeight="1">
      <c r="B50" s="12"/>
      <c r="C50" s="20"/>
      <c r="D50" s="20"/>
      <c r="E50" s="20"/>
      <c r="F50" s="38"/>
    </row>
    <row r="51" spans="1:6" ht="18.75" customHeight="1">
      <c r="B51" s="12"/>
      <c r="C51" s="20"/>
      <c r="D51" s="20"/>
      <c r="E51" s="20"/>
      <c r="F51" s="38"/>
    </row>
    <row r="52" spans="1:6" ht="18.75" customHeight="1">
      <c r="B52" s="12"/>
      <c r="C52" s="20"/>
      <c r="D52" s="20"/>
      <c r="E52" s="20"/>
      <c r="F52" s="38"/>
    </row>
    <row r="53" spans="1:6" ht="18.75" customHeight="1">
      <c r="B53" s="12"/>
      <c r="C53" s="20"/>
      <c r="D53" s="20"/>
      <c r="E53" s="20"/>
      <c r="F53" s="38"/>
    </row>
    <row r="54" spans="1:6" ht="18.75" customHeight="1">
      <c r="B54" s="12"/>
      <c r="C54" s="20"/>
      <c r="D54" s="20"/>
      <c r="E54" s="20"/>
      <c r="F54" s="38"/>
    </row>
    <row r="55" spans="1:6" ht="18.75" customHeight="1">
      <c r="B55" s="12"/>
      <c r="C55" s="20"/>
      <c r="D55" s="20"/>
      <c r="E55" s="20"/>
      <c r="F55" s="38"/>
    </row>
    <row r="56" spans="1:6" ht="18.75" customHeight="1">
      <c r="B56" s="13"/>
      <c r="C56" s="19"/>
      <c r="D56" s="19"/>
      <c r="E56" s="19"/>
      <c r="F56" s="39"/>
    </row>
    <row r="57" spans="1:6" ht="15" customHeight="1"/>
    <row r="58" spans="1:6" ht="18.75" customHeight="1">
      <c r="A58" s="1" t="s">
        <v>170</v>
      </c>
    </row>
    <row r="59" spans="1:6" ht="18.75" customHeight="1">
      <c r="B59" s="10" t="s">
        <v>206</v>
      </c>
      <c r="C59" s="18"/>
      <c r="D59" s="18"/>
      <c r="E59" s="18"/>
      <c r="F59" s="36"/>
    </row>
    <row r="60" spans="1:6" ht="18.75" customHeight="1">
      <c r="B60" s="11"/>
      <c r="C60" s="14"/>
      <c r="D60" s="14"/>
      <c r="E60" s="14"/>
      <c r="F60" s="37"/>
    </row>
    <row r="61" spans="1:6" ht="18.75" customHeight="1">
      <c r="B61" s="12"/>
      <c r="C61" s="20"/>
      <c r="D61" s="20"/>
      <c r="E61" s="20"/>
      <c r="F61" s="38"/>
    </row>
    <row r="62" spans="1:6" ht="18.75" customHeight="1">
      <c r="B62" s="12"/>
      <c r="C62" s="20"/>
      <c r="D62" s="20"/>
      <c r="E62" s="20"/>
      <c r="F62" s="38"/>
    </row>
    <row r="63" spans="1:6" ht="18.75" customHeight="1">
      <c r="B63" s="12"/>
      <c r="C63" s="20"/>
      <c r="D63" s="20"/>
      <c r="E63" s="20"/>
      <c r="F63" s="38"/>
    </row>
    <row r="64" spans="1:6" ht="18.75" customHeight="1">
      <c r="B64" s="12"/>
      <c r="C64" s="20"/>
      <c r="D64" s="20"/>
      <c r="E64" s="20"/>
      <c r="F64" s="38"/>
    </row>
    <row r="65" spans="2:6" ht="18.75" customHeight="1">
      <c r="B65" s="12"/>
      <c r="C65" s="20"/>
      <c r="D65" s="20"/>
      <c r="E65" s="20"/>
      <c r="F65" s="38"/>
    </row>
    <row r="66" spans="2:6" ht="18.75" customHeight="1">
      <c r="B66" s="12"/>
      <c r="C66" s="20"/>
      <c r="D66" s="20"/>
      <c r="E66" s="20"/>
      <c r="F66" s="38"/>
    </row>
    <row r="67" spans="2:6" ht="18.75" customHeight="1">
      <c r="B67" s="13"/>
      <c r="C67" s="19"/>
      <c r="D67" s="19"/>
      <c r="E67" s="19"/>
      <c r="F67" s="39"/>
    </row>
    <row r="68" spans="2:6" ht="18.75" customHeight="1"/>
    <row r="69" spans="2:6" ht="18.75" customHeight="1"/>
    <row r="70" spans="2:6" ht="18.75" customHeight="1"/>
    <row r="71" spans="2:6" ht="18.75" customHeight="1"/>
    <row r="72" spans="2:6" ht="18.75" customHeight="1"/>
    <row r="73" spans="2:6" ht="18.75" customHeight="1"/>
    <row r="74" spans="2:6" ht="18.75" customHeight="1"/>
    <row r="75" spans="2:6" ht="18.75" customHeight="1"/>
    <row r="76" spans="2:6" ht="18.75" customHeight="1"/>
    <row r="77" spans="2:6" ht="18.75" customHeight="1"/>
    <row r="78" spans="2:6" ht="18.75" customHeight="1"/>
    <row r="79" spans="2:6" ht="18.75" customHeight="1"/>
    <row r="80" spans="2:6"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sheetData>
  <mergeCells count="37">
    <mergeCell ref="B2:F2"/>
    <mergeCell ref="B5:C5"/>
    <mergeCell ref="D5:F5"/>
    <mergeCell ref="B6:C6"/>
    <mergeCell ref="D6:F6"/>
    <mergeCell ref="B7:C7"/>
    <mergeCell ref="D7:F7"/>
    <mergeCell ref="B8:C8"/>
    <mergeCell ref="D8:F8"/>
    <mergeCell ref="B9:C9"/>
    <mergeCell ref="D9:F9"/>
    <mergeCell ref="B10:C10"/>
    <mergeCell ref="D10:F10"/>
    <mergeCell ref="B11:C11"/>
    <mergeCell ref="B12:C12"/>
    <mergeCell ref="D12:F12"/>
    <mergeCell ref="B13:C13"/>
    <mergeCell ref="D13:F13"/>
    <mergeCell ref="B14:C14"/>
    <mergeCell ref="D14:F14"/>
    <mergeCell ref="B15:C15"/>
    <mergeCell ref="D15:F15"/>
    <mergeCell ref="B16:C16"/>
    <mergeCell ref="D16:F16"/>
    <mergeCell ref="B17:C17"/>
    <mergeCell ref="D17:F17"/>
    <mergeCell ref="C22:E22"/>
    <mergeCell ref="C41:E41"/>
    <mergeCell ref="C42:E42"/>
    <mergeCell ref="C43:E43"/>
    <mergeCell ref="C44:E44"/>
    <mergeCell ref="B25:F26"/>
    <mergeCell ref="B48:F49"/>
    <mergeCell ref="B59:F60"/>
    <mergeCell ref="B27:F37"/>
    <mergeCell ref="B50:F56"/>
    <mergeCell ref="B61:F67"/>
  </mergeCells>
  <phoneticPr fontId="3"/>
  <dataValidations count="4">
    <dataValidation type="list" allowBlank="1" showDropDown="0" showInputMessage="1" showErrorMessage="1" sqref="F41:F44 F22">
      <formula1>$I$22:$I$22</formula1>
    </dataValidation>
    <dataValidation type="list" allowBlank="1" showDropDown="0" showInputMessage="1" showErrorMessage="1" sqref="D13:F13">
      <formula1>"承継,開業"</formula1>
    </dataValidation>
    <dataValidation type="list" allowBlank="1" showDropDown="0" showInputMessage="1" showErrorMessage="1" sqref="D11">
      <formula1>"無床診療所,有床診療所"</formula1>
    </dataValidation>
    <dataValidation type="whole" allowBlank="1" showDropDown="0" showInputMessage="1" showErrorMessage="1" sqref="F11">
      <formula1>0</formula1>
      <formula2>19</formula2>
    </dataValidation>
  </dataValidations>
  <printOptions horizontalCentered="1"/>
  <pageMargins left="0.59055118110236227" right="0.59055118110236227" top="0.59055118110236227" bottom="0.59055118110236227" header="0.51181102362204722" footer="0.51181102362204722"/>
  <pageSetup paperSize="9" scale="59" fitToWidth="1" fitToHeight="1" orientation="portrait" usePrinterDefaults="1" r:id="rId1"/>
  <headerFooter alignWithMargins="0"/>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sheetPr>
  <dimension ref="A1:AD45"/>
  <sheetViews>
    <sheetView showGridLines="0" view="pageBreakPreview" zoomScale="80" zoomScaleNormal="75" zoomScaleSheetLayoutView="80" workbookViewId="0">
      <pane ySplit="6" topLeftCell="A7" activePane="bottomLeft" state="frozen"/>
      <selection pane="bottomLeft" activeCell="A2" sqref="A2"/>
    </sheetView>
  </sheetViews>
  <sheetFormatPr defaultColWidth="8.09765625" defaultRowHeight="13.2"/>
  <cols>
    <col min="1" max="2" width="2.8984375" style="42" customWidth="1"/>
    <col min="3" max="3" width="8.09765625" style="43" hidden="1" customWidth="1"/>
    <col min="4" max="4" width="12.19921875" style="43" hidden="1" customWidth="1"/>
    <col min="5" max="5" width="10.69921875" style="43" customWidth="1"/>
    <col min="6" max="6" width="8.5" style="43" customWidth="1"/>
    <col min="7" max="7" width="15" style="43" customWidth="1"/>
    <col min="8" max="8" width="10.8984375" style="43" customWidth="1"/>
    <col min="9" max="9" width="11.3984375" style="43" customWidth="1"/>
    <col min="10" max="10" width="7.69921875" style="43" customWidth="1"/>
    <col min="11" max="11" width="11.3984375" style="43" customWidth="1"/>
    <col min="12" max="12" width="8.69921875" style="43" customWidth="1"/>
    <col min="13" max="13" width="7.69921875" style="43" customWidth="1"/>
    <col min="14" max="14" width="11.3984375" style="43" customWidth="1"/>
    <col min="15" max="15" width="8.69921875" style="43" customWidth="1"/>
    <col min="16" max="16" width="7.69921875" style="43" customWidth="1"/>
    <col min="17" max="18" width="11.3984375" style="43" customWidth="1"/>
    <col min="19" max="19" width="11.8984375" style="43" customWidth="1"/>
    <col min="20" max="22" width="11.3984375" style="43" customWidth="1"/>
    <col min="23" max="28" width="8.09765625" style="43"/>
    <col min="29" max="30" width="12.3984375" style="43" customWidth="1"/>
    <col min="31" max="16384" width="8.09765625" style="43"/>
  </cols>
  <sheetData>
    <row r="1" spans="1:30" ht="28.2">
      <c r="A1" s="48"/>
    </row>
    <row r="2" spans="1:30" s="44" customFormat="1" ht="30" customHeight="1">
      <c r="A2" s="49" t="s">
        <v>25</v>
      </c>
      <c r="B2" s="50"/>
      <c r="D2" s="63"/>
      <c r="E2" s="71"/>
      <c r="F2" s="71"/>
      <c r="G2" s="71"/>
      <c r="H2" s="71"/>
      <c r="I2" s="71"/>
      <c r="J2" s="71"/>
      <c r="K2" s="71"/>
      <c r="L2" s="71"/>
      <c r="M2" s="71"/>
      <c r="N2" s="71"/>
      <c r="O2" s="71"/>
      <c r="P2" s="71"/>
      <c r="Q2" s="71"/>
      <c r="R2" s="71"/>
      <c r="S2" s="71"/>
      <c r="T2" s="130"/>
      <c r="U2" s="130"/>
      <c r="V2" s="130"/>
    </row>
    <row r="3" spans="1:30" s="45" customFormat="1" ht="14.1" customHeight="1">
      <c r="A3" s="50"/>
      <c r="B3" s="50"/>
      <c r="C3" s="54"/>
      <c r="D3" s="64"/>
      <c r="E3" s="72"/>
      <c r="F3" s="72"/>
      <c r="G3" s="85"/>
      <c r="H3" s="92"/>
      <c r="I3" s="99" t="s">
        <v>96</v>
      </c>
      <c r="J3" s="99" t="s">
        <v>98</v>
      </c>
      <c r="K3" s="99" t="s">
        <v>87</v>
      </c>
      <c r="L3" s="110"/>
      <c r="M3" s="117"/>
      <c r="N3" s="117" t="s">
        <v>97</v>
      </c>
      <c r="O3" s="110"/>
      <c r="P3" s="117"/>
      <c r="Q3" s="117" t="s">
        <v>95</v>
      </c>
      <c r="R3" s="99" t="s">
        <v>37</v>
      </c>
      <c r="S3" s="99" t="s">
        <v>94</v>
      </c>
      <c r="T3" s="85"/>
      <c r="U3" s="72"/>
      <c r="V3" s="141"/>
    </row>
    <row r="4" spans="1:30" s="45" customFormat="1" ht="50.1" customHeight="1">
      <c r="A4" s="51" t="s">
        <v>92</v>
      </c>
      <c r="B4" s="51" t="s">
        <v>90</v>
      </c>
      <c r="C4" s="55" t="s">
        <v>89</v>
      </c>
      <c r="D4" s="65" t="s">
        <v>20</v>
      </c>
      <c r="E4" s="73" t="s">
        <v>88</v>
      </c>
      <c r="F4" s="79" t="s">
        <v>86</v>
      </c>
      <c r="G4" s="73" t="s">
        <v>85</v>
      </c>
      <c r="H4" s="93" t="s">
        <v>29</v>
      </c>
      <c r="I4" s="93" t="s">
        <v>54</v>
      </c>
      <c r="J4" s="105" t="s">
        <v>84</v>
      </c>
      <c r="K4" s="93" t="s">
        <v>82</v>
      </c>
      <c r="L4" s="111" t="s">
        <v>79</v>
      </c>
      <c r="M4" s="118"/>
      <c r="N4" s="120"/>
      <c r="O4" s="111" t="s">
        <v>78</v>
      </c>
      <c r="P4" s="118"/>
      <c r="Q4" s="120"/>
      <c r="R4" s="93" t="s">
        <v>77</v>
      </c>
      <c r="S4" s="105" t="s">
        <v>203</v>
      </c>
      <c r="T4" s="73" t="s">
        <v>76</v>
      </c>
      <c r="U4" s="73" t="s">
        <v>73</v>
      </c>
      <c r="V4" s="142" t="s">
        <v>72</v>
      </c>
    </row>
    <row r="5" spans="1:30" s="45" customFormat="1" ht="14.1" customHeight="1">
      <c r="A5" s="50"/>
      <c r="B5" s="50"/>
      <c r="C5" s="56"/>
      <c r="D5" s="66"/>
      <c r="E5" s="74"/>
      <c r="F5" s="80"/>
      <c r="G5" s="86"/>
      <c r="H5" s="80"/>
      <c r="I5" s="86"/>
      <c r="J5" s="86"/>
      <c r="K5" s="106"/>
      <c r="L5" s="112" t="s">
        <v>70</v>
      </c>
      <c r="M5" s="112" t="s">
        <v>69</v>
      </c>
      <c r="N5" s="112" t="s">
        <v>68</v>
      </c>
      <c r="O5" s="112" t="s">
        <v>70</v>
      </c>
      <c r="P5" s="112" t="s">
        <v>69</v>
      </c>
      <c r="Q5" s="112" t="s">
        <v>68</v>
      </c>
      <c r="R5" s="86"/>
      <c r="S5" s="86"/>
      <c r="T5" s="131" t="s">
        <v>208</v>
      </c>
      <c r="U5" s="131"/>
      <c r="V5" s="143"/>
    </row>
    <row r="6" spans="1:30" s="46" customFormat="1" ht="19.5" customHeight="1">
      <c r="A6" s="52"/>
      <c r="B6" s="52"/>
      <c r="C6" s="57"/>
      <c r="D6" s="67"/>
      <c r="E6" s="75"/>
      <c r="F6" s="75"/>
      <c r="G6" s="87"/>
      <c r="H6" s="94"/>
      <c r="I6" s="100" t="s">
        <v>67</v>
      </c>
      <c r="J6" s="100" t="s">
        <v>67</v>
      </c>
      <c r="K6" s="100" t="s">
        <v>67</v>
      </c>
      <c r="L6" s="100" t="s">
        <v>50</v>
      </c>
      <c r="M6" s="100" t="s">
        <v>67</v>
      </c>
      <c r="N6" s="100" t="s">
        <v>67</v>
      </c>
      <c r="O6" s="100" t="s">
        <v>50</v>
      </c>
      <c r="P6" s="100" t="s">
        <v>67</v>
      </c>
      <c r="Q6" s="100" t="s">
        <v>67</v>
      </c>
      <c r="R6" s="100" t="s">
        <v>67</v>
      </c>
      <c r="S6" s="100" t="s">
        <v>67</v>
      </c>
      <c r="T6" s="132"/>
      <c r="U6" s="137"/>
      <c r="V6" s="144"/>
    </row>
    <row r="7" spans="1:30" s="47" customFormat="1" ht="39.75" customHeight="1">
      <c r="A7" s="53"/>
      <c r="B7" s="53"/>
      <c r="C7" s="58"/>
      <c r="D7" s="68"/>
      <c r="E7" s="76" t="s">
        <v>93</v>
      </c>
      <c r="F7" s="81" t="s">
        <v>102</v>
      </c>
      <c r="G7" s="88"/>
      <c r="H7" s="95"/>
      <c r="I7" s="101"/>
      <c r="J7" s="101"/>
      <c r="K7" s="107" t="str">
        <f t="shared" ref="K7:K26" si="0">IF(I7="","",I7-J7)</f>
        <v/>
      </c>
      <c r="L7" s="113"/>
      <c r="M7" s="107" t="str">
        <f t="shared" ref="M7:M26" si="1">IF(N7="","",IF(L7="","",N7/L7))</f>
        <v/>
      </c>
      <c r="N7" s="101"/>
      <c r="O7" s="113"/>
      <c r="P7" s="101"/>
      <c r="Q7" s="107" t="str">
        <f t="shared" ref="Q7:Q26" si="2">IF(P7="","",IF(O7="","",O7*P7))</f>
        <v/>
      </c>
      <c r="R7" s="121" t="str">
        <f t="shared" ref="R7:R26" si="3">IF(Q7="","",IF(N7&gt;Q7,Q7,N7))</f>
        <v/>
      </c>
      <c r="S7" s="124" t="str">
        <f>IF(R7="","",R7/2)</f>
        <v/>
      </c>
      <c r="T7" s="133"/>
      <c r="U7" s="138"/>
      <c r="V7" s="145"/>
      <c r="X7" s="47" t="str">
        <f>VLOOKUP(E7,'[4]管理用（このシートは削除しないでください）'!$H$25:$M$39,2,FALSE)</f>
        <v>b</v>
      </c>
      <c r="Y7" s="148">
        <f>VLOOKUP(E7,'[4]管理用（このシートは削除しないでください）'!$H$25:$M$39,3,FALSE)</f>
        <v>0.5</v>
      </c>
      <c r="Z7" s="47" t="str">
        <f>VLOOKUP(E7,'[4]管理用（このシートは削除しないでください）'!$H$25:$M$39,4,FALSE)</f>
        <v>A</v>
      </c>
      <c r="AA7" s="148">
        <f>VLOOKUP(E7,'[4]管理用（このシートは削除しないでください）'!$H$25:$M$39,5,FALSE)</f>
        <v>0.33333333333333331</v>
      </c>
      <c r="AB7" s="148">
        <f>VLOOKUP(E7,'[4]管理用（このシートは削除しないでください）'!$H$25:$M$39,6,FALSE)</f>
        <v>0.66666666666666663</v>
      </c>
      <c r="AC7" s="47" t="str">
        <f t="shared" ref="AC7:AC26" si="4">IF(I7="","",IF(S7="-",MIN(K7,R7),IF(X7="a",MIN(K7,R7,S7),IF(X7="b",MIN(K7,R7)*Y7))))</f>
        <v/>
      </c>
      <c r="AD7" s="47" t="str">
        <f t="shared" ref="AD7:AD26" si="5">IF(I7="","",IF(S7="-",MIN(K7,R7),IF(X7="a",MIN(K7,R7,S7),IF(X7="b",MIN(K7,R7)))))</f>
        <v/>
      </c>
    </row>
    <row r="8" spans="1:30" s="47" customFormat="1" ht="39.75" customHeight="1">
      <c r="A8" s="53"/>
      <c r="B8" s="53"/>
      <c r="C8" s="59"/>
      <c r="D8" s="69"/>
      <c r="E8" s="77" t="s">
        <v>93</v>
      </c>
      <c r="F8" s="82" t="s">
        <v>101</v>
      </c>
      <c r="G8" s="89"/>
      <c r="H8" s="96"/>
      <c r="I8" s="102"/>
      <c r="J8" s="102"/>
      <c r="K8" s="108" t="str">
        <f t="shared" si="0"/>
        <v/>
      </c>
      <c r="L8" s="114"/>
      <c r="M8" s="108" t="str">
        <f t="shared" si="1"/>
        <v/>
      </c>
      <c r="N8" s="102"/>
      <c r="O8" s="114"/>
      <c r="P8" s="102"/>
      <c r="Q8" s="108" t="str">
        <f t="shared" si="2"/>
        <v/>
      </c>
      <c r="R8" s="108" t="str">
        <f t="shared" si="3"/>
        <v/>
      </c>
      <c r="S8" s="122" t="str">
        <f>IF(R8="","",R8/2)</f>
        <v/>
      </c>
      <c r="T8" s="134"/>
      <c r="U8" s="139"/>
      <c r="V8" s="146"/>
      <c r="X8" s="47" t="str">
        <f>VLOOKUP(E8,'[4]管理用（このシートは削除しないでください）'!$H$25:$M$39,2,FALSE)</f>
        <v>b</v>
      </c>
      <c r="Y8" s="148">
        <f>VLOOKUP(E8,'[4]管理用（このシートは削除しないでください）'!$H$25:$M$39,3,FALSE)</f>
        <v>0.5</v>
      </c>
      <c r="Z8" s="47" t="str">
        <f>VLOOKUP(E8,'[4]管理用（このシートは削除しないでください）'!$H$25:$M$39,4,FALSE)</f>
        <v>A</v>
      </c>
      <c r="AA8" s="148">
        <f>VLOOKUP(E8,'[4]管理用（このシートは削除しないでください）'!$H$25:$M$39,5,FALSE)</f>
        <v>0.33333333333333331</v>
      </c>
      <c r="AB8" s="148">
        <f>VLOOKUP(E8,'[4]管理用（このシートは削除しないでください）'!$H$25:$M$39,6,FALSE)</f>
        <v>0.66666666666666663</v>
      </c>
      <c r="AC8" s="47" t="str">
        <f t="shared" si="4"/>
        <v/>
      </c>
      <c r="AD8" s="47" t="str">
        <f t="shared" si="5"/>
        <v/>
      </c>
    </row>
    <row r="9" spans="1:30" s="47" customFormat="1" ht="39.75" customHeight="1">
      <c r="A9" s="53"/>
      <c r="B9" s="53"/>
      <c r="C9" s="59"/>
      <c r="D9" s="69"/>
      <c r="E9" s="77" t="s">
        <v>93</v>
      </c>
      <c r="F9" s="82" t="s">
        <v>100</v>
      </c>
      <c r="G9" s="89"/>
      <c r="H9" s="96"/>
      <c r="I9" s="102"/>
      <c r="J9" s="102"/>
      <c r="K9" s="108" t="str">
        <f t="shared" si="0"/>
        <v/>
      </c>
      <c r="L9" s="114"/>
      <c r="M9" s="108" t="str">
        <f t="shared" si="1"/>
        <v/>
      </c>
      <c r="N9" s="102"/>
      <c r="O9" s="114"/>
      <c r="P9" s="102"/>
      <c r="Q9" s="108" t="str">
        <f t="shared" si="2"/>
        <v/>
      </c>
      <c r="R9" s="122" t="str">
        <f t="shared" si="3"/>
        <v/>
      </c>
      <c r="S9" s="122" t="str">
        <f>IF(R9="","",R9/2)</f>
        <v/>
      </c>
      <c r="T9" s="134"/>
      <c r="U9" s="139"/>
      <c r="V9" s="146"/>
      <c r="X9" s="47" t="str">
        <f>VLOOKUP(E9,'[4]管理用（このシートは削除しないでください）'!$H$25:$M$39,2,FALSE)</f>
        <v>b</v>
      </c>
      <c r="Y9" s="148">
        <f>VLOOKUP(E9,'[4]管理用（このシートは削除しないでください）'!$H$25:$M$39,3,FALSE)</f>
        <v>0.5</v>
      </c>
      <c r="Z9" s="47" t="str">
        <f>VLOOKUP(E9,'[4]管理用（このシートは削除しないでください）'!$H$25:$M$39,4,FALSE)</f>
        <v>A</v>
      </c>
      <c r="AA9" s="148">
        <f>VLOOKUP(E9,'[4]管理用（このシートは削除しないでください）'!$H$25:$M$39,5,FALSE)</f>
        <v>0.33333333333333331</v>
      </c>
      <c r="AB9" s="148">
        <f>VLOOKUP(E9,'[4]管理用（このシートは削除しないでください）'!$H$25:$M$39,6,FALSE)</f>
        <v>0.66666666666666663</v>
      </c>
      <c r="AC9" s="47" t="str">
        <f t="shared" si="4"/>
        <v/>
      </c>
      <c r="AD9" s="47" t="str">
        <f t="shared" si="5"/>
        <v/>
      </c>
    </row>
    <row r="10" spans="1:30" s="47" customFormat="1" ht="39.75" hidden="1" customHeight="1">
      <c r="A10" s="53"/>
      <c r="B10" s="53"/>
      <c r="C10" s="59"/>
      <c r="D10" s="69"/>
      <c r="E10" s="77"/>
      <c r="F10" s="82"/>
      <c r="G10" s="89"/>
      <c r="H10" s="96"/>
      <c r="I10" s="102"/>
      <c r="J10" s="102"/>
      <c r="K10" s="108" t="str">
        <f t="shared" si="0"/>
        <v/>
      </c>
      <c r="L10" s="114"/>
      <c r="M10" s="108" t="str">
        <f t="shared" si="1"/>
        <v/>
      </c>
      <c r="N10" s="102"/>
      <c r="O10" s="114"/>
      <c r="P10" s="102"/>
      <c r="Q10" s="108" t="str">
        <f t="shared" si="2"/>
        <v/>
      </c>
      <c r="R10" s="122" t="str">
        <f t="shared" si="3"/>
        <v/>
      </c>
      <c r="S10" s="125"/>
      <c r="T10" s="134"/>
      <c r="U10" s="139"/>
      <c r="V10" s="146"/>
      <c r="X10" s="47" t="e">
        <f>VLOOKUP(E10,'[4]管理用（このシートは削除しないでください）'!$H$25:$M$39,2,FALSE)</f>
        <v>#N/A</v>
      </c>
      <c r="Y10" s="148" t="e">
        <f>VLOOKUP(E10,'[4]管理用（このシートは削除しないでください）'!$H$25:$M$39,3,FALSE)</f>
        <v>#N/A</v>
      </c>
      <c r="Z10" s="47" t="e">
        <f>VLOOKUP(E10,'[4]管理用（このシートは削除しないでください）'!$H$25:$M$39,4,FALSE)</f>
        <v>#N/A</v>
      </c>
      <c r="AA10" s="148" t="e">
        <f>VLOOKUP(E10,'[4]管理用（このシートは削除しないでください）'!$H$25:$M$39,5,FALSE)</f>
        <v>#N/A</v>
      </c>
      <c r="AB10" s="148" t="e">
        <f>VLOOKUP(E10,'[4]管理用（このシートは削除しないでください）'!$H$25:$M$39,6,FALSE)</f>
        <v>#N/A</v>
      </c>
      <c r="AC10" s="47" t="str">
        <f t="shared" si="4"/>
        <v/>
      </c>
      <c r="AD10" s="47" t="str">
        <f t="shared" si="5"/>
        <v/>
      </c>
    </row>
    <row r="11" spans="1:30" s="47" customFormat="1" ht="39.75" hidden="1" customHeight="1">
      <c r="A11" s="53"/>
      <c r="B11" s="53"/>
      <c r="C11" s="59"/>
      <c r="D11" s="69"/>
      <c r="E11" s="77"/>
      <c r="F11" s="82"/>
      <c r="G11" s="89"/>
      <c r="H11" s="96"/>
      <c r="I11" s="102"/>
      <c r="J11" s="102"/>
      <c r="K11" s="108" t="str">
        <f t="shared" si="0"/>
        <v/>
      </c>
      <c r="L11" s="114"/>
      <c r="M11" s="108" t="str">
        <f t="shared" si="1"/>
        <v/>
      </c>
      <c r="N11" s="102"/>
      <c r="O11" s="114"/>
      <c r="P11" s="102"/>
      <c r="Q11" s="108" t="str">
        <f t="shared" si="2"/>
        <v/>
      </c>
      <c r="R11" s="122" t="str">
        <f t="shared" si="3"/>
        <v/>
      </c>
      <c r="S11" s="125"/>
      <c r="T11" s="134"/>
      <c r="U11" s="139"/>
      <c r="V11" s="146"/>
      <c r="X11" s="47" t="e">
        <f>VLOOKUP(E11,'[4]管理用（このシートは削除しないでください）'!$H$25:$M$39,2,FALSE)</f>
        <v>#N/A</v>
      </c>
      <c r="Y11" s="148" t="e">
        <f>VLOOKUP(E11,'[4]管理用（このシートは削除しないでください）'!$H$25:$M$39,3,FALSE)</f>
        <v>#N/A</v>
      </c>
      <c r="Z11" s="47" t="e">
        <f>VLOOKUP(E11,'[4]管理用（このシートは削除しないでください）'!$H$25:$M$39,4,FALSE)</f>
        <v>#N/A</v>
      </c>
      <c r="AA11" s="148" t="e">
        <f>VLOOKUP(E11,'[4]管理用（このシートは削除しないでください）'!$H$25:$M$39,5,FALSE)</f>
        <v>#N/A</v>
      </c>
      <c r="AB11" s="148" t="e">
        <f>VLOOKUP(E11,'[4]管理用（このシートは削除しないでください）'!$H$25:$M$39,6,FALSE)</f>
        <v>#N/A</v>
      </c>
      <c r="AC11" s="47" t="str">
        <f t="shared" si="4"/>
        <v/>
      </c>
      <c r="AD11" s="47" t="str">
        <f t="shared" si="5"/>
        <v/>
      </c>
    </row>
    <row r="12" spans="1:30" s="47" customFormat="1" ht="39.75" hidden="1" customHeight="1">
      <c r="A12" s="53"/>
      <c r="B12" s="53"/>
      <c r="C12" s="59"/>
      <c r="D12" s="69"/>
      <c r="E12" s="77"/>
      <c r="F12" s="82"/>
      <c r="G12" s="89"/>
      <c r="H12" s="96"/>
      <c r="I12" s="102"/>
      <c r="J12" s="102"/>
      <c r="K12" s="108" t="str">
        <f t="shared" si="0"/>
        <v/>
      </c>
      <c r="L12" s="114"/>
      <c r="M12" s="108" t="str">
        <f t="shared" si="1"/>
        <v/>
      </c>
      <c r="N12" s="102"/>
      <c r="O12" s="114"/>
      <c r="P12" s="102"/>
      <c r="Q12" s="108" t="str">
        <f t="shared" si="2"/>
        <v/>
      </c>
      <c r="R12" s="122" t="str">
        <f t="shared" si="3"/>
        <v/>
      </c>
      <c r="S12" s="125"/>
      <c r="T12" s="134"/>
      <c r="U12" s="139"/>
      <c r="V12" s="146"/>
      <c r="X12" s="47" t="e">
        <f>VLOOKUP(E12,'[4]管理用（このシートは削除しないでください）'!$H$25:$M$39,2,FALSE)</f>
        <v>#N/A</v>
      </c>
      <c r="Y12" s="148" t="e">
        <f>VLOOKUP(E12,'[4]管理用（このシートは削除しないでください）'!$H$25:$M$39,3,FALSE)</f>
        <v>#N/A</v>
      </c>
      <c r="Z12" s="47" t="e">
        <f>VLOOKUP(E12,'[4]管理用（このシートは削除しないでください）'!$H$25:$M$39,4,FALSE)</f>
        <v>#N/A</v>
      </c>
      <c r="AA12" s="148" t="e">
        <f>VLOOKUP(E12,'[4]管理用（このシートは削除しないでください）'!$H$25:$M$39,5,FALSE)</f>
        <v>#N/A</v>
      </c>
      <c r="AB12" s="148" t="e">
        <f>VLOOKUP(E12,'[4]管理用（このシートは削除しないでください）'!$H$25:$M$39,6,FALSE)</f>
        <v>#N/A</v>
      </c>
      <c r="AC12" s="47" t="str">
        <f t="shared" si="4"/>
        <v/>
      </c>
      <c r="AD12" s="47" t="str">
        <f t="shared" si="5"/>
        <v/>
      </c>
    </row>
    <row r="13" spans="1:30" s="47" customFormat="1" ht="39.75" hidden="1" customHeight="1">
      <c r="A13" s="53"/>
      <c r="B13" s="53"/>
      <c r="C13" s="59"/>
      <c r="D13" s="69"/>
      <c r="E13" s="77"/>
      <c r="F13" s="82"/>
      <c r="G13" s="89"/>
      <c r="H13" s="96"/>
      <c r="I13" s="102"/>
      <c r="J13" s="102"/>
      <c r="K13" s="108" t="str">
        <f t="shared" si="0"/>
        <v/>
      </c>
      <c r="L13" s="114"/>
      <c r="M13" s="108" t="str">
        <f t="shared" si="1"/>
        <v/>
      </c>
      <c r="N13" s="102"/>
      <c r="O13" s="114"/>
      <c r="P13" s="102"/>
      <c r="Q13" s="108" t="str">
        <f t="shared" si="2"/>
        <v/>
      </c>
      <c r="R13" s="122" t="str">
        <f t="shared" si="3"/>
        <v/>
      </c>
      <c r="S13" s="125"/>
      <c r="T13" s="134"/>
      <c r="U13" s="139"/>
      <c r="V13" s="146"/>
      <c r="X13" s="47" t="e">
        <f>VLOOKUP(E13,'[4]管理用（このシートは削除しないでください）'!$H$25:$M$39,2,FALSE)</f>
        <v>#N/A</v>
      </c>
      <c r="Y13" s="148" t="e">
        <f>VLOOKUP(E13,'[4]管理用（このシートは削除しないでください）'!$H$25:$M$39,3,FALSE)</f>
        <v>#N/A</v>
      </c>
      <c r="Z13" s="47" t="e">
        <f>VLOOKUP(E13,'[4]管理用（このシートは削除しないでください）'!$H$25:$M$39,4,FALSE)</f>
        <v>#N/A</v>
      </c>
      <c r="AA13" s="148" t="e">
        <f>VLOOKUP(E13,'[4]管理用（このシートは削除しないでください）'!$H$25:$M$39,5,FALSE)</f>
        <v>#N/A</v>
      </c>
      <c r="AB13" s="148" t="e">
        <f>VLOOKUP(E13,'[4]管理用（このシートは削除しないでください）'!$H$25:$M$39,6,FALSE)</f>
        <v>#N/A</v>
      </c>
      <c r="AC13" s="47" t="str">
        <f t="shared" si="4"/>
        <v/>
      </c>
      <c r="AD13" s="47" t="str">
        <f t="shared" si="5"/>
        <v/>
      </c>
    </row>
    <row r="14" spans="1:30" s="47" customFormat="1" ht="39.75" hidden="1" customHeight="1">
      <c r="A14" s="53"/>
      <c r="B14" s="53"/>
      <c r="C14" s="59"/>
      <c r="D14" s="69"/>
      <c r="E14" s="77"/>
      <c r="F14" s="82"/>
      <c r="G14" s="89"/>
      <c r="H14" s="96"/>
      <c r="I14" s="102"/>
      <c r="J14" s="102"/>
      <c r="K14" s="108" t="str">
        <f t="shared" si="0"/>
        <v/>
      </c>
      <c r="L14" s="114"/>
      <c r="M14" s="108" t="str">
        <f t="shared" si="1"/>
        <v/>
      </c>
      <c r="N14" s="102"/>
      <c r="O14" s="114"/>
      <c r="P14" s="102"/>
      <c r="Q14" s="108" t="str">
        <f t="shared" si="2"/>
        <v/>
      </c>
      <c r="R14" s="122" t="str">
        <f t="shared" si="3"/>
        <v/>
      </c>
      <c r="S14" s="125"/>
      <c r="T14" s="134"/>
      <c r="U14" s="139"/>
      <c r="V14" s="146"/>
      <c r="X14" s="47" t="e">
        <f>VLOOKUP(E14,'[4]管理用（このシートは削除しないでください）'!$H$25:$M$39,2,FALSE)</f>
        <v>#N/A</v>
      </c>
      <c r="Y14" s="148" t="e">
        <f>VLOOKUP(E14,'[4]管理用（このシートは削除しないでください）'!$H$25:$M$39,3,FALSE)</f>
        <v>#N/A</v>
      </c>
      <c r="Z14" s="47" t="e">
        <f>VLOOKUP(E14,'[4]管理用（このシートは削除しないでください）'!$H$25:$M$39,4,FALSE)</f>
        <v>#N/A</v>
      </c>
      <c r="AA14" s="148" t="e">
        <f>VLOOKUP(E14,'[4]管理用（このシートは削除しないでください）'!$H$25:$M$39,5,FALSE)</f>
        <v>#N/A</v>
      </c>
      <c r="AB14" s="148" t="e">
        <f>VLOOKUP(E14,'[4]管理用（このシートは削除しないでください）'!$H$25:$M$39,6,FALSE)</f>
        <v>#N/A</v>
      </c>
      <c r="AC14" s="47" t="str">
        <f t="shared" si="4"/>
        <v/>
      </c>
      <c r="AD14" s="47" t="str">
        <f t="shared" si="5"/>
        <v/>
      </c>
    </row>
    <row r="15" spans="1:30" s="47" customFormat="1" ht="39.75" hidden="1" customHeight="1">
      <c r="A15" s="53"/>
      <c r="B15" s="53"/>
      <c r="C15" s="59"/>
      <c r="D15" s="69"/>
      <c r="E15" s="77"/>
      <c r="F15" s="82"/>
      <c r="G15" s="89"/>
      <c r="H15" s="96"/>
      <c r="I15" s="102"/>
      <c r="J15" s="102"/>
      <c r="K15" s="108" t="str">
        <f t="shared" si="0"/>
        <v/>
      </c>
      <c r="L15" s="114"/>
      <c r="M15" s="108" t="str">
        <f t="shared" si="1"/>
        <v/>
      </c>
      <c r="N15" s="102"/>
      <c r="O15" s="114"/>
      <c r="P15" s="102"/>
      <c r="Q15" s="108" t="str">
        <f t="shared" si="2"/>
        <v/>
      </c>
      <c r="R15" s="122" t="str">
        <f t="shared" si="3"/>
        <v/>
      </c>
      <c r="S15" s="125"/>
      <c r="T15" s="134"/>
      <c r="U15" s="139"/>
      <c r="V15" s="146"/>
      <c r="X15" s="47" t="e">
        <f>VLOOKUP(E15,'[4]管理用（このシートは削除しないでください）'!$H$25:$M$39,2,FALSE)</f>
        <v>#N/A</v>
      </c>
      <c r="Y15" s="148" t="e">
        <f>VLOOKUP(E15,'[4]管理用（このシートは削除しないでください）'!$H$25:$M$39,3,FALSE)</f>
        <v>#N/A</v>
      </c>
      <c r="Z15" s="47" t="e">
        <f>VLOOKUP(E15,'[4]管理用（このシートは削除しないでください）'!$H$25:$M$39,4,FALSE)</f>
        <v>#N/A</v>
      </c>
      <c r="AA15" s="148" t="e">
        <f>VLOOKUP(E15,'[4]管理用（このシートは削除しないでください）'!$H$25:$M$39,5,FALSE)</f>
        <v>#N/A</v>
      </c>
      <c r="AB15" s="148" t="e">
        <f>VLOOKUP(E15,'[4]管理用（このシートは削除しないでください）'!$H$25:$M$39,6,FALSE)</f>
        <v>#N/A</v>
      </c>
      <c r="AC15" s="47" t="str">
        <f t="shared" si="4"/>
        <v/>
      </c>
      <c r="AD15" s="47" t="str">
        <f t="shared" si="5"/>
        <v/>
      </c>
    </row>
    <row r="16" spans="1:30" s="47" customFormat="1" ht="39.75" hidden="1" customHeight="1">
      <c r="A16" s="53"/>
      <c r="B16" s="53"/>
      <c r="C16" s="59"/>
      <c r="D16" s="69"/>
      <c r="E16" s="77"/>
      <c r="F16" s="82"/>
      <c r="G16" s="89"/>
      <c r="H16" s="96"/>
      <c r="I16" s="102"/>
      <c r="J16" s="102"/>
      <c r="K16" s="108" t="str">
        <f t="shared" si="0"/>
        <v/>
      </c>
      <c r="L16" s="114"/>
      <c r="M16" s="108" t="str">
        <f t="shared" si="1"/>
        <v/>
      </c>
      <c r="N16" s="102"/>
      <c r="O16" s="114"/>
      <c r="P16" s="102"/>
      <c r="Q16" s="108" t="str">
        <f t="shared" si="2"/>
        <v/>
      </c>
      <c r="R16" s="122" t="str">
        <f t="shared" si="3"/>
        <v/>
      </c>
      <c r="S16" s="125"/>
      <c r="T16" s="134"/>
      <c r="U16" s="139"/>
      <c r="V16" s="146"/>
      <c r="X16" s="47" t="e">
        <f>VLOOKUP(E16,'[4]管理用（このシートは削除しないでください）'!$H$25:$M$39,2,FALSE)</f>
        <v>#N/A</v>
      </c>
      <c r="Y16" s="148" t="e">
        <f>VLOOKUP(E16,'[4]管理用（このシートは削除しないでください）'!$H$25:$M$39,3,FALSE)</f>
        <v>#N/A</v>
      </c>
      <c r="Z16" s="47" t="e">
        <f>VLOOKUP(E16,'[4]管理用（このシートは削除しないでください）'!$H$25:$M$39,4,FALSE)</f>
        <v>#N/A</v>
      </c>
      <c r="AA16" s="148" t="e">
        <f>VLOOKUP(E16,'[4]管理用（このシートは削除しないでください）'!$H$25:$M$39,5,FALSE)</f>
        <v>#N/A</v>
      </c>
      <c r="AB16" s="148" t="e">
        <f>VLOOKUP(E16,'[4]管理用（このシートは削除しないでください）'!$H$25:$M$39,6,FALSE)</f>
        <v>#N/A</v>
      </c>
      <c r="AC16" s="47" t="str">
        <f t="shared" si="4"/>
        <v/>
      </c>
      <c r="AD16" s="47" t="str">
        <f t="shared" si="5"/>
        <v/>
      </c>
    </row>
    <row r="17" spans="1:30" s="47" customFormat="1" ht="39.75" hidden="1" customHeight="1">
      <c r="A17" s="53"/>
      <c r="B17" s="53"/>
      <c r="C17" s="59"/>
      <c r="D17" s="69"/>
      <c r="E17" s="77"/>
      <c r="F17" s="82"/>
      <c r="G17" s="89"/>
      <c r="H17" s="96"/>
      <c r="I17" s="102"/>
      <c r="J17" s="102"/>
      <c r="K17" s="108" t="str">
        <f t="shared" si="0"/>
        <v/>
      </c>
      <c r="L17" s="114"/>
      <c r="M17" s="108" t="str">
        <f t="shared" si="1"/>
        <v/>
      </c>
      <c r="N17" s="102"/>
      <c r="O17" s="114"/>
      <c r="P17" s="102"/>
      <c r="Q17" s="108" t="str">
        <f t="shared" si="2"/>
        <v/>
      </c>
      <c r="R17" s="122" t="str">
        <f t="shared" si="3"/>
        <v/>
      </c>
      <c r="S17" s="125"/>
      <c r="T17" s="134"/>
      <c r="U17" s="139"/>
      <c r="V17" s="146"/>
      <c r="X17" s="47" t="e">
        <f>VLOOKUP(E17,'[4]管理用（このシートは削除しないでください）'!$H$25:$M$39,2,FALSE)</f>
        <v>#N/A</v>
      </c>
      <c r="Y17" s="148" t="e">
        <f>VLOOKUP(E17,'[4]管理用（このシートは削除しないでください）'!$H$25:$M$39,3,FALSE)</f>
        <v>#N/A</v>
      </c>
      <c r="Z17" s="47" t="e">
        <f>VLOOKUP(E17,'[4]管理用（このシートは削除しないでください）'!$H$25:$M$39,4,FALSE)</f>
        <v>#N/A</v>
      </c>
      <c r="AA17" s="148" t="e">
        <f>VLOOKUP(E17,'[4]管理用（このシートは削除しないでください）'!$H$25:$M$39,5,FALSE)</f>
        <v>#N/A</v>
      </c>
      <c r="AB17" s="148" t="e">
        <f>VLOOKUP(E17,'[4]管理用（このシートは削除しないでください）'!$H$25:$M$39,6,FALSE)</f>
        <v>#N/A</v>
      </c>
      <c r="AC17" s="47" t="str">
        <f t="shared" si="4"/>
        <v/>
      </c>
      <c r="AD17" s="47" t="str">
        <f t="shared" si="5"/>
        <v/>
      </c>
    </row>
    <row r="18" spans="1:30" s="47" customFormat="1" ht="39.75" hidden="1" customHeight="1">
      <c r="A18" s="53"/>
      <c r="B18" s="53"/>
      <c r="C18" s="59"/>
      <c r="D18" s="69"/>
      <c r="E18" s="77"/>
      <c r="F18" s="82"/>
      <c r="G18" s="89"/>
      <c r="H18" s="96"/>
      <c r="I18" s="102"/>
      <c r="J18" s="102"/>
      <c r="K18" s="108" t="str">
        <f t="shared" si="0"/>
        <v/>
      </c>
      <c r="L18" s="114"/>
      <c r="M18" s="108" t="str">
        <f t="shared" si="1"/>
        <v/>
      </c>
      <c r="N18" s="102"/>
      <c r="O18" s="114"/>
      <c r="P18" s="102"/>
      <c r="Q18" s="108" t="str">
        <f t="shared" si="2"/>
        <v/>
      </c>
      <c r="R18" s="122" t="str">
        <f t="shared" si="3"/>
        <v/>
      </c>
      <c r="S18" s="125"/>
      <c r="T18" s="134"/>
      <c r="U18" s="139"/>
      <c r="V18" s="146"/>
      <c r="X18" s="47" t="e">
        <f>VLOOKUP(E18,'[4]管理用（このシートは削除しないでください）'!$H$25:$M$39,2,FALSE)</f>
        <v>#N/A</v>
      </c>
      <c r="Y18" s="148" t="e">
        <f>VLOOKUP(E18,'[4]管理用（このシートは削除しないでください）'!$H$25:$M$39,3,FALSE)</f>
        <v>#N/A</v>
      </c>
      <c r="Z18" s="47" t="e">
        <f>VLOOKUP(E18,'[4]管理用（このシートは削除しないでください）'!$H$25:$M$39,4,FALSE)</f>
        <v>#N/A</v>
      </c>
      <c r="AA18" s="148" t="e">
        <f>VLOOKUP(E18,'[4]管理用（このシートは削除しないでください）'!$H$25:$M$39,5,FALSE)</f>
        <v>#N/A</v>
      </c>
      <c r="AB18" s="148" t="e">
        <f>VLOOKUP(E18,'[4]管理用（このシートは削除しないでください）'!$H$25:$M$39,6,FALSE)</f>
        <v>#N/A</v>
      </c>
      <c r="AC18" s="47" t="str">
        <f t="shared" si="4"/>
        <v/>
      </c>
      <c r="AD18" s="47" t="str">
        <f t="shared" si="5"/>
        <v/>
      </c>
    </row>
    <row r="19" spans="1:30" s="47" customFormat="1" ht="39.75" hidden="1" customHeight="1">
      <c r="A19" s="53"/>
      <c r="B19" s="53"/>
      <c r="C19" s="59"/>
      <c r="D19" s="69"/>
      <c r="E19" s="77"/>
      <c r="F19" s="82"/>
      <c r="G19" s="89"/>
      <c r="H19" s="96"/>
      <c r="I19" s="102"/>
      <c r="J19" s="102"/>
      <c r="K19" s="108" t="str">
        <f t="shared" si="0"/>
        <v/>
      </c>
      <c r="L19" s="114"/>
      <c r="M19" s="108" t="str">
        <f t="shared" si="1"/>
        <v/>
      </c>
      <c r="N19" s="102"/>
      <c r="O19" s="114"/>
      <c r="P19" s="102"/>
      <c r="Q19" s="108" t="str">
        <f t="shared" si="2"/>
        <v/>
      </c>
      <c r="R19" s="122" t="str">
        <f t="shared" si="3"/>
        <v/>
      </c>
      <c r="S19" s="125"/>
      <c r="T19" s="134"/>
      <c r="U19" s="139"/>
      <c r="V19" s="146"/>
      <c r="X19" s="47" t="e">
        <f>VLOOKUP(E19,'[4]管理用（このシートは削除しないでください）'!$H$25:$M$39,2,FALSE)</f>
        <v>#N/A</v>
      </c>
      <c r="Y19" s="148" t="e">
        <f>VLOOKUP(E19,'[4]管理用（このシートは削除しないでください）'!$H$25:$M$39,3,FALSE)</f>
        <v>#N/A</v>
      </c>
      <c r="Z19" s="47" t="e">
        <f>VLOOKUP(E19,'[4]管理用（このシートは削除しないでください）'!$H$25:$M$39,4,FALSE)</f>
        <v>#N/A</v>
      </c>
      <c r="AA19" s="148" t="e">
        <f>VLOOKUP(E19,'[4]管理用（このシートは削除しないでください）'!$H$25:$M$39,5,FALSE)</f>
        <v>#N/A</v>
      </c>
      <c r="AB19" s="148" t="e">
        <f>VLOOKUP(E19,'[4]管理用（このシートは削除しないでください）'!$H$25:$M$39,6,FALSE)</f>
        <v>#N/A</v>
      </c>
      <c r="AC19" s="47" t="str">
        <f t="shared" si="4"/>
        <v/>
      </c>
      <c r="AD19" s="47" t="str">
        <f t="shared" si="5"/>
        <v/>
      </c>
    </row>
    <row r="20" spans="1:30" s="47" customFormat="1" ht="39.75" hidden="1" customHeight="1">
      <c r="A20" s="53"/>
      <c r="B20" s="53"/>
      <c r="C20" s="59"/>
      <c r="D20" s="69"/>
      <c r="E20" s="77"/>
      <c r="F20" s="82"/>
      <c r="G20" s="89"/>
      <c r="H20" s="96"/>
      <c r="I20" s="102"/>
      <c r="J20" s="102"/>
      <c r="K20" s="108" t="str">
        <f t="shared" si="0"/>
        <v/>
      </c>
      <c r="L20" s="114"/>
      <c r="M20" s="108" t="str">
        <f t="shared" si="1"/>
        <v/>
      </c>
      <c r="N20" s="102"/>
      <c r="O20" s="114"/>
      <c r="P20" s="102"/>
      <c r="Q20" s="108" t="str">
        <f t="shared" si="2"/>
        <v/>
      </c>
      <c r="R20" s="122" t="str">
        <f t="shared" si="3"/>
        <v/>
      </c>
      <c r="S20" s="125"/>
      <c r="T20" s="134"/>
      <c r="U20" s="139"/>
      <c r="V20" s="146"/>
      <c r="X20" s="47" t="e">
        <f>VLOOKUP(E20,'[4]管理用（このシートは削除しないでください）'!$H$25:$M$39,2,FALSE)</f>
        <v>#N/A</v>
      </c>
      <c r="Y20" s="148" t="e">
        <f>VLOOKUP(E20,'[4]管理用（このシートは削除しないでください）'!$H$25:$M$39,3,FALSE)</f>
        <v>#N/A</v>
      </c>
      <c r="Z20" s="47" t="e">
        <f>VLOOKUP(E20,'[4]管理用（このシートは削除しないでください）'!$H$25:$M$39,4,FALSE)</f>
        <v>#N/A</v>
      </c>
      <c r="AA20" s="148" t="e">
        <f>VLOOKUP(E20,'[4]管理用（このシートは削除しないでください）'!$H$25:$M$39,5,FALSE)</f>
        <v>#N/A</v>
      </c>
      <c r="AB20" s="148" t="e">
        <f>VLOOKUP(E20,'[4]管理用（このシートは削除しないでください）'!$H$25:$M$39,6,FALSE)</f>
        <v>#N/A</v>
      </c>
      <c r="AC20" s="47" t="str">
        <f t="shared" si="4"/>
        <v/>
      </c>
      <c r="AD20" s="47" t="str">
        <f t="shared" si="5"/>
        <v/>
      </c>
    </row>
    <row r="21" spans="1:30" s="47" customFormat="1" ht="39.75" hidden="1" customHeight="1">
      <c r="A21" s="53"/>
      <c r="B21" s="53"/>
      <c r="C21" s="59"/>
      <c r="D21" s="69"/>
      <c r="E21" s="77"/>
      <c r="F21" s="82"/>
      <c r="G21" s="89"/>
      <c r="H21" s="96"/>
      <c r="I21" s="102"/>
      <c r="J21" s="102"/>
      <c r="K21" s="108" t="str">
        <f t="shared" si="0"/>
        <v/>
      </c>
      <c r="L21" s="114"/>
      <c r="M21" s="108" t="str">
        <f t="shared" si="1"/>
        <v/>
      </c>
      <c r="N21" s="102"/>
      <c r="O21" s="114"/>
      <c r="P21" s="102"/>
      <c r="Q21" s="108" t="str">
        <f t="shared" si="2"/>
        <v/>
      </c>
      <c r="R21" s="122" t="str">
        <f t="shared" si="3"/>
        <v/>
      </c>
      <c r="S21" s="125"/>
      <c r="T21" s="134"/>
      <c r="U21" s="139"/>
      <c r="V21" s="146"/>
      <c r="X21" s="47" t="e">
        <f>VLOOKUP(E21,'[4]管理用（このシートは削除しないでください）'!$H$25:$M$39,2,FALSE)</f>
        <v>#N/A</v>
      </c>
      <c r="Y21" s="148" t="e">
        <f>VLOOKUP(E21,'[4]管理用（このシートは削除しないでください）'!$H$25:$M$39,3,FALSE)</f>
        <v>#N/A</v>
      </c>
      <c r="Z21" s="47" t="e">
        <f>VLOOKUP(E21,'[4]管理用（このシートは削除しないでください）'!$H$25:$M$39,4,FALSE)</f>
        <v>#N/A</v>
      </c>
      <c r="AA21" s="148" t="e">
        <f>VLOOKUP(E21,'[4]管理用（このシートは削除しないでください）'!$H$25:$M$39,5,FALSE)</f>
        <v>#N/A</v>
      </c>
      <c r="AB21" s="148" t="e">
        <f>VLOOKUP(E21,'[4]管理用（このシートは削除しないでください）'!$H$25:$M$39,6,FALSE)</f>
        <v>#N/A</v>
      </c>
      <c r="AC21" s="47" t="str">
        <f t="shared" si="4"/>
        <v/>
      </c>
      <c r="AD21" s="47" t="str">
        <f t="shared" si="5"/>
        <v/>
      </c>
    </row>
    <row r="22" spans="1:30" s="47" customFormat="1" ht="39.75" hidden="1" customHeight="1">
      <c r="A22" s="53"/>
      <c r="B22" s="53"/>
      <c r="C22" s="59"/>
      <c r="D22" s="69"/>
      <c r="E22" s="77"/>
      <c r="F22" s="82"/>
      <c r="G22" s="89"/>
      <c r="H22" s="96"/>
      <c r="I22" s="102"/>
      <c r="J22" s="102"/>
      <c r="K22" s="108" t="str">
        <f t="shared" si="0"/>
        <v/>
      </c>
      <c r="L22" s="114"/>
      <c r="M22" s="108" t="str">
        <f t="shared" si="1"/>
        <v/>
      </c>
      <c r="N22" s="102"/>
      <c r="O22" s="114"/>
      <c r="P22" s="102"/>
      <c r="Q22" s="108" t="str">
        <f t="shared" si="2"/>
        <v/>
      </c>
      <c r="R22" s="122" t="str">
        <f t="shared" si="3"/>
        <v/>
      </c>
      <c r="S22" s="125"/>
      <c r="T22" s="134"/>
      <c r="U22" s="139"/>
      <c r="V22" s="146"/>
      <c r="X22" s="47" t="e">
        <f>VLOOKUP(E22,'[4]管理用（このシートは削除しないでください）'!$H$25:$M$39,2,FALSE)</f>
        <v>#N/A</v>
      </c>
      <c r="Y22" s="148" t="e">
        <f>VLOOKUP(E22,'[4]管理用（このシートは削除しないでください）'!$H$25:$M$39,3,FALSE)</f>
        <v>#N/A</v>
      </c>
      <c r="Z22" s="47" t="e">
        <f>VLOOKUP(E22,'[4]管理用（このシートは削除しないでください）'!$H$25:$M$39,4,FALSE)</f>
        <v>#N/A</v>
      </c>
      <c r="AA22" s="148" t="e">
        <f>VLOOKUP(E22,'[4]管理用（このシートは削除しないでください）'!$H$25:$M$39,5,FALSE)</f>
        <v>#N/A</v>
      </c>
      <c r="AB22" s="148" t="e">
        <f>VLOOKUP(E22,'[4]管理用（このシートは削除しないでください）'!$H$25:$M$39,6,FALSE)</f>
        <v>#N/A</v>
      </c>
      <c r="AC22" s="47" t="str">
        <f t="shared" si="4"/>
        <v/>
      </c>
      <c r="AD22" s="47" t="str">
        <f t="shared" si="5"/>
        <v/>
      </c>
    </row>
    <row r="23" spans="1:30" s="47" customFormat="1" ht="39.75" hidden="1" customHeight="1">
      <c r="A23" s="53"/>
      <c r="B23" s="53"/>
      <c r="C23" s="59"/>
      <c r="D23" s="69"/>
      <c r="E23" s="77"/>
      <c r="F23" s="82"/>
      <c r="G23" s="89"/>
      <c r="H23" s="96"/>
      <c r="I23" s="102"/>
      <c r="J23" s="102"/>
      <c r="K23" s="108" t="str">
        <f t="shared" si="0"/>
        <v/>
      </c>
      <c r="L23" s="114"/>
      <c r="M23" s="108" t="str">
        <f t="shared" si="1"/>
        <v/>
      </c>
      <c r="N23" s="102"/>
      <c r="O23" s="114"/>
      <c r="P23" s="102"/>
      <c r="Q23" s="108" t="str">
        <f t="shared" si="2"/>
        <v/>
      </c>
      <c r="R23" s="122" t="str">
        <f t="shared" si="3"/>
        <v/>
      </c>
      <c r="S23" s="125"/>
      <c r="T23" s="134"/>
      <c r="U23" s="139"/>
      <c r="V23" s="146"/>
      <c r="X23" s="47" t="e">
        <f>VLOOKUP(E23,'[4]管理用（このシートは削除しないでください）'!$H$25:$M$39,2,FALSE)</f>
        <v>#N/A</v>
      </c>
      <c r="Y23" s="148" t="e">
        <f>VLOOKUP(E23,'[4]管理用（このシートは削除しないでください）'!$H$25:$M$39,3,FALSE)</f>
        <v>#N/A</v>
      </c>
      <c r="Z23" s="47" t="e">
        <f>VLOOKUP(E23,'[4]管理用（このシートは削除しないでください）'!$H$25:$M$39,4,FALSE)</f>
        <v>#N/A</v>
      </c>
      <c r="AA23" s="148" t="e">
        <f>VLOOKUP(E23,'[4]管理用（このシートは削除しないでください）'!$H$25:$M$39,5,FALSE)</f>
        <v>#N/A</v>
      </c>
      <c r="AB23" s="148" t="e">
        <f>VLOOKUP(E23,'[4]管理用（このシートは削除しないでください）'!$H$25:$M$39,6,FALSE)</f>
        <v>#N/A</v>
      </c>
      <c r="AC23" s="47" t="str">
        <f t="shared" si="4"/>
        <v/>
      </c>
      <c r="AD23" s="47" t="str">
        <f t="shared" si="5"/>
        <v/>
      </c>
    </row>
    <row r="24" spans="1:30" s="47" customFormat="1" ht="39.75" hidden="1" customHeight="1">
      <c r="A24" s="53"/>
      <c r="B24" s="53"/>
      <c r="C24" s="59"/>
      <c r="D24" s="69"/>
      <c r="E24" s="77"/>
      <c r="F24" s="82"/>
      <c r="G24" s="89"/>
      <c r="H24" s="96"/>
      <c r="I24" s="102"/>
      <c r="J24" s="102"/>
      <c r="K24" s="108" t="str">
        <f t="shared" si="0"/>
        <v/>
      </c>
      <c r="L24" s="114"/>
      <c r="M24" s="108" t="str">
        <f t="shared" si="1"/>
        <v/>
      </c>
      <c r="N24" s="102"/>
      <c r="O24" s="114"/>
      <c r="P24" s="102"/>
      <c r="Q24" s="108" t="str">
        <f t="shared" si="2"/>
        <v/>
      </c>
      <c r="R24" s="122" t="str">
        <f t="shared" si="3"/>
        <v/>
      </c>
      <c r="S24" s="125"/>
      <c r="T24" s="134"/>
      <c r="U24" s="139"/>
      <c r="V24" s="146"/>
      <c r="X24" s="47" t="e">
        <f>VLOOKUP(E24,'[4]管理用（このシートは削除しないでください）'!$H$25:$M$39,2,FALSE)</f>
        <v>#N/A</v>
      </c>
      <c r="Y24" s="148" t="e">
        <f>VLOOKUP(E24,'[4]管理用（このシートは削除しないでください）'!$H$25:$M$39,3,FALSE)</f>
        <v>#N/A</v>
      </c>
      <c r="Z24" s="47" t="e">
        <f>VLOOKUP(E24,'[4]管理用（このシートは削除しないでください）'!$H$25:$M$39,4,FALSE)</f>
        <v>#N/A</v>
      </c>
      <c r="AA24" s="148" t="e">
        <f>VLOOKUP(E24,'[4]管理用（このシートは削除しないでください）'!$H$25:$M$39,5,FALSE)</f>
        <v>#N/A</v>
      </c>
      <c r="AB24" s="148" t="e">
        <f>VLOOKUP(E24,'[4]管理用（このシートは削除しないでください）'!$H$25:$M$39,6,FALSE)</f>
        <v>#N/A</v>
      </c>
      <c r="AC24" s="47" t="str">
        <f t="shared" si="4"/>
        <v/>
      </c>
      <c r="AD24" s="47" t="str">
        <f t="shared" si="5"/>
        <v/>
      </c>
    </row>
    <row r="25" spans="1:30" s="47" customFormat="1" ht="39.75" hidden="1" customHeight="1">
      <c r="A25" s="53"/>
      <c r="B25" s="53"/>
      <c r="C25" s="59"/>
      <c r="D25" s="69"/>
      <c r="E25" s="77"/>
      <c r="F25" s="82"/>
      <c r="G25" s="89"/>
      <c r="H25" s="96"/>
      <c r="I25" s="102"/>
      <c r="J25" s="102"/>
      <c r="K25" s="108" t="str">
        <f t="shared" si="0"/>
        <v/>
      </c>
      <c r="L25" s="114"/>
      <c r="M25" s="108" t="str">
        <f t="shared" si="1"/>
        <v/>
      </c>
      <c r="N25" s="102"/>
      <c r="O25" s="114"/>
      <c r="P25" s="102"/>
      <c r="Q25" s="108" t="str">
        <f t="shared" si="2"/>
        <v/>
      </c>
      <c r="R25" s="122" t="str">
        <f t="shared" si="3"/>
        <v/>
      </c>
      <c r="S25" s="125"/>
      <c r="T25" s="134"/>
      <c r="U25" s="139"/>
      <c r="V25" s="146"/>
      <c r="X25" s="47" t="e">
        <f>VLOOKUP(E25,'[4]管理用（このシートは削除しないでください）'!$H$25:$M$39,2,FALSE)</f>
        <v>#N/A</v>
      </c>
      <c r="Y25" s="148" t="e">
        <f>VLOOKUP(E25,'[4]管理用（このシートは削除しないでください）'!$H$25:$M$39,3,FALSE)</f>
        <v>#N/A</v>
      </c>
      <c r="Z25" s="47" t="e">
        <f>VLOOKUP(E25,'[4]管理用（このシートは削除しないでください）'!$H$25:$M$39,4,FALSE)</f>
        <v>#N/A</v>
      </c>
      <c r="AA25" s="148" t="e">
        <f>VLOOKUP(E25,'[4]管理用（このシートは削除しないでください）'!$H$25:$M$39,5,FALSE)</f>
        <v>#N/A</v>
      </c>
      <c r="AB25" s="148" t="e">
        <f>VLOOKUP(E25,'[4]管理用（このシートは削除しないでください）'!$H$25:$M$39,6,FALSE)</f>
        <v>#N/A</v>
      </c>
      <c r="AC25" s="47" t="str">
        <f t="shared" si="4"/>
        <v/>
      </c>
      <c r="AD25" s="47" t="str">
        <f t="shared" si="5"/>
        <v/>
      </c>
    </row>
    <row r="26" spans="1:30" s="47" customFormat="1" ht="39.75" hidden="1" customHeight="1">
      <c r="A26" s="53"/>
      <c r="B26" s="53"/>
      <c r="C26" s="60"/>
      <c r="D26" s="70"/>
      <c r="E26" s="78"/>
      <c r="F26" s="83"/>
      <c r="G26" s="90"/>
      <c r="H26" s="97"/>
      <c r="I26" s="103"/>
      <c r="J26" s="103"/>
      <c r="K26" s="109" t="str">
        <f t="shared" si="0"/>
        <v/>
      </c>
      <c r="L26" s="115"/>
      <c r="M26" s="109" t="str">
        <f t="shared" si="1"/>
        <v/>
      </c>
      <c r="N26" s="103"/>
      <c r="O26" s="115"/>
      <c r="P26" s="103"/>
      <c r="Q26" s="109" t="str">
        <f t="shared" si="2"/>
        <v/>
      </c>
      <c r="R26" s="123" t="str">
        <f t="shared" si="3"/>
        <v/>
      </c>
      <c r="S26" s="126"/>
      <c r="T26" s="135"/>
      <c r="U26" s="140"/>
      <c r="V26" s="147"/>
      <c r="X26" s="47" t="e">
        <f>VLOOKUP(E26,'[4]管理用（このシートは削除しないでください）'!$H$25:$M$39,2,FALSE)</f>
        <v>#N/A</v>
      </c>
      <c r="Y26" s="148" t="e">
        <f>VLOOKUP(E26,'[4]管理用（このシートは削除しないでください）'!$H$25:$M$39,3,FALSE)</f>
        <v>#N/A</v>
      </c>
      <c r="Z26" s="47" t="e">
        <f>VLOOKUP(E26,'[4]管理用（このシートは削除しないでください）'!$H$25:$M$39,4,FALSE)</f>
        <v>#N/A</v>
      </c>
      <c r="AA26" s="148" t="e">
        <f>VLOOKUP(E26,'[4]管理用（このシートは削除しないでください）'!$H$25:$M$39,5,FALSE)</f>
        <v>#N/A</v>
      </c>
      <c r="AB26" s="148" t="e">
        <f>VLOOKUP(E26,'[4]管理用（このシートは削除しないでください）'!$H$25:$M$39,6,FALSE)</f>
        <v>#N/A</v>
      </c>
      <c r="AC26" s="47" t="str">
        <f t="shared" si="4"/>
        <v/>
      </c>
      <c r="AD26" s="47" t="str">
        <f t="shared" si="5"/>
        <v/>
      </c>
    </row>
    <row r="27" spans="1:30" s="47" customFormat="1" ht="39.75" customHeight="1">
      <c r="A27" s="53"/>
      <c r="B27" s="53"/>
      <c r="C27" s="61"/>
      <c r="D27" s="61"/>
      <c r="F27" s="84"/>
      <c r="G27" s="91"/>
      <c r="H27" s="98" t="s">
        <v>65</v>
      </c>
      <c r="I27" s="104" t="str">
        <f>IF(I7="","",SUM(I7:I26))</f>
        <v/>
      </c>
      <c r="J27" s="104" t="str">
        <f>IF(J7="","",SUM(J7:J26))</f>
        <v/>
      </c>
      <c r="K27" s="104" t="str">
        <f>IF(K7="","",SUM(K7:K26))</f>
        <v/>
      </c>
      <c r="L27" s="116" t="s">
        <v>52</v>
      </c>
      <c r="M27" s="119" t="s">
        <v>52</v>
      </c>
      <c r="N27" s="104" t="str">
        <f>IF(N7="","",SUM(N7:N26))</f>
        <v/>
      </c>
      <c r="O27" s="116" t="s">
        <v>52</v>
      </c>
      <c r="P27" s="119" t="s">
        <v>52</v>
      </c>
      <c r="Q27" s="119" t="str">
        <f>IF(Q7="","",SUM(Q7:Q26))</f>
        <v/>
      </c>
      <c r="R27" s="104" t="str">
        <f>IF(R7="","",SUM(R7:R26))</f>
        <v/>
      </c>
      <c r="S27" s="127" t="str">
        <f>IF(S7="","",SUM(S7:S26))</f>
        <v/>
      </c>
      <c r="T27" s="136"/>
      <c r="U27" s="136"/>
      <c r="V27" s="136"/>
      <c r="Y27" s="148"/>
      <c r="AA27" s="148"/>
      <c r="AB27" s="148"/>
    </row>
    <row r="28" spans="1:30" ht="17.25" hidden="1" customHeight="1">
      <c r="S28" s="128" t="s">
        <v>64</v>
      </c>
    </row>
    <row r="29" spans="1:30" ht="17.25" hidden="1" customHeight="1">
      <c r="S29" s="129" t="s">
        <v>56</v>
      </c>
    </row>
    <row r="31" spans="1:30" ht="16.2">
      <c r="C31" s="62" t="s">
        <v>6</v>
      </c>
    </row>
    <row r="33" spans="3:3">
      <c r="C33" s="43" t="s">
        <v>63</v>
      </c>
    </row>
    <row r="34" spans="3:3">
      <c r="C34" s="43" t="s">
        <v>15</v>
      </c>
    </row>
    <row r="35" spans="3:3">
      <c r="C35" s="43" t="s">
        <v>61</v>
      </c>
    </row>
    <row r="36" spans="3:3">
      <c r="C36" s="43" t="s">
        <v>38</v>
      </c>
    </row>
    <row r="37" spans="3:3">
      <c r="C37" s="43" t="s">
        <v>60</v>
      </c>
    </row>
    <row r="38" spans="3:3">
      <c r="C38" s="43" t="s">
        <v>10</v>
      </c>
    </row>
    <row r="39" spans="3:3">
      <c r="C39" s="43" t="s">
        <v>59</v>
      </c>
    </row>
    <row r="40" spans="3:3">
      <c r="C40" s="43" t="s">
        <v>26</v>
      </c>
    </row>
    <row r="41" spans="3:3">
      <c r="C41" s="43" t="s">
        <v>58</v>
      </c>
    </row>
    <row r="42" spans="3:3">
      <c r="C42" s="43" t="s">
        <v>57</v>
      </c>
    </row>
    <row r="43" spans="3:3">
      <c r="C43" s="43" t="s">
        <v>7</v>
      </c>
    </row>
    <row r="44" spans="3:3">
      <c r="C44" s="43" t="s">
        <v>55</v>
      </c>
    </row>
    <row r="45" spans="3:3">
      <c r="C45" s="43" t="s">
        <v>45</v>
      </c>
    </row>
  </sheetData>
  <mergeCells count="2">
    <mergeCell ref="L4:N4"/>
    <mergeCell ref="O4:Q4"/>
  </mergeCells>
  <phoneticPr fontId="3"/>
  <conditionalFormatting sqref="S7:S26">
    <cfRule type="expression" dxfId="3" priority="1">
      <formula>AND(0&lt;S7,AD7&lt;S7)</formula>
    </cfRule>
    <cfRule type="expression" dxfId="2" priority="2">
      <formula>AND(0&lt;S7,S7&lt;AC7)</formula>
    </cfRule>
  </conditionalFormatting>
  <dataValidations count="10">
    <dataValidation type="list" allowBlank="1" showDropDown="0" showInputMessage="1" showErrorMessage="1" sqref="E27">
      <formula1>補助事業名</formula1>
    </dataValidation>
    <dataValidation type="list" allowBlank="1" showDropDown="0" showInputMessage="1" showErrorMessage="1" sqref="F27">
      <formula1>INDIRECT(E27)</formula1>
    </dataValidation>
    <dataValidation type="list" allowBlank="1" showDropDown="0" showInputMessage="1" showErrorMessage="1" sqref="V7:V26">
      <formula1>"単年,複数年"</formula1>
    </dataValidation>
    <dataValidation type="list" allowBlank="1" showDropDown="0" showInputMessage="1" showErrorMessage="1" sqref="U7:U26">
      <formula1>"無,有"</formula1>
    </dataValidation>
    <dataValidation type="list" allowBlank="1" showDropDown="0" showInputMessage="1" showErrorMessage="1" sqref="P10:P26">
      <formula1>"484000,214000,355000"</formula1>
    </dataValidation>
    <dataValidation type="list" allowBlank="1" showDropDown="0" showInputMessage="1" showErrorMessage="1" sqref="E7:E26">
      <formula1>"重点医師偏在対策支援区域における診療所の承継・開業支援事業"</formula1>
    </dataValidation>
    <dataValidation type="list" allowBlank="1" showDropDown="0" showInputMessage="1" showErrorMessage="1" sqref="F7:F26">
      <formula1>重点医師偏在対策支援区域における診療所の承継・開業支援事業</formula1>
    </dataValidation>
    <dataValidation type="list" errorStyle="warning" allowBlank="1" showDropDown="0" showInputMessage="1" showErrorMessage="1" sqref="P7:P9">
      <formula1>"484000,214000,355000"</formula1>
    </dataValidation>
    <dataValidation type="list" errorStyle="warning" allowBlank="1" showDropDown="0" showInputMessage="1" showErrorMessage="1" sqref="O8:O9">
      <formula1>"80"</formula1>
    </dataValidation>
    <dataValidation type="list" errorStyle="warning" allowBlank="1" showDropDown="0" showInputMessage="1" showErrorMessage="1" sqref="O7">
      <formula1>"160,240,760"</formula1>
    </dataValidation>
  </dataValidations>
  <printOptions horizontalCentered="1" verticalCentered="1"/>
  <pageMargins left="0.15748031496062992" right="0.15748031496062992" top="0.59055118110236227" bottom="0.59055118110236227" header="0.62992125984251968" footer="0.51181102362204722"/>
  <pageSetup paperSize="9" scale="60" fitToWidth="1" fitToHeight="7" orientation="landscape" usePrinterDefaults="1" blackAndWhite="1" cellComments="asDisplayed" horizontalDpi="65532"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sheetPr>
  <dimension ref="A1:AD29"/>
  <sheetViews>
    <sheetView showGridLines="0" view="pageBreakPreview" zoomScale="80" zoomScaleNormal="75" zoomScaleSheetLayoutView="80" workbookViewId="0">
      <pane ySplit="6" topLeftCell="A7" activePane="bottomLeft" state="frozen"/>
      <selection pane="bottomLeft" activeCell="Q19" sqref="Q19"/>
    </sheetView>
  </sheetViews>
  <sheetFormatPr defaultColWidth="8.09765625" defaultRowHeight="13.2"/>
  <cols>
    <col min="1" max="1" width="2.5" style="42" customWidth="1"/>
    <col min="2" max="2" width="3.3984375" style="149" bestFit="1" customWidth="1"/>
    <col min="3" max="3" width="8.09765625" style="43" hidden="1" customWidth="1"/>
    <col min="4" max="4" width="12.19921875" style="43" hidden="1" customWidth="1"/>
    <col min="5" max="5" width="10.69921875" style="43" customWidth="1"/>
    <col min="6" max="6" width="8.5" style="43" customWidth="1"/>
    <col min="7" max="7" width="15" style="43" customWidth="1"/>
    <col min="8" max="8" width="10.8984375" style="43" customWidth="1"/>
    <col min="9" max="9" width="11.3984375" style="43" customWidth="1"/>
    <col min="10" max="10" width="7.69921875" style="43" customWidth="1"/>
    <col min="11" max="11" width="11.3984375" style="43" customWidth="1"/>
    <col min="12" max="12" width="8.69921875" style="43" customWidth="1"/>
    <col min="13" max="13" width="7.69921875" style="43" customWidth="1"/>
    <col min="14" max="14" width="11.3984375" style="43" customWidth="1"/>
    <col min="15" max="15" width="8.69921875" style="43" customWidth="1"/>
    <col min="16" max="16" width="7.69921875" style="43" customWidth="1"/>
    <col min="17" max="18" width="11.3984375" style="43" customWidth="1"/>
    <col min="19" max="19" width="11.8984375" style="43" customWidth="1"/>
    <col min="20" max="22" width="11.3984375" style="43" customWidth="1"/>
    <col min="23" max="28" width="8.09765625" style="43"/>
    <col min="29" max="30" width="8.19921875" style="43" customWidth="1"/>
    <col min="31" max="16384" width="8.09765625" style="43"/>
  </cols>
  <sheetData>
    <row r="1" spans="1:30" ht="28.2">
      <c r="A1" s="48" t="s">
        <v>211</v>
      </c>
    </row>
    <row r="2" spans="1:30" s="44" customFormat="1" ht="30" customHeight="1">
      <c r="A2" s="49" t="s">
        <v>25</v>
      </c>
      <c r="B2" s="150"/>
      <c r="D2" s="63"/>
      <c r="E2" s="71"/>
      <c r="F2" s="71"/>
      <c r="G2" s="71"/>
      <c r="H2" s="71"/>
      <c r="I2" s="71"/>
      <c r="J2" s="71"/>
      <c r="K2" s="71"/>
      <c r="L2" s="71"/>
      <c r="M2" s="71"/>
      <c r="N2" s="71"/>
      <c r="O2" s="71"/>
      <c r="P2" s="71"/>
      <c r="Q2" s="71"/>
      <c r="R2" s="71"/>
      <c r="S2" s="71"/>
      <c r="T2" s="130"/>
      <c r="U2" s="130"/>
      <c r="V2" s="130"/>
    </row>
    <row r="3" spans="1:30" s="45" customFormat="1" ht="14.1" customHeight="1">
      <c r="A3" s="50"/>
      <c r="B3" s="150"/>
      <c r="C3" s="54"/>
      <c r="D3" s="64"/>
      <c r="E3" s="72"/>
      <c r="F3" s="72"/>
      <c r="G3" s="85"/>
      <c r="H3" s="92"/>
      <c r="I3" s="99" t="s">
        <v>96</v>
      </c>
      <c r="J3" s="99" t="s">
        <v>98</v>
      </c>
      <c r="K3" s="99" t="s">
        <v>87</v>
      </c>
      <c r="L3" s="110"/>
      <c r="M3" s="117"/>
      <c r="N3" s="117" t="s">
        <v>97</v>
      </c>
      <c r="O3" s="110"/>
      <c r="P3" s="117"/>
      <c r="Q3" s="117" t="s">
        <v>95</v>
      </c>
      <c r="R3" s="99" t="s">
        <v>37</v>
      </c>
      <c r="S3" s="99" t="s">
        <v>94</v>
      </c>
      <c r="T3" s="85"/>
      <c r="U3" s="72"/>
      <c r="V3" s="141"/>
    </row>
    <row r="4" spans="1:30" s="45" customFormat="1" ht="50.1" customHeight="1">
      <c r="A4" s="51" t="s">
        <v>92</v>
      </c>
      <c r="B4" s="151" t="s">
        <v>90</v>
      </c>
      <c r="C4" s="55" t="s">
        <v>89</v>
      </c>
      <c r="D4" s="65" t="s">
        <v>20</v>
      </c>
      <c r="E4" s="73" t="s">
        <v>88</v>
      </c>
      <c r="F4" s="79" t="s">
        <v>86</v>
      </c>
      <c r="G4" s="73" t="s">
        <v>85</v>
      </c>
      <c r="H4" s="93" t="s">
        <v>29</v>
      </c>
      <c r="I4" s="93" t="s">
        <v>54</v>
      </c>
      <c r="J4" s="105" t="s">
        <v>84</v>
      </c>
      <c r="K4" s="93" t="s">
        <v>82</v>
      </c>
      <c r="L4" s="111" t="s">
        <v>79</v>
      </c>
      <c r="M4" s="118"/>
      <c r="N4" s="120"/>
      <c r="O4" s="111" t="s">
        <v>78</v>
      </c>
      <c r="P4" s="118"/>
      <c r="Q4" s="120"/>
      <c r="R4" s="93" t="s">
        <v>77</v>
      </c>
      <c r="S4" s="105" t="s">
        <v>203</v>
      </c>
      <c r="T4" s="73" t="s">
        <v>76</v>
      </c>
      <c r="U4" s="73" t="s">
        <v>73</v>
      </c>
      <c r="V4" s="142" t="s">
        <v>72</v>
      </c>
    </row>
    <row r="5" spans="1:30" s="45" customFormat="1" ht="14.1" customHeight="1">
      <c r="A5" s="50"/>
      <c r="B5" s="150"/>
      <c r="C5" s="56"/>
      <c r="D5" s="66"/>
      <c r="E5" s="74"/>
      <c r="F5" s="80"/>
      <c r="G5" s="86"/>
      <c r="H5" s="80"/>
      <c r="I5" s="86"/>
      <c r="J5" s="86"/>
      <c r="K5" s="106"/>
      <c r="L5" s="112" t="s">
        <v>70</v>
      </c>
      <c r="M5" s="112" t="s">
        <v>69</v>
      </c>
      <c r="N5" s="112" t="s">
        <v>68</v>
      </c>
      <c r="O5" s="112" t="s">
        <v>70</v>
      </c>
      <c r="P5" s="112" t="s">
        <v>69</v>
      </c>
      <c r="Q5" s="112" t="s">
        <v>68</v>
      </c>
      <c r="R5" s="86"/>
      <c r="S5" s="86"/>
      <c r="T5" s="131" t="s">
        <v>208</v>
      </c>
      <c r="U5" s="131"/>
      <c r="V5" s="143"/>
    </row>
    <row r="6" spans="1:30" s="46" customFormat="1" ht="19.5" customHeight="1">
      <c r="A6" s="52"/>
      <c r="B6" s="152"/>
      <c r="C6" s="57"/>
      <c r="D6" s="67"/>
      <c r="E6" s="75"/>
      <c r="F6" s="75"/>
      <c r="G6" s="87"/>
      <c r="H6" s="94"/>
      <c r="I6" s="100" t="s">
        <v>67</v>
      </c>
      <c r="J6" s="100" t="s">
        <v>67</v>
      </c>
      <c r="K6" s="100" t="s">
        <v>67</v>
      </c>
      <c r="L6" s="100" t="s">
        <v>50</v>
      </c>
      <c r="M6" s="100" t="s">
        <v>67</v>
      </c>
      <c r="N6" s="100" t="s">
        <v>67</v>
      </c>
      <c r="O6" s="100" t="s">
        <v>50</v>
      </c>
      <c r="P6" s="100" t="s">
        <v>67</v>
      </c>
      <c r="Q6" s="100" t="s">
        <v>67</v>
      </c>
      <c r="R6" s="100" t="s">
        <v>67</v>
      </c>
      <c r="S6" s="100" t="s">
        <v>67</v>
      </c>
      <c r="T6" s="132"/>
      <c r="U6" s="137"/>
      <c r="V6" s="144"/>
    </row>
    <row r="7" spans="1:30" s="47" customFormat="1" ht="39.75" customHeight="1">
      <c r="A7" s="53" t="s">
        <v>191</v>
      </c>
      <c r="B7" s="153">
        <v>1</v>
      </c>
      <c r="C7" s="154" t="s">
        <v>192</v>
      </c>
      <c r="D7" s="158" t="s">
        <v>192</v>
      </c>
      <c r="E7" s="76" t="s">
        <v>93</v>
      </c>
      <c r="F7" s="81" t="s">
        <v>102</v>
      </c>
      <c r="G7" s="88" t="s">
        <v>193</v>
      </c>
      <c r="H7" s="88" t="s">
        <v>194</v>
      </c>
      <c r="I7" s="167">
        <v>77440000</v>
      </c>
      <c r="J7" s="167">
        <v>0</v>
      </c>
      <c r="K7" s="121">
        <f>IF(I7="","",I7-J7)</f>
        <v>77440000</v>
      </c>
      <c r="L7" s="168">
        <v>180</v>
      </c>
      <c r="M7" s="121">
        <f>IF(N7="","",IF(L7="","",N7/L7))</f>
        <v>484000</v>
      </c>
      <c r="N7" s="167">
        <v>87120000</v>
      </c>
      <c r="O7" s="168">
        <v>160</v>
      </c>
      <c r="P7" s="167">
        <v>484000</v>
      </c>
      <c r="Q7" s="121">
        <f>IF(P7="","",IF(O7="","",O7*P7))</f>
        <v>77440000</v>
      </c>
      <c r="R7" s="121">
        <f>IF(Q7="","",IF(N7&gt;Q7,Q7,N7))</f>
        <v>77440000</v>
      </c>
      <c r="S7" s="124">
        <f>IF(R7="","",R7/2)</f>
        <v>38720000</v>
      </c>
      <c r="T7" s="133" t="s">
        <v>118</v>
      </c>
      <c r="U7" s="138" t="s">
        <v>195</v>
      </c>
      <c r="V7" s="145" t="s">
        <v>196</v>
      </c>
      <c r="X7" s="47" t="str">
        <f>VLOOKUP(E7,'[2]管理用（このシートは削除しないでください）'!$H$25:$M$39,2,FALSE)</f>
        <v>b</v>
      </c>
      <c r="Y7" s="148">
        <f>VLOOKUP(E7,'[2]管理用（このシートは削除しないでください）'!$H$25:$M$39,3,FALSE)</f>
        <v>0.5</v>
      </c>
      <c r="Z7" s="47" t="str">
        <f>VLOOKUP(E7,'[2]管理用（このシートは削除しないでください）'!$H$25:$M$39,4,FALSE)</f>
        <v>A</v>
      </c>
      <c r="AA7" s="148">
        <f>VLOOKUP(E7,'[2]管理用（このシートは削除しないでください）'!$H$25:$M$39,5,FALSE)</f>
        <v>0.33333333333333331</v>
      </c>
      <c r="AB7" s="148">
        <f>VLOOKUP(E7,'[2]管理用（このシートは削除しないでください）'!$H$25:$M$39,6,FALSE)</f>
        <v>0.66666666666666663</v>
      </c>
      <c r="AC7" s="47">
        <f>IF(I7="","",IF(S7="-",MIN(K7,R7),IF(X7="a",MIN(K7,R7,S7),IF(X7="b",MIN(K7,R7)*Y7))))</f>
        <v>38720000</v>
      </c>
      <c r="AD7" s="47">
        <f>IF(I7="","",IF(S7="-",MIN(K7,R7),IF(X7="a",MIN(K7,R7,S7),IF(X7="b",MIN(K7,R7)))))</f>
        <v>77440000</v>
      </c>
    </row>
    <row r="8" spans="1:30" s="47" customFormat="1" ht="39.75" customHeight="1">
      <c r="A8" s="53" t="s">
        <v>191</v>
      </c>
      <c r="B8" s="153" t="s">
        <v>197</v>
      </c>
      <c r="C8" s="155" t="s">
        <v>192</v>
      </c>
      <c r="D8" s="159" t="s">
        <v>192</v>
      </c>
      <c r="E8" s="77" t="s">
        <v>93</v>
      </c>
      <c r="F8" s="82" t="s">
        <v>102</v>
      </c>
      <c r="G8" s="89" t="s">
        <v>4</v>
      </c>
      <c r="H8" s="89" t="s">
        <v>198</v>
      </c>
      <c r="I8" s="125">
        <v>100000000</v>
      </c>
      <c r="J8" s="125">
        <v>3200000</v>
      </c>
      <c r="K8" s="122">
        <f>IF(I8="","",I8-J8)</f>
        <v>96800000</v>
      </c>
      <c r="L8" s="169">
        <v>200</v>
      </c>
      <c r="M8" s="122">
        <f>IF(N8="","",IF(L8="","",N8/L8))</f>
        <v>484000</v>
      </c>
      <c r="N8" s="125">
        <v>96800000</v>
      </c>
      <c r="O8" s="169">
        <v>200</v>
      </c>
      <c r="P8" s="125">
        <v>484000</v>
      </c>
      <c r="Q8" s="122">
        <f>IF(P8="","",IF(O8="","",O8*P8))</f>
        <v>96800000</v>
      </c>
      <c r="R8" s="122">
        <f>IF(Q8="","",IF(N8&gt;Q8,Q8,N8))</f>
        <v>96800000</v>
      </c>
      <c r="S8" s="171">
        <f>IF(R8="","",R8/2)</f>
        <v>48400000</v>
      </c>
      <c r="T8" s="134" t="s">
        <v>199</v>
      </c>
      <c r="U8" s="139" t="s">
        <v>200</v>
      </c>
      <c r="V8" s="146" t="s">
        <v>141</v>
      </c>
      <c r="X8" s="47" t="str">
        <f>VLOOKUP(E8,'[2]管理用（このシートは削除しないでください）'!$H$25:$M$39,2,FALSE)</f>
        <v>b</v>
      </c>
      <c r="Y8" s="148">
        <f>VLOOKUP(E8,'[2]管理用（このシートは削除しないでください）'!$H$25:$M$39,3,FALSE)</f>
        <v>0.5</v>
      </c>
      <c r="Z8" s="47" t="str">
        <f>VLOOKUP(E8,'[2]管理用（このシートは削除しないでください）'!$H$25:$M$39,4,FALSE)</f>
        <v>A</v>
      </c>
      <c r="AA8" s="148">
        <f>VLOOKUP(E8,'[2]管理用（このシートは削除しないでください）'!$H$25:$M$39,5,FALSE)</f>
        <v>0.33333333333333331</v>
      </c>
      <c r="AB8" s="148">
        <f>VLOOKUP(E8,'[2]管理用（このシートは削除しないでください）'!$H$25:$M$39,6,FALSE)</f>
        <v>0.66666666666666663</v>
      </c>
      <c r="AC8" s="47">
        <f>IF(I8="","",IF(S8="-",MIN(K8,R8),IF(X8="a",MIN(K8,R8,S8),IF(X8="b",MIN(K8,R8)*Y8))))</f>
        <v>48400000</v>
      </c>
      <c r="AD8" s="47">
        <f>IF(I8="","",IF(S8="-",MIN(K8,R8),IF(X8="a",MIN(K8,R8,S8),IF(X8="b",MIN(K8,R8)))))</f>
        <v>96800000</v>
      </c>
    </row>
    <row r="9" spans="1:30" s="47" customFormat="1" ht="39.75" customHeight="1">
      <c r="A9" s="53" t="s">
        <v>191</v>
      </c>
      <c r="B9" s="153" t="s">
        <v>201</v>
      </c>
      <c r="C9" s="155" t="s">
        <v>192</v>
      </c>
      <c r="D9" s="159" t="s">
        <v>192</v>
      </c>
      <c r="E9" s="77" t="s">
        <v>93</v>
      </c>
      <c r="F9" s="82" t="s">
        <v>101</v>
      </c>
      <c r="G9" s="89" t="s">
        <v>4</v>
      </c>
      <c r="H9" s="89" t="s">
        <v>198</v>
      </c>
      <c r="I9" s="125">
        <v>9680000</v>
      </c>
      <c r="J9" s="125">
        <v>320000</v>
      </c>
      <c r="K9" s="122">
        <f>IF(I9="","",I9-J9)</f>
        <v>9360000</v>
      </c>
      <c r="L9" s="169">
        <v>20</v>
      </c>
      <c r="M9" s="122">
        <f>IF(N9="","",IF(L9="","",N9/L9))</f>
        <v>484000</v>
      </c>
      <c r="N9" s="125">
        <v>9680000</v>
      </c>
      <c r="O9" s="169">
        <v>20</v>
      </c>
      <c r="P9" s="125">
        <v>484000</v>
      </c>
      <c r="Q9" s="122">
        <f>IF(P9="","",IF(O9="","",O9*P9))</f>
        <v>9680000</v>
      </c>
      <c r="R9" s="122">
        <f>IF(Q9="","",IF(N9&gt;Q9,Q9,N9))</f>
        <v>9680000</v>
      </c>
      <c r="S9" s="171">
        <f>IF(R9="","",R9/2)</f>
        <v>4840000</v>
      </c>
      <c r="T9" s="134" t="s">
        <v>199</v>
      </c>
      <c r="U9" s="139" t="s">
        <v>195</v>
      </c>
      <c r="V9" s="146" t="s">
        <v>141</v>
      </c>
      <c r="X9" s="47" t="str">
        <f>VLOOKUP(E9,'[2]管理用（このシートは削除しないでください）'!$H$25:$M$39,2,FALSE)</f>
        <v>b</v>
      </c>
      <c r="Y9" s="148">
        <f>VLOOKUP(E9,'[2]管理用（このシートは削除しないでください）'!$H$25:$M$39,3,FALSE)</f>
        <v>0.5</v>
      </c>
      <c r="Z9" s="47" t="str">
        <f>VLOOKUP(E9,'[2]管理用（このシートは削除しないでください）'!$H$25:$M$39,4,FALSE)</f>
        <v>A</v>
      </c>
      <c r="AA9" s="148">
        <f>VLOOKUP(E9,'[2]管理用（このシートは削除しないでください）'!$H$25:$M$39,5,FALSE)</f>
        <v>0.33333333333333331</v>
      </c>
      <c r="AB9" s="148">
        <f>VLOOKUP(E9,'[2]管理用（このシートは削除しないでください）'!$H$25:$M$39,6,FALSE)</f>
        <v>0.66666666666666663</v>
      </c>
      <c r="AC9" s="47">
        <f>IF(I9="","",IF(S9="-",MIN(K9,R9),IF(X9="a",MIN(K9,R9,S9),IF(X9="b",MIN(K9,R9)*Y9))))</f>
        <v>4680000</v>
      </c>
      <c r="AD9" s="47">
        <f>IF(I9="","",IF(S9="-",MIN(K9,R9),IF(X9="a",MIN(K9,R9,S9),IF(X9="b",MIN(K9,R9)))))</f>
        <v>9360000</v>
      </c>
    </row>
    <row r="10" spans="1:30" s="47" customFormat="1" ht="39.75" customHeight="1">
      <c r="A10" s="53" t="s">
        <v>191</v>
      </c>
      <c r="B10" s="153" t="s">
        <v>202</v>
      </c>
      <c r="C10" s="156" t="s">
        <v>192</v>
      </c>
      <c r="D10" s="160" t="s">
        <v>192</v>
      </c>
      <c r="E10" s="161" t="s">
        <v>93</v>
      </c>
      <c r="F10" s="163" t="s">
        <v>100</v>
      </c>
      <c r="G10" s="165" t="s">
        <v>4</v>
      </c>
      <c r="H10" s="165" t="s">
        <v>198</v>
      </c>
      <c r="I10" s="126">
        <v>14520000</v>
      </c>
      <c r="J10" s="126">
        <v>480000</v>
      </c>
      <c r="K10" s="123">
        <f>IF(I10="","",I10-J10)</f>
        <v>14040000</v>
      </c>
      <c r="L10" s="170">
        <v>30</v>
      </c>
      <c r="M10" s="123">
        <f>IF(N10="","",IF(L10="","",N10/L10))</f>
        <v>484000</v>
      </c>
      <c r="N10" s="126">
        <v>14520000</v>
      </c>
      <c r="O10" s="170">
        <v>30</v>
      </c>
      <c r="P10" s="126">
        <v>355000</v>
      </c>
      <c r="Q10" s="123">
        <f>IF(P10="","",IF(O10="","",O10*P10))</f>
        <v>10650000</v>
      </c>
      <c r="R10" s="123">
        <f>IF(Q10="","",IF(N10&gt;Q10,Q10,N10))</f>
        <v>10650000</v>
      </c>
      <c r="S10" s="172">
        <f>IF(R10="","",R10/2)</f>
        <v>5325000</v>
      </c>
      <c r="T10" s="173" t="s">
        <v>199</v>
      </c>
      <c r="U10" s="175" t="s">
        <v>195</v>
      </c>
      <c r="V10" s="177" t="s">
        <v>141</v>
      </c>
      <c r="X10" s="47" t="str">
        <f>VLOOKUP(E10,'[2]管理用（このシートは削除しないでください）'!$H$25:$M$39,2,FALSE)</f>
        <v>b</v>
      </c>
      <c r="Y10" s="148">
        <f>VLOOKUP(E10,'[2]管理用（このシートは削除しないでください）'!$H$25:$M$39,3,FALSE)</f>
        <v>0.5</v>
      </c>
      <c r="Z10" s="47" t="str">
        <f>VLOOKUP(E10,'[2]管理用（このシートは削除しないでください）'!$H$25:$M$39,4,FALSE)</f>
        <v>A</v>
      </c>
      <c r="AA10" s="148">
        <f>VLOOKUP(E10,'[2]管理用（このシートは削除しないでください）'!$H$25:$M$39,5,FALSE)</f>
        <v>0.33333333333333331</v>
      </c>
      <c r="AB10" s="148">
        <f>VLOOKUP(E10,'[2]管理用（このシートは削除しないでください）'!$H$25:$M$39,6,FALSE)</f>
        <v>0.66666666666666663</v>
      </c>
      <c r="AC10" s="47">
        <f>IF(I10="","",IF(S10="-",MIN(K10,R10),IF(X10="a",MIN(K10,R10,S10),IF(X10="b",MIN(K10,R10)*Y10))))</f>
        <v>5325000</v>
      </c>
      <c r="AD10" s="47">
        <f>IF(I10="","",IF(S10="-",MIN(K10,R10),IF(X10="a",MIN(K10,R10,S10),IF(X10="b",MIN(K10,R10)))))</f>
        <v>10650000</v>
      </c>
    </row>
    <row r="11" spans="1:30" s="47" customFormat="1" ht="39.75" customHeight="1">
      <c r="A11" s="53"/>
      <c r="B11" s="153"/>
      <c r="C11" s="157"/>
      <c r="D11" s="157"/>
      <c r="E11" s="162"/>
      <c r="F11" s="164"/>
      <c r="G11" s="166"/>
      <c r="H11" s="98" t="s">
        <v>65</v>
      </c>
      <c r="I11" s="104">
        <f>IF(I7="","",SUM(I7:I10))</f>
        <v>201640000</v>
      </c>
      <c r="J11" s="104">
        <f>IF(J7="","",SUM(J7:J10))</f>
        <v>4000000</v>
      </c>
      <c r="K11" s="104">
        <f>IF(K7="","",SUM(K7:K10))</f>
        <v>197640000</v>
      </c>
      <c r="L11" s="116" t="s">
        <v>52</v>
      </c>
      <c r="M11" s="119" t="s">
        <v>52</v>
      </c>
      <c r="N11" s="104">
        <f>IF(N7="","",SUM(N7:N10))</f>
        <v>208120000</v>
      </c>
      <c r="O11" s="116" t="s">
        <v>52</v>
      </c>
      <c r="P11" s="119" t="s">
        <v>52</v>
      </c>
      <c r="Q11" s="119">
        <f>IF(Q7="","",SUM(Q7:Q10))</f>
        <v>194570000</v>
      </c>
      <c r="R11" s="104">
        <f>IF(R7="","",SUM(R7:R10))</f>
        <v>194570000</v>
      </c>
      <c r="S11" s="104">
        <f>IF(S7="","",SUM(S7:S10))</f>
        <v>97285000</v>
      </c>
      <c r="T11" s="174"/>
      <c r="U11" s="176"/>
      <c r="V11" s="176"/>
      <c r="Y11" s="148"/>
      <c r="AA11" s="148"/>
      <c r="AB11" s="148"/>
    </row>
    <row r="12" spans="1:30" ht="17.25" hidden="1" customHeight="1">
      <c r="S12" s="128" t="s">
        <v>64</v>
      </c>
    </row>
    <row r="13" spans="1:30" ht="17.25" hidden="1" customHeight="1">
      <c r="S13" s="129" t="s">
        <v>56</v>
      </c>
    </row>
    <row r="15" spans="1:30" ht="16.2">
      <c r="C15" s="62" t="s">
        <v>6</v>
      </c>
    </row>
    <row r="17" spans="3:3">
      <c r="C17" s="43" t="s">
        <v>63</v>
      </c>
    </row>
    <row r="18" spans="3:3">
      <c r="C18" s="43" t="s">
        <v>15</v>
      </c>
    </row>
    <row r="19" spans="3:3">
      <c r="C19" s="43" t="s">
        <v>61</v>
      </c>
    </row>
    <row r="20" spans="3:3">
      <c r="C20" s="43" t="s">
        <v>38</v>
      </c>
    </row>
    <row r="21" spans="3:3">
      <c r="C21" s="43" t="s">
        <v>60</v>
      </c>
    </row>
    <row r="22" spans="3:3">
      <c r="C22" s="43" t="s">
        <v>10</v>
      </c>
    </row>
    <row r="23" spans="3:3">
      <c r="C23" s="43" t="s">
        <v>59</v>
      </c>
    </row>
    <row r="24" spans="3:3">
      <c r="C24" s="43" t="s">
        <v>26</v>
      </c>
    </row>
    <row r="25" spans="3:3">
      <c r="C25" s="43" t="s">
        <v>58</v>
      </c>
    </row>
    <row r="26" spans="3:3">
      <c r="C26" s="43" t="s">
        <v>57</v>
      </c>
    </row>
    <row r="27" spans="3:3">
      <c r="C27" s="43" t="s">
        <v>7</v>
      </c>
    </row>
    <row r="28" spans="3:3">
      <c r="C28" s="43" t="s">
        <v>55</v>
      </c>
    </row>
    <row r="29" spans="3:3">
      <c r="C29" s="43" t="s">
        <v>45</v>
      </c>
    </row>
  </sheetData>
  <mergeCells count="2">
    <mergeCell ref="L4:N4"/>
    <mergeCell ref="O4:Q4"/>
  </mergeCells>
  <phoneticPr fontId="3"/>
  <conditionalFormatting sqref="S7:S10">
    <cfRule type="expression" dxfId="1" priority="1">
      <formula>AND(0&lt;S7,AD7&lt;S7)</formula>
    </cfRule>
    <cfRule type="expression" dxfId="0" priority="2">
      <formula>AND(0&lt;S7,S7&lt;AC7)</formula>
    </cfRule>
  </conditionalFormatting>
  <dataValidations count="7">
    <dataValidation type="list" allowBlank="1" showDropDown="0" showInputMessage="1" showErrorMessage="1" sqref="F7:F10"/>
    <dataValidation type="list" allowBlank="1" showDropDown="0" showInputMessage="1" showErrorMessage="1" sqref="E7:E10">
      <formula1>"重点医師偏在対策支援区域における診療所の承継・開業支援事業"</formula1>
    </dataValidation>
    <dataValidation type="list" allowBlank="1" showDropDown="0" showInputMessage="1" showErrorMessage="1" sqref="P7:P10">
      <formula1>"484000,214000,355000"</formula1>
    </dataValidation>
    <dataValidation type="list" allowBlank="1" showDropDown="0" showInputMessage="1" showErrorMessage="1" sqref="U7:U10">
      <formula1>"無,有"</formula1>
    </dataValidation>
    <dataValidation type="list" allowBlank="1" showDropDown="0" showInputMessage="1" showErrorMessage="1" sqref="V7:V10">
      <formula1>"単年,複数年"</formula1>
    </dataValidation>
    <dataValidation type="list" allowBlank="1" showDropDown="0" showInputMessage="1" showErrorMessage="1" sqref="F11">
      <formula1>INDIRECT(E11)</formula1>
    </dataValidation>
    <dataValidation type="list" allowBlank="1" showDropDown="0" showInputMessage="1" showErrorMessage="1" sqref="E11"/>
  </dataValidations>
  <printOptions horizontalCentered="1" verticalCentered="1"/>
  <pageMargins left="0.15748031496062992" right="0.15748031496062992" top="0.59055118110236227" bottom="0.59055118110236227" header="0.62992125984251968" footer="0.51181102362204722"/>
  <pageSetup paperSize="9" scale="60" fitToWidth="1" fitToHeight="7" orientation="landscape" usePrinterDefaults="1" blackAndWhite="1" cellComments="asDisplayed" horizontalDpi="65532"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9"/>
  </sheetPr>
  <dimension ref="A1:Y81"/>
  <sheetViews>
    <sheetView view="pageBreakPreview" zoomScaleSheetLayoutView="100" workbookViewId="0">
      <selection activeCell="AD11" sqref="AD11"/>
    </sheetView>
  </sheetViews>
  <sheetFormatPr defaultColWidth="8.09765625" defaultRowHeight="18"/>
  <cols>
    <col min="1" max="2" width="4.5" style="178" customWidth="1"/>
    <col min="3" max="3" width="22.3984375" style="178" customWidth="1"/>
    <col min="4" max="12" width="7.59765625" style="178" customWidth="1"/>
    <col min="13" max="21" width="7.59765625" style="178" hidden="1" customWidth="1" outlineLevel="1"/>
    <col min="22" max="22" width="8.09765625" style="178" customWidth="0" collapsed="1"/>
    <col min="23" max="16384" width="8.09765625" style="178"/>
  </cols>
  <sheetData>
    <row r="1" spans="1:21" ht="19.5" customHeight="1">
      <c r="A1" s="180"/>
    </row>
    <row r="2" spans="1:21" ht="17.25" customHeight="1">
      <c r="A2" s="180"/>
      <c r="B2" s="180"/>
      <c r="C2" s="209" t="s">
        <v>66</v>
      </c>
      <c r="D2" s="209"/>
      <c r="E2" s="209"/>
      <c r="F2" s="209"/>
      <c r="G2" s="209"/>
      <c r="H2" s="209"/>
      <c r="I2" s="209"/>
      <c r="J2" s="209"/>
      <c r="K2" s="209"/>
      <c r="L2" s="180"/>
      <c r="M2" s="299"/>
      <c r="N2" s="299"/>
      <c r="O2" s="299"/>
      <c r="P2" s="299"/>
      <c r="Q2" s="299"/>
      <c r="R2" s="299"/>
      <c r="S2" s="299"/>
      <c r="T2" s="299"/>
      <c r="U2" s="299"/>
    </row>
    <row r="3" spans="1:21" ht="22.2">
      <c r="A3" s="180"/>
      <c r="B3" s="180"/>
      <c r="C3" s="209"/>
      <c r="D3" s="209"/>
      <c r="E3" s="209"/>
      <c r="F3" s="209"/>
      <c r="G3" s="209"/>
      <c r="H3" s="209"/>
      <c r="I3" s="209"/>
      <c r="J3" s="209"/>
      <c r="K3" s="209"/>
      <c r="L3" s="180"/>
      <c r="M3" s="299"/>
      <c r="N3" s="299"/>
      <c r="O3" s="299"/>
      <c r="P3" s="299"/>
      <c r="Q3" s="299"/>
      <c r="R3" s="299"/>
      <c r="S3" s="299"/>
      <c r="T3" s="299"/>
      <c r="U3" s="299"/>
    </row>
    <row r="4" spans="1:21" ht="18.75">
      <c r="A4" s="181" t="s">
        <v>165</v>
      </c>
    </row>
    <row r="5" spans="1:21" s="179" customFormat="1" ht="19.5" customHeight="1">
      <c r="A5" s="182" t="s">
        <v>0</v>
      </c>
      <c r="B5" s="194"/>
      <c r="C5" s="210"/>
      <c r="D5" s="226" t="s">
        <v>164</v>
      </c>
      <c r="E5" s="246" t="s">
        <v>93</v>
      </c>
      <c r="F5" s="263"/>
      <c r="G5" s="263"/>
      <c r="H5" s="263"/>
      <c r="I5" s="263"/>
      <c r="J5" s="291"/>
    </row>
    <row r="6" spans="1:21" s="179" customFormat="1" ht="16.95">
      <c r="A6" s="183"/>
    </row>
    <row r="7" spans="1:21" s="179" customFormat="1" ht="18" customHeight="1">
      <c r="A7" s="184" t="s">
        <v>24</v>
      </c>
      <c r="B7" s="195" t="s">
        <v>163</v>
      </c>
      <c r="C7" s="211"/>
      <c r="D7" s="184" t="s">
        <v>162</v>
      </c>
      <c r="E7" s="195"/>
      <c r="F7" s="211"/>
      <c r="G7" s="184" t="s">
        <v>152</v>
      </c>
      <c r="H7" s="195"/>
      <c r="I7" s="195"/>
      <c r="J7" s="195"/>
      <c r="K7" s="195"/>
      <c r="L7" s="211"/>
      <c r="M7" s="184" t="s">
        <v>152</v>
      </c>
      <c r="N7" s="195"/>
      <c r="O7" s="195"/>
      <c r="P7" s="195"/>
      <c r="Q7" s="195"/>
      <c r="R7" s="195"/>
      <c r="S7" s="195"/>
      <c r="T7" s="195"/>
      <c r="U7" s="211"/>
    </row>
    <row r="8" spans="1:21" s="179" customFormat="1" ht="18" customHeight="1">
      <c r="A8" s="185"/>
      <c r="B8" s="196"/>
      <c r="C8" s="212"/>
      <c r="D8" s="185" t="s">
        <v>158</v>
      </c>
      <c r="E8" s="196" t="s">
        <v>69</v>
      </c>
      <c r="F8" s="212" t="s">
        <v>68</v>
      </c>
      <c r="G8" s="279" t="s">
        <v>161</v>
      </c>
      <c r="H8" s="283"/>
      <c r="I8" s="285" t="str">
        <f>IF(I28="","",ROUND(I28/F28*100,0))</f>
        <v/>
      </c>
      <c r="J8" s="292" t="s">
        <v>160</v>
      </c>
      <c r="K8" s="283"/>
      <c r="L8" s="297" t="str">
        <f>IF(I8="","",IF(I8=100,"",100-I8))</f>
        <v/>
      </c>
      <c r="M8" s="300" t="s">
        <v>159</v>
      </c>
      <c r="N8" s="308"/>
      <c r="O8" s="285" t="str">
        <f>IF(O28="","",ROUND(O28/L28*100,0))</f>
        <v/>
      </c>
      <c r="P8" s="300" t="s">
        <v>159</v>
      </c>
      <c r="Q8" s="308"/>
      <c r="R8" s="285" t="str">
        <f>IF(R28="","",ROUND(R28/O28*100,0))</f>
        <v/>
      </c>
      <c r="S8" s="315" t="s">
        <v>159</v>
      </c>
      <c r="T8" s="308"/>
      <c r="U8" s="297" t="str">
        <f>IF(O8="","",IF(O8=100,"",100-O8))</f>
        <v/>
      </c>
    </row>
    <row r="9" spans="1:21" s="179" customFormat="1" ht="18" customHeight="1">
      <c r="A9" s="186"/>
      <c r="B9" s="197"/>
      <c r="C9" s="213"/>
      <c r="D9" s="186"/>
      <c r="E9" s="197"/>
      <c r="F9" s="213"/>
      <c r="G9" s="186" t="s">
        <v>158</v>
      </c>
      <c r="H9" s="197" t="s">
        <v>69</v>
      </c>
      <c r="I9" s="197" t="s">
        <v>68</v>
      </c>
      <c r="J9" s="197" t="s">
        <v>158</v>
      </c>
      <c r="K9" s="197" t="s">
        <v>69</v>
      </c>
      <c r="L9" s="213" t="s">
        <v>68</v>
      </c>
      <c r="M9" s="186" t="s">
        <v>158</v>
      </c>
      <c r="N9" s="197" t="s">
        <v>69</v>
      </c>
      <c r="O9" s="197" t="s">
        <v>68</v>
      </c>
      <c r="P9" s="186" t="s">
        <v>158</v>
      </c>
      <c r="Q9" s="197" t="s">
        <v>69</v>
      </c>
      <c r="R9" s="197" t="s">
        <v>68</v>
      </c>
      <c r="S9" s="197" t="s">
        <v>158</v>
      </c>
      <c r="T9" s="197" t="s">
        <v>69</v>
      </c>
      <c r="U9" s="213" t="s">
        <v>68</v>
      </c>
    </row>
    <row r="10" spans="1:21" s="179" customFormat="1" ht="18" customHeight="1">
      <c r="A10" s="187" t="s">
        <v>34</v>
      </c>
      <c r="B10" s="198" t="s">
        <v>3</v>
      </c>
      <c r="C10" s="214"/>
      <c r="D10" s="227" t="s">
        <v>153</v>
      </c>
      <c r="E10" s="247" t="s">
        <v>151</v>
      </c>
      <c r="F10" s="264" t="s">
        <v>157</v>
      </c>
      <c r="G10" s="227" t="s">
        <v>156</v>
      </c>
      <c r="H10" s="247" t="s">
        <v>151</v>
      </c>
      <c r="I10" s="247" t="s">
        <v>28</v>
      </c>
      <c r="J10" s="247" t="s">
        <v>153</v>
      </c>
      <c r="K10" s="247" t="s">
        <v>151</v>
      </c>
      <c r="L10" s="264" t="s">
        <v>28</v>
      </c>
      <c r="M10" s="227" t="s">
        <v>156</v>
      </c>
      <c r="N10" s="247" t="s">
        <v>151</v>
      </c>
      <c r="O10" s="247" t="s">
        <v>28</v>
      </c>
      <c r="P10" s="227" t="s">
        <v>156</v>
      </c>
      <c r="Q10" s="247" t="s">
        <v>151</v>
      </c>
      <c r="R10" s="247" t="s">
        <v>28</v>
      </c>
      <c r="S10" s="247" t="s">
        <v>153</v>
      </c>
      <c r="T10" s="247" t="s">
        <v>151</v>
      </c>
      <c r="U10" s="264" t="s">
        <v>28</v>
      </c>
    </row>
    <row r="11" spans="1:21" s="179" customFormat="1" ht="18" customHeight="1">
      <c r="A11" s="188"/>
      <c r="B11" s="199"/>
      <c r="C11" s="215" t="s">
        <v>53</v>
      </c>
      <c r="D11" s="228"/>
      <c r="E11" s="248" t="str">
        <f t="shared" ref="E11:E47" si="0">IF(D11="","",F11/D11)</f>
        <v/>
      </c>
      <c r="F11" s="265"/>
      <c r="G11" s="228"/>
      <c r="H11" s="248" t="str">
        <f t="shared" ref="H11:H47" si="1">IF(G11="","",I11/G11)</f>
        <v/>
      </c>
      <c r="I11" s="286"/>
      <c r="J11" s="248"/>
      <c r="K11" s="248" t="str">
        <f t="shared" ref="K11:K16" si="2">IF(J11="","",L11/J11)</f>
        <v/>
      </c>
      <c r="L11" s="298"/>
      <c r="M11" s="228"/>
      <c r="N11" s="248" t="str">
        <f t="shared" ref="N11:N47" si="3">IF(M11="","",O11/M11)</f>
        <v/>
      </c>
      <c r="O11" s="286"/>
      <c r="P11" s="228"/>
      <c r="Q11" s="248" t="str">
        <f t="shared" ref="Q11:Q47" si="4">IF(P11="","",R11/P11)</f>
        <v/>
      </c>
      <c r="R11" s="286"/>
      <c r="S11" s="248"/>
      <c r="T11" s="248" t="str">
        <f t="shared" ref="T11:T47" si="5">IF(S11="","",U11/S11)</f>
        <v/>
      </c>
      <c r="U11" s="298"/>
    </row>
    <row r="12" spans="1:21" s="179" customFormat="1" ht="18" customHeight="1">
      <c r="A12" s="188"/>
      <c r="B12" s="199"/>
      <c r="C12" s="216" t="s">
        <v>142</v>
      </c>
      <c r="D12" s="228"/>
      <c r="E12" s="248" t="str">
        <f t="shared" si="0"/>
        <v/>
      </c>
      <c r="F12" s="265"/>
      <c r="G12" s="228"/>
      <c r="H12" s="248" t="str">
        <f t="shared" si="1"/>
        <v/>
      </c>
      <c r="I12" s="286"/>
      <c r="J12" s="248"/>
      <c r="K12" s="248" t="str">
        <f t="shared" si="2"/>
        <v/>
      </c>
      <c r="L12" s="298"/>
      <c r="M12" s="228"/>
      <c r="N12" s="248" t="str">
        <f t="shared" si="3"/>
        <v/>
      </c>
      <c r="O12" s="286"/>
      <c r="P12" s="228"/>
      <c r="Q12" s="248" t="str">
        <f t="shared" si="4"/>
        <v/>
      </c>
      <c r="R12" s="286"/>
      <c r="S12" s="248"/>
      <c r="T12" s="248" t="str">
        <f t="shared" si="5"/>
        <v/>
      </c>
      <c r="U12" s="298"/>
    </row>
    <row r="13" spans="1:21" s="179" customFormat="1" ht="18" customHeight="1">
      <c r="A13" s="188"/>
      <c r="B13" s="199"/>
      <c r="C13" s="217" t="s">
        <v>51</v>
      </c>
      <c r="D13" s="229"/>
      <c r="E13" s="249" t="str">
        <f t="shared" si="0"/>
        <v/>
      </c>
      <c r="F13" s="266"/>
      <c r="G13" s="280"/>
      <c r="H13" s="250" t="str">
        <f t="shared" si="1"/>
        <v/>
      </c>
      <c r="I13" s="268"/>
      <c r="J13" s="293"/>
      <c r="K13" s="250" t="str">
        <f t="shared" si="2"/>
        <v/>
      </c>
      <c r="L13" s="266"/>
      <c r="M13" s="301"/>
      <c r="N13" s="250" t="str">
        <f t="shared" si="3"/>
        <v/>
      </c>
      <c r="O13" s="309"/>
      <c r="P13" s="301"/>
      <c r="Q13" s="250" t="str">
        <f t="shared" si="4"/>
        <v/>
      </c>
      <c r="R13" s="309"/>
      <c r="S13" s="309"/>
      <c r="T13" s="250" t="str">
        <f t="shared" si="5"/>
        <v/>
      </c>
      <c r="U13" s="318"/>
    </row>
    <row r="14" spans="1:21" s="179" customFormat="1" ht="18" customHeight="1">
      <c r="A14" s="188"/>
      <c r="B14" s="199"/>
      <c r="C14" s="215" t="s">
        <v>150</v>
      </c>
      <c r="D14" s="230"/>
      <c r="E14" s="250" t="str">
        <f t="shared" si="0"/>
        <v/>
      </c>
      <c r="F14" s="267"/>
      <c r="G14" s="230"/>
      <c r="H14" s="250" t="str">
        <f t="shared" si="1"/>
        <v/>
      </c>
      <c r="I14" s="253"/>
      <c r="J14" s="250"/>
      <c r="K14" s="250" t="str">
        <f t="shared" si="2"/>
        <v/>
      </c>
      <c r="L14" s="267"/>
      <c r="M14" s="230"/>
      <c r="N14" s="250" t="str">
        <f t="shared" si="3"/>
        <v/>
      </c>
      <c r="O14" s="253"/>
      <c r="P14" s="230"/>
      <c r="Q14" s="250" t="str">
        <f t="shared" si="4"/>
        <v/>
      </c>
      <c r="R14" s="253"/>
      <c r="S14" s="250"/>
      <c r="T14" s="250" t="str">
        <f t="shared" si="5"/>
        <v/>
      </c>
      <c r="U14" s="267"/>
    </row>
    <row r="15" spans="1:21" s="179" customFormat="1" ht="18" customHeight="1">
      <c r="A15" s="188"/>
      <c r="B15" s="199"/>
      <c r="C15" s="216"/>
      <c r="D15" s="231"/>
      <c r="E15" s="251" t="str">
        <f t="shared" si="0"/>
        <v/>
      </c>
      <c r="F15" s="268"/>
      <c r="G15" s="231"/>
      <c r="H15" s="252" t="str">
        <f t="shared" si="1"/>
        <v/>
      </c>
      <c r="I15" s="287"/>
      <c r="J15" s="268"/>
      <c r="K15" s="250" t="str">
        <f t="shared" si="2"/>
        <v/>
      </c>
      <c r="L15" s="266"/>
      <c r="M15" s="301"/>
      <c r="N15" s="250" t="str">
        <f t="shared" si="3"/>
        <v/>
      </c>
      <c r="O15" s="310"/>
      <c r="P15" s="301"/>
      <c r="Q15" s="250" t="str">
        <f t="shared" si="4"/>
        <v/>
      </c>
      <c r="R15" s="310"/>
      <c r="S15" s="309"/>
      <c r="T15" s="250" t="str">
        <f t="shared" si="5"/>
        <v/>
      </c>
      <c r="U15" s="318"/>
    </row>
    <row r="16" spans="1:21" s="179" customFormat="1" ht="18" customHeight="1">
      <c r="A16" s="188"/>
      <c r="B16" s="199"/>
      <c r="C16" s="216"/>
      <c r="D16" s="231"/>
      <c r="E16" s="252" t="str">
        <f t="shared" si="0"/>
        <v/>
      </c>
      <c r="F16" s="266"/>
      <c r="G16" s="231"/>
      <c r="H16" s="252" t="str">
        <f t="shared" si="1"/>
        <v/>
      </c>
      <c r="I16" s="287"/>
      <c r="J16" s="268"/>
      <c r="K16" s="250" t="str">
        <f t="shared" si="2"/>
        <v/>
      </c>
      <c r="L16" s="266"/>
      <c r="M16" s="301"/>
      <c r="N16" s="250" t="str">
        <f t="shared" si="3"/>
        <v/>
      </c>
      <c r="O16" s="310"/>
      <c r="P16" s="301"/>
      <c r="Q16" s="250" t="str">
        <f t="shared" si="4"/>
        <v/>
      </c>
      <c r="R16" s="310"/>
      <c r="S16" s="309"/>
      <c r="T16" s="250" t="str">
        <f t="shared" si="5"/>
        <v/>
      </c>
      <c r="U16" s="318"/>
    </row>
    <row r="17" spans="1:25" s="179" customFormat="1" ht="18" customHeight="1">
      <c r="A17" s="188"/>
      <c r="B17" s="199"/>
      <c r="C17" s="216"/>
      <c r="D17" s="232"/>
      <c r="E17" s="252" t="str">
        <f t="shared" si="0"/>
        <v/>
      </c>
      <c r="F17" s="266"/>
      <c r="G17" s="231"/>
      <c r="H17" s="252" t="str">
        <f t="shared" si="1"/>
        <v/>
      </c>
      <c r="I17" s="287"/>
      <c r="J17" s="294"/>
      <c r="K17" s="253"/>
      <c r="L17" s="266"/>
      <c r="M17" s="301"/>
      <c r="N17" s="250" t="str">
        <f t="shared" si="3"/>
        <v/>
      </c>
      <c r="O17" s="310"/>
      <c r="P17" s="301"/>
      <c r="Q17" s="250" t="str">
        <f t="shared" si="4"/>
        <v/>
      </c>
      <c r="R17" s="310"/>
      <c r="S17" s="310"/>
      <c r="T17" s="253" t="str">
        <f t="shared" si="5"/>
        <v/>
      </c>
      <c r="U17" s="318"/>
    </row>
    <row r="18" spans="1:25" s="179" customFormat="1" ht="18" customHeight="1">
      <c r="A18" s="188"/>
      <c r="B18" s="199"/>
      <c r="C18" s="215" t="s">
        <v>71</v>
      </c>
      <c r="D18" s="230"/>
      <c r="E18" s="250" t="str">
        <f t="shared" si="0"/>
        <v/>
      </c>
      <c r="F18" s="267"/>
      <c r="G18" s="230"/>
      <c r="H18" s="253" t="str">
        <f t="shared" si="1"/>
        <v/>
      </c>
      <c r="I18" s="253"/>
      <c r="J18" s="253"/>
      <c r="K18" s="253" t="str">
        <f t="shared" ref="K18:K47" si="6">IF(J18="","",L18/J18)</f>
        <v/>
      </c>
      <c r="L18" s="267"/>
      <c r="M18" s="230"/>
      <c r="N18" s="253" t="str">
        <f t="shared" si="3"/>
        <v/>
      </c>
      <c r="O18" s="253"/>
      <c r="P18" s="230"/>
      <c r="Q18" s="253" t="str">
        <f t="shared" si="4"/>
        <v/>
      </c>
      <c r="R18" s="253"/>
      <c r="S18" s="253"/>
      <c r="T18" s="253" t="str">
        <f t="shared" si="5"/>
        <v/>
      </c>
      <c r="U18" s="267"/>
    </row>
    <row r="19" spans="1:25" s="179" customFormat="1" ht="18" customHeight="1">
      <c r="A19" s="188"/>
      <c r="B19" s="199"/>
      <c r="C19" s="215" t="str">
        <f>C12</f>
        <v>&lt;建築工事&gt;</v>
      </c>
      <c r="D19" s="230"/>
      <c r="E19" s="250" t="str">
        <f t="shared" si="0"/>
        <v/>
      </c>
      <c r="F19" s="267"/>
      <c r="G19" s="281"/>
      <c r="H19" s="253" t="str">
        <f t="shared" si="1"/>
        <v/>
      </c>
      <c r="I19" s="253"/>
      <c r="J19" s="253"/>
      <c r="K19" s="253" t="str">
        <f t="shared" si="6"/>
        <v/>
      </c>
      <c r="L19" s="267"/>
      <c r="M19" s="281"/>
      <c r="N19" s="253" t="str">
        <f t="shared" si="3"/>
        <v/>
      </c>
      <c r="O19" s="253"/>
      <c r="P19" s="281"/>
      <c r="Q19" s="253" t="str">
        <f t="shared" si="4"/>
        <v/>
      </c>
      <c r="R19" s="253"/>
      <c r="S19" s="253"/>
      <c r="T19" s="253" t="str">
        <f t="shared" si="5"/>
        <v/>
      </c>
      <c r="U19" s="267"/>
    </row>
    <row r="20" spans="1:25" s="179" customFormat="1" ht="18" customHeight="1">
      <c r="A20" s="188"/>
      <c r="B20" s="199"/>
      <c r="C20" s="215" t="str">
        <f>IF(C13="","",C13)</f>
        <v>　（改築）</v>
      </c>
      <c r="D20" s="230"/>
      <c r="E20" s="250" t="str">
        <f t="shared" si="0"/>
        <v/>
      </c>
      <c r="F20" s="267"/>
      <c r="G20" s="281"/>
      <c r="H20" s="253" t="str">
        <f t="shared" si="1"/>
        <v/>
      </c>
      <c r="I20" s="253"/>
      <c r="J20" s="253"/>
      <c r="K20" s="253" t="str">
        <f t="shared" si="6"/>
        <v/>
      </c>
      <c r="L20" s="267"/>
      <c r="M20" s="281"/>
      <c r="N20" s="253" t="str">
        <f t="shared" si="3"/>
        <v/>
      </c>
      <c r="O20" s="253"/>
      <c r="P20" s="281"/>
      <c r="Q20" s="253" t="str">
        <f t="shared" si="4"/>
        <v/>
      </c>
      <c r="R20" s="253"/>
      <c r="S20" s="253"/>
      <c r="T20" s="253" t="str">
        <f t="shared" si="5"/>
        <v/>
      </c>
      <c r="U20" s="267"/>
    </row>
    <row r="21" spans="1:25" s="179" customFormat="1" ht="18" customHeight="1">
      <c r="A21" s="188"/>
      <c r="B21" s="199"/>
      <c r="C21" s="215" t="s">
        <v>150</v>
      </c>
      <c r="D21" s="230"/>
      <c r="E21" s="250" t="str">
        <f t="shared" si="0"/>
        <v/>
      </c>
      <c r="F21" s="267"/>
      <c r="G21" s="281"/>
      <c r="H21" s="253" t="str">
        <f t="shared" si="1"/>
        <v/>
      </c>
      <c r="I21" s="253"/>
      <c r="J21" s="253"/>
      <c r="K21" s="253" t="str">
        <f t="shared" si="6"/>
        <v/>
      </c>
      <c r="L21" s="267"/>
      <c r="M21" s="281"/>
      <c r="N21" s="253" t="str">
        <f t="shared" si="3"/>
        <v/>
      </c>
      <c r="O21" s="253"/>
      <c r="P21" s="281"/>
      <c r="Q21" s="253" t="str">
        <f t="shared" si="4"/>
        <v/>
      </c>
      <c r="R21" s="253"/>
      <c r="S21" s="253"/>
      <c r="T21" s="253" t="str">
        <f t="shared" si="5"/>
        <v/>
      </c>
      <c r="U21" s="267"/>
    </row>
    <row r="22" spans="1:25" s="179" customFormat="1" ht="18" customHeight="1">
      <c r="A22" s="188"/>
      <c r="B22" s="199"/>
      <c r="C22" s="216"/>
      <c r="D22" s="233"/>
      <c r="E22" s="250" t="str">
        <f t="shared" si="0"/>
        <v/>
      </c>
      <c r="F22" s="266"/>
      <c r="G22" s="282"/>
      <c r="H22" s="253" t="str">
        <f t="shared" si="1"/>
        <v/>
      </c>
      <c r="I22" s="287"/>
      <c r="J22" s="287"/>
      <c r="K22" s="253" t="str">
        <f t="shared" si="6"/>
        <v/>
      </c>
      <c r="L22" s="266"/>
      <c r="M22" s="302"/>
      <c r="N22" s="253" t="str">
        <f t="shared" si="3"/>
        <v/>
      </c>
      <c r="O22" s="310"/>
      <c r="P22" s="302"/>
      <c r="Q22" s="253" t="str">
        <f t="shared" si="4"/>
        <v/>
      </c>
      <c r="R22" s="310"/>
      <c r="S22" s="310"/>
      <c r="T22" s="253" t="str">
        <f t="shared" si="5"/>
        <v/>
      </c>
      <c r="U22" s="318"/>
    </row>
    <row r="23" spans="1:25" s="179" customFormat="1" ht="18" customHeight="1">
      <c r="A23" s="188"/>
      <c r="B23" s="199"/>
      <c r="C23" s="216"/>
      <c r="D23" s="233"/>
      <c r="E23" s="250" t="str">
        <f t="shared" si="0"/>
        <v/>
      </c>
      <c r="F23" s="266"/>
      <c r="G23" s="282"/>
      <c r="H23" s="253" t="str">
        <f t="shared" si="1"/>
        <v/>
      </c>
      <c r="I23" s="287"/>
      <c r="J23" s="287"/>
      <c r="K23" s="253" t="str">
        <f t="shared" si="6"/>
        <v/>
      </c>
      <c r="L23" s="266"/>
      <c r="M23" s="302"/>
      <c r="N23" s="253" t="str">
        <f t="shared" si="3"/>
        <v/>
      </c>
      <c r="O23" s="310"/>
      <c r="P23" s="302"/>
      <c r="Q23" s="253" t="str">
        <f t="shared" si="4"/>
        <v/>
      </c>
      <c r="R23" s="310"/>
      <c r="S23" s="310"/>
      <c r="T23" s="253" t="str">
        <f t="shared" si="5"/>
        <v/>
      </c>
      <c r="U23" s="318"/>
    </row>
    <row r="24" spans="1:25" s="179" customFormat="1" ht="18" customHeight="1">
      <c r="A24" s="188"/>
      <c r="B24" s="199"/>
      <c r="C24" s="216"/>
      <c r="D24" s="233"/>
      <c r="E24" s="250" t="str">
        <f t="shared" si="0"/>
        <v/>
      </c>
      <c r="F24" s="269"/>
      <c r="G24" s="282"/>
      <c r="H24" s="253" t="str">
        <f t="shared" si="1"/>
        <v/>
      </c>
      <c r="I24" s="287"/>
      <c r="J24" s="287"/>
      <c r="K24" s="253" t="str">
        <f t="shared" si="6"/>
        <v/>
      </c>
      <c r="L24" s="266"/>
      <c r="M24" s="302"/>
      <c r="N24" s="253" t="str">
        <f t="shared" si="3"/>
        <v/>
      </c>
      <c r="O24" s="310"/>
      <c r="P24" s="302"/>
      <c r="Q24" s="253" t="str">
        <f t="shared" si="4"/>
        <v/>
      </c>
      <c r="R24" s="310"/>
      <c r="S24" s="310"/>
      <c r="T24" s="253" t="str">
        <f t="shared" si="5"/>
        <v/>
      </c>
      <c r="U24" s="318"/>
    </row>
    <row r="25" spans="1:25" s="179" customFormat="1" ht="18" customHeight="1">
      <c r="A25" s="188"/>
      <c r="B25" s="199"/>
      <c r="C25" s="216"/>
      <c r="D25" s="233"/>
      <c r="E25" s="250" t="str">
        <f t="shared" si="0"/>
        <v/>
      </c>
      <c r="F25" s="269"/>
      <c r="G25" s="282"/>
      <c r="H25" s="253" t="str">
        <f t="shared" si="1"/>
        <v/>
      </c>
      <c r="I25" s="287"/>
      <c r="J25" s="287"/>
      <c r="K25" s="253" t="str">
        <f t="shared" si="6"/>
        <v/>
      </c>
      <c r="L25" s="266"/>
      <c r="M25" s="302"/>
      <c r="N25" s="253" t="str">
        <f t="shared" si="3"/>
        <v/>
      </c>
      <c r="O25" s="310"/>
      <c r="P25" s="302"/>
      <c r="Q25" s="253" t="str">
        <f t="shared" si="4"/>
        <v/>
      </c>
      <c r="R25" s="310"/>
      <c r="S25" s="310"/>
      <c r="T25" s="253" t="str">
        <f t="shared" si="5"/>
        <v/>
      </c>
      <c r="U25" s="318"/>
    </row>
    <row r="26" spans="1:25" s="179" customFormat="1" ht="18" customHeight="1">
      <c r="A26" s="188"/>
      <c r="B26" s="199"/>
      <c r="C26" s="216"/>
      <c r="D26" s="233"/>
      <c r="E26" s="250" t="str">
        <f t="shared" si="0"/>
        <v/>
      </c>
      <c r="F26" s="269"/>
      <c r="G26" s="282"/>
      <c r="H26" s="253" t="str">
        <f t="shared" si="1"/>
        <v/>
      </c>
      <c r="I26" s="287"/>
      <c r="J26" s="287"/>
      <c r="K26" s="253" t="str">
        <f t="shared" si="6"/>
        <v/>
      </c>
      <c r="L26" s="266"/>
      <c r="M26" s="302"/>
      <c r="N26" s="253" t="str">
        <f t="shared" si="3"/>
        <v/>
      </c>
      <c r="O26" s="310"/>
      <c r="P26" s="302"/>
      <c r="Q26" s="253" t="str">
        <f t="shared" si="4"/>
        <v/>
      </c>
      <c r="R26" s="310"/>
      <c r="S26" s="310"/>
      <c r="T26" s="253" t="str">
        <f t="shared" si="5"/>
        <v/>
      </c>
      <c r="U26" s="318"/>
    </row>
    <row r="27" spans="1:25" s="179" customFormat="1" ht="18" customHeight="1">
      <c r="A27" s="188"/>
      <c r="B27" s="199"/>
      <c r="C27" s="216"/>
      <c r="D27" s="233"/>
      <c r="E27" s="253" t="str">
        <f t="shared" si="0"/>
        <v/>
      </c>
      <c r="F27" s="269"/>
      <c r="G27" s="282"/>
      <c r="H27" s="253" t="str">
        <f t="shared" si="1"/>
        <v/>
      </c>
      <c r="I27" s="287"/>
      <c r="J27" s="287"/>
      <c r="K27" s="253" t="str">
        <f t="shared" si="6"/>
        <v/>
      </c>
      <c r="L27" s="266"/>
      <c r="M27" s="302"/>
      <c r="N27" s="253" t="str">
        <f t="shared" si="3"/>
        <v/>
      </c>
      <c r="O27" s="310"/>
      <c r="P27" s="302"/>
      <c r="Q27" s="253" t="str">
        <f t="shared" si="4"/>
        <v/>
      </c>
      <c r="R27" s="310"/>
      <c r="S27" s="310"/>
      <c r="T27" s="253" t="str">
        <f t="shared" si="5"/>
        <v/>
      </c>
      <c r="U27" s="318"/>
    </row>
    <row r="28" spans="1:25" s="179" customFormat="1" ht="18" customHeight="1">
      <c r="A28" s="188"/>
      <c r="B28" s="199"/>
      <c r="C28" s="212" t="s">
        <v>9</v>
      </c>
      <c r="D28" s="234"/>
      <c r="E28" s="254" t="str">
        <f t="shared" si="0"/>
        <v/>
      </c>
      <c r="F28" s="270" t="str">
        <f>IF(SUM(F12:F27)=0,"",SUM(F12:F27))</f>
        <v/>
      </c>
      <c r="G28" s="238"/>
      <c r="H28" s="254" t="str">
        <f t="shared" si="1"/>
        <v/>
      </c>
      <c r="I28" s="254" t="str">
        <f>IF(SUM(I12:I27)=0,"",SUM(I12:I27))</f>
        <v/>
      </c>
      <c r="J28" s="295"/>
      <c r="K28" s="254" t="str">
        <f t="shared" si="6"/>
        <v/>
      </c>
      <c r="L28" s="270" t="str">
        <f>IF(SUM(L12:L27)=0,"",SUM(L12:L27))</f>
        <v/>
      </c>
      <c r="M28" s="303"/>
      <c r="N28" s="254" t="str">
        <f t="shared" si="3"/>
        <v/>
      </c>
      <c r="O28" s="254" t="str">
        <f>IF(SUM(O12:O27)=0,"",SUM(O12:O27))</f>
        <v/>
      </c>
      <c r="P28" s="303"/>
      <c r="Q28" s="254" t="str">
        <f t="shared" si="4"/>
        <v/>
      </c>
      <c r="R28" s="254" t="str">
        <f>IF(SUM(R12:R27)=0,"",SUM(R12:R27))</f>
        <v/>
      </c>
      <c r="S28" s="316"/>
      <c r="T28" s="254" t="str">
        <f t="shared" si="5"/>
        <v/>
      </c>
      <c r="U28" s="270" t="str">
        <f>IF(SUM(U12:U27)=0,"",SUM(U12:U27))</f>
        <v/>
      </c>
    </row>
    <row r="29" spans="1:25" s="179" customFormat="1" ht="18" customHeight="1">
      <c r="A29" s="188"/>
      <c r="B29" s="199" t="s">
        <v>149</v>
      </c>
      <c r="C29" s="218"/>
      <c r="D29" s="235"/>
      <c r="E29" s="255" t="str">
        <f t="shared" si="0"/>
        <v/>
      </c>
      <c r="F29" s="271"/>
      <c r="G29" s="235"/>
      <c r="H29" s="255" t="str">
        <f t="shared" si="1"/>
        <v/>
      </c>
      <c r="I29" s="284"/>
      <c r="J29" s="284"/>
      <c r="K29" s="255" t="str">
        <f t="shared" si="6"/>
        <v/>
      </c>
      <c r="L29" s="271"/>
      <c r="M29" s="304"/>
      <c r="N29" s="255" t="str">
        <f t="shared" si="3"/>
        <v/>
      </c>
      <c r="O29" s="311"/>
      <c r="P29" s="304"/>
      <c r="Q29" s="255" t="str">
        <f t="shared" si="4"/>
        <v/>
      </c>
      <c r="R29" s="311"/>
      <c r="S29" s="311"/>
      <c r="T29" s="255" t="str">
        <f t="shared" si="5"/>
        <v/>
      </c>
      <c r="U29" s="319"/>
    </row>
    <row r="30" spans="1:25" s="179" customFormat="1" ht="18" customHeight="1">
      <c r="A30" s="188"/>
      <c r="B30" s="199"/>
      <c r="C30" s="219"/>
      <c r="D30" s="236"/>
      <c r="E30" s="256" t="str">
        <f t="shared" si="0"/>
        <v/>
      </c>
      <c r="F30" s="272"/>
      <c r="G30" s="236"/>
      <c r="H30" s="256" t="str">
        <f t="shared" si="1"/>
        <v/>
      </c>
      <c r="I30" s="288"/>
      <c r="J30" s="288"/>
      <c r="K30" s="256" t="str">
        <f t="shared" si="6"/>
        <v/>
      </c>
      <c r="L30" s="272"/>
      <c r="M30" s="305"/>
      <c r="N30" s="256" t="str">
        <f t="shared" si="3"/>
        <v/>
      </c>
      <c r="O30" s="312"/>
      <c r="P30" s="305"/>
      <c r="Q30" s="256" t="str">
        <f t="shared" si="4"/>
        <v/>
      </c>
      <c r="R30" s="312"/>
      <c r="S30" s="312"/>
      <c r="T30" s="256" t="str">
        <f t="shared" si="5"/>
        <v/>
      </c>
      <c r="U30" s="320"/>
    </row>
    <row r="31" spans="1:25" s="179" customFormat="1" ht="18" customHeight="1">
      <c r="A31" s="188"/>
      <c r="B31" s="199"/>
      <c r="C31" s="219"/>
      <c r="D31" s="236"/>
      <c r="E31" s="256" t="str">
        <f t="shared" si="0"/>
        <v/>
      </c>
      <c r="F31" s="272"/>
      <c r="G31" s="236"/>
      <c r="H31" s="256" t="str">
        <f t="shared" si="1"/>
        <v/>
      </c>
      <c r="I31" s="288"/>
      <c r="J31" s="288"/>
      <c r="K31" s="256" t="str">
        <f t="shared" si="6"/>
        <v/>
      </c>
      <c r="L31" s="272"/>
      <c r="M31" s="305"/>
      <c r="N31" s="256" t="str">
        <f t="shared" si="3"/>
        <v/>
      </c>
      <c r="O31" s="312"/>
      <c r="P31" s="305"/>
      <c r="Q31" s="256" t="str">
        <f t="shared" si="4"/>
        <v/>
      </c>
      <c r="R31" s="312"/>
      <c r="S31" s="312"/>
      <c r="T31" s="256" t="str">
        <f t="shared" si="5"/>
        <v/>
      </c>
      <c r="U31" s="320"/>
    </row>
    <row r="32" spans="1:25" s="179" customFormat="1" ht="18" customHeight="1">
      <c r="A32" s="188"/>
      <c r="B32" s="199"/>
      <c r="C32" s="219"/>
      <c r="D32" s="236"/>
      <c r="E32" s="256" t="str">
        <f t="shared" si="0"/>
        <v/>
      </c>
      <c r="F32" s="272"/>
      <c r="G32" s="236"/>
      <c r="H32" s="256" t="str">
        <f t="shared" si="1"/>
        <v/>
      </c>
      <c r="I32" s="288"/>
      <c r="J32" s="288"/>
      <c r="K32" s="256" t="str">
        <f t="shared" si="6"/>
        <v/>
      </c>
      <c r="L32" s="272"/>
      <c r="M32" s="305"/>
      <c r="N32" s="256" t="str">
        <f t="shared" si="3"/>
        <v/>
      </c>
      <c r="O32" s="312"/>
      <c r="P32" s="305"/>
      <c r="Q32" s="256" t="str">
        <f t="shared" si="4"/>
        <v/>
      </c>
      <c r="R32" s="312"/>
      <c r="S32" s="312"/>
      <c r="T32" s="256" t="str">
        <f t="shared" si="5"/>
        <v/>
      </c>
      <c r="U32" s="320"/>
      <c r="V32" s="323" t="s">
        <v>166</v>
      </c>
      <c r="W32" s="324"/>
      <c r="X32" s="324"/>
      <c r="Y32" s="324"/>
    </row>
    <row r="33" spans="1:25" s="179" customFormat="1" ht="18" customHeight="1">
      <c r="A33" s="188"/>
      <c r="B33" s="199"/>
      <c r="C33" s="220"/>
      <c r="D33" s="237"/>
      <c r="E33" s="257" t="str">
        <f t="shared" si="0"/>
        <v/>
      </c>
      <c r="F33" s="273"/>
      <c r="G33" s="237"/>
      <c r="H33" s="257" t="str">
        <f t="shared" si="1"/>
        <v/>
      </c>
      <c r="I33" s="289"/>
      <c r="J33" s="289"/>
      <c r="K33" s="257" t="str">
        <f t="shared" si="6"/>
        <v/>
      </c>
      <c r="L33" s="273"/>
      <c r="M33" s="306"/>
      <c r="N33" s="257" t="str">
        <f t="shared" si="3"/>
        <v/>
      </c>
      <c r="O33" s="313"/>
      <c r="P33" s="306"/>
      <c r="Q33" s="257" t="str">
        <f t="shared" si="4"/>
        <v/>
      </c>
      <c r="R33" s="313"/>
      <c r="S33" s="313"/>
      <c r="T33" s="257" t="str">
        <f t="shared" si="5"/>
        <v/>
      </c>
      <c r="U33" s="321"/>
      <c r="V33" s="323"/>
      <c r="W33" s="324"/>
      <c r="X33" s="324"/>
      <c r="Y33" s="324"/>
    </row>
    <row r="34" spans="1:25" s="179" customFormat="1" ht="18" customHeight="1">
      <c r="A34" s="188"/>
      <c r="B34" s="199"/>
      <c r="C34" s="221" t="s">
        <v>9</v>
      </c>
      <c r="D34" s="238"/>
      <c r="E34" s="254" t="str">
        <f t="shared" si="0"/>
        <v/>
      </c>
      <c r="F34" s="270" t="str">
        <f>IF(SUM(F29:F33)=0,"",(SUM(F29:F33)))</f>
        <v/>
      </c>
      <c r="G34" s="238"/>
      <c r="H34" s="254" t="str">
        <f t="shared" si="1"/>
        <v/>
      </c>
      <c r="I34" s="254" t="str">
        <f>IF(SUM(I29:I33)=0,"",(SUM(I29:I33)))</f>
        <v/>
      </c>
      <c r="J34" s="295"/>
      <c r="K34" s="254" t="str">
        <f t="shared" si="6"/>
        <v/>
      </c>
      <c r="L34" s="270" t="str">
        <f>IF(SUM(L29:L33)=0,"",(SUM(L29:L33)))</f>
        <v/>
      </c>
      <c r="M34" s="303"/>
      <c r="N34" s="254" t="str">
        <f t="shared" si="3"/>
        <v/>
      </c>
      <c r="O34" s="254" t="str">
        <f>IF(SUM(O29:O33)=0,"",(SUM(O29:O33)))</f>
        <v/>
      </c>
      <c r="P34" s="303"/>
      <c r="Q34" s="254" t="str">
        <f t="shared" si="4"/>
        <v/>
      </c>
      <c r="R34" s="254" t="str">
        <f>IF(SUM(R29:R33)=0,"",(SUM(R29:R33)))</f>
        <v/>
      </c>
      <c r="S34" s="316"/>
      <c r="T34" s="254" t="str">
        <f t="shared" si="5"/>
        <v/>
      </c>
      <c r="U34" s="270" t="str">
        <f>IF(SUM(U29:U33)=0,"",(SUM(U29:U33)))</f>
        <v/>
      </c>
    </row>
    <row r="35" spans="1:25" s="179" customFormat="1" ht="18" customHeight="1">
      <c r="A35" s="188"/>
      <c r="B35" s="196" t="s">
        <v>147</v>
      </c>
      <c r="C35" s="212"/>
      <c r="D35" s="238"/>
      <c r="E35" s="254" t="str">
        <f t="shared" si="0"/>
        <v/>
      </c>
      <c r="F35" s="270" t="str">
        <f>IF(F28="","",IF(F34="",F28,F28+F34))</f>
        <v/>
      </c>
      <c r="G35" s="238"/>
      <c r="H35" s="254" t="str">
        <f t="shared" si="1"/>
        <v/>
      </c>
      <c r="I35" s="254" t="str">
        <f>IF(I28="","",IF(I34="",I28,I28+I34))</f>
        <v/>
      </c>
      <c r="J35" s="295"/>
      <c r="K35" s="254" t="str">
        <f t="shared" si="6"/>
        <v/>
      </c>
      <c r="L35" s="270" t="str">
        <f>IF(L28="","",IF(L34="",L28,L28+L34))</f>
        <v/>
      </c>
      <c r="M35" s="303"/>
      <c r="N35" s="254" t="str">
        <f t="shared" si="3"/>
        <v/>
      </c>
      <c r="O35" s="254" t="str">
        <f>IF(O28="","",IF(O34="",O28,O28+O34))</f>
        <v/>
      </c>
      <c r="P35" s="303"/>
      <c r="Q35" s="254" t="str">
        <f t="shared" si="4"/>
        <v/>
      </c>
      <c r="R35" s="254" t="str">
        <f>IF(R28="","",IF(R34="",R28,R28+R34))</f>
        <v/>
      </c>
      <c r="S35" s="316"/>
      <c r="T35" s="254" t="str">
        <f t="shared" si="5"/>
        <v/>
      </c>
      <c r="U35" s="270" t="str">
        <f>IF(U28="","",IF(U34="",U28,U28+U34))</f>
        <v/>
      </c>
    </row>
    <row r="36" spans="1:25" s="179" customFormat="1" ht="18" customHeight="1">
      <c r="A36" s="188" t="s">
        <v>146</v>
      </c>
      <c r="B36" s="200" t="str">
        <f>C12</f>
        <v>&lt;建築工事&gt;</v>
      </c>
      <c r="C36" s="215"/>
      <c r="D36" s="239"/>
      <c r="E36" s="255" t="str">
        <f t="shared" si="0"/>
        <v/>
      </c>
      <c r="F36" s="274"/>
      <c r="G36" s="239"/>
      <c r="H36" s="284" t="str">
        <f t="shared" si="1"/>
        <v/>
      </c>
      <c r="I36" s="255"/>
      <c r="J36" s="255"/>
      <c r="K36" s="255" t="str">
        <f t="shared" si="6"/>
        <v/>
      </c>
      <c r="L36" s="274"/>
      <c r="M36" s="239"/>
      <c r="N36" s="255" t="str">
        <f t="shared" si="3"/>
        <v/>
      </c>
      <c r="O36" s="255"/>
      <c r="P36" s="239"/>
      <c r="Q36" s="255" t="str">
        <f t="shared" si="4"/>
        <v/>
      </c>
      <c r="R36" s="255"/>
      <c r="S36" s="255"/>
      <c r="T36" s="255" t="str">
        <f t="shared" si="5"/>
        <v/>
      </c>
      <c r="U36" s="274"/>
    </row>
    <row r="37" spans="1:25" s="179" customFormat="1" ht="18" customHeight="1">
      <c r="A37" s="188"/>
      <c r="B37" s="200" t="str">
        <f>C20</f>
        <v>　（改築）</v>
      </c>
      <c r="C37" s="215"/>
      <c r="D37" s="240"/>
      <c r="E37" s="256" t="str">
        <f t="shared" si="0"/>
        <v/>
      </c>
      <c r="F37" s="275"/>
      <c r="G37" s="240"/>
      <c r="H37" s="256" t="str">
        <f t="shared" si="1"/>
        <v/>
      </c>
      <c r="I37" s="256"/>
      <c r="J37" s="256"/>
      <c r="K37" s="256" t="str">
        <f t="shared" si="6"/>
        <v/>
      </c>
      <c r="L37" s="275"/>
      <c r="M37" s="240"/>
      <c r="N37" s="256" t="str">
        <f t="shared" si="3"/>
        <v/>
      </c>
      <c r="O37" s="256"/>
      <c r="P37" s="240"/>
      <c r="Q37" s="256" t="str">
        <f t="shared" si="4"/>
        <v/>
      </c>
      <c r="R37" s="256"/>
      <c r="S37" s="256"/>
      <c r="T37" s="256" t="str">
        <f t="shared" si="5"/>
        <v/>
      </c>
      <c r="U37" s="275"/>
    </row>
    <row r="38" spans="1:25" s="179" customFormat="1" ht="18" customHeight="1">
      <c r="A38" s="188"/>
      <c r="B38" s="201" t="s">
        <v>5</v>
      </c>
      <c r="C38" s="216"/>
      <c r="D38" s="236"/>
      <c r="E38" s="256" t="str">
        <f t="shared" si="0"/>
        <v/>
      </c>
      <c r="F38" s="272"/>
      <c r="G38" s="236"/>
      <c r="H38" s="256" t="str">
        <f t="shared" si="1"/>
        <v/>
      </c>
      <c r="I38" s="288"/>
      <c r="J38" s="288"/>
      <c r="K38" s="256" t="str">
        <f t="shared" si="6"/>
        <v/>
      </c>
      <c r="L38" s="272"/>
      <c r="M38" s="305"/>
      <c r="N38" s="256" t="str">
        <f t="shared" si="3"/>
        <v/>
      </c>
      <c r="O38" s="312"/>
      <c r="P38" s="305"/>
      <c r="Q38" s="256" t="str">
        <f t="shared" si="4"/>
        <v/>
      </c>
      <c r="R38" s="312"/>
      <c r="S38" s="312"/>
      <c r="T38" s="256" t="str">
        <f t="shared" si="5"/>
        <v/>
      </c>
      <c r="U38" s="320"/>
    </row>
    <row r="39" spans="1:25" s="179" customFormat="1" ht="18" customHeight="1">
      <c r="A39" s="188"/>
      <c r="B39" s="201" t="s">
        <v>5</v>
      </c>
      <c r="C39" s="216"/>
      <c r="D39" s="236"/>
      <c r="E39" s="256" t="str">
        <f t="shared" si="0"/>
        <v/>
      </c>
      <c r="F39" s="272"/>
      <c r="G39" s="236"/>
      <c r="H39" s="256" t="str">
        <f t="shared" si="1"/>
        <v/>
      </c>
      <c r="I39" s="288"/>
      <c r="J39" s="288"/>
      <c r="K39" s="256" t="str">
        <f t="shared" si="6"/>
        <v/>
      </c>
      <c r="L39" s="272"/>
      <c r="M39" s="305"/>
      <c r="N39" s="256" t="str">
        <f t="shared" si="3"/>
        <v/>
      </c>
      <c r="O39" s="312"/>
      <c r="P39" s="305"/>
      <c r="Q39" s="256" t="str">
        <f t="shared" si="4"/>
        <v/>
      </c>
      <c r="R39" s="312"/>
      <c r="S39" s="312"/>
      <c r="T39" s="256" t="str">
        <f t="shared" si="5"/>
        <v/>
      </c>
      <c r="U39" s="320"/>
    </row>
    <row r="40" spans="1:25" s="179" customFormat="1" ht="18" customHeight="1">
      <c r="A40" s="188"/>
      <c r="B40" s="202" t="s">
        <v>5</v>
      </c>
      <c r="C40" s="216"/>
      <c r="D40" s="236"/>
      <c r="E40" s="256" t="str">
        <f t="shared" si="0"/>
        <v/>
      </c>
      <c r="F40" s="272"/>
      <c r="G40" s="236"/>
      <c r="H40" s="256" t="str">
        <f t="shared" si="1"/>
        <v/>
      </c>
      <c r="I40" s="288"/>
      <c r="J40" s="288"/>
      <c r="K40" s="256" t="str">
        <f t="shared" si="6"/>
        <v/>
      </c>
      <c r="L40" s="272"/>
      <c r="M40" s="305"/>
      <c r="N40" s="256" t="str">
        <f t="shared" si="3"/>
        <v/>
      </c>
      <c r="O40" s="312"/>
      <c r="P40" s="305"/>
      <c r="Q40" s="256" t="str">
        <f t="shared" si="4"/>
        <v/>
      </c>
      <c r="R40" s="312"/>
      <c r="S40" s="312"/>
      <c r="T40" s="256" t="str">
        <f t="shared" si="5"/>
        <v/>
      </c>
      <c r="U40" s="320"/>
    </row>
    <row r="41" spans="1:25" s="179" customFormat="1" ht="18" customHeight="1">
      <c r="A41" s="188"/>
      <c r="B41" s="200" t="s">
        <v>40</v>
      </c>
      <c r="C41" s="215"/>
      <c r="D41" s="240"/>
      <c r="E41" s="256" t="str">
        <f t="shared" si="0"/>
        <v/>
      </c>
      <c r="F41" s="275"/>
      <c r="G41" s="240"/>
      <c r="H41" s="256" t="str">
        <f t="shared" si="1"/>
        <v/>
      </c>
      <c r="I41" s="256"/>
      <c r="J41" s="256"/>
      <c r="K41" s="256" t="str">
        <f t="shared" si="6"/>
        <v/>
      </c>
      <c r="L41" s="275"/>
      <c r="M41" s="240"/>
      <c r="N41" s="256" t="str">
        <f t="shared" si="3"/>
        <v/>
      </c>
      <c r="O41" s="256"/>
      <c r="P41" s="240"/>
      <c r="Q41" s="256" t="str">
        <f t="shared" si="4"/>
        <v/>
      </c>
      <c r="R41" s="256"/>
      <c r="S41" s="256"/>
      <c r="T41" s="256" t="str">
        <f t="shared" si="5"/>
        <v/>
      </c>
      <c r="U41" s="275"/>
    </row>
    <row r="42" spans="1:25" s="179" customFormat="1" ht="18" customHeight="1">
      <c r="A42" s="188"/>
      <c r="B42" s="200" t="str">
        <f>C20</f>
        <v>　（改築）</v>
      </c>
      <c r="C42" s="215"/>
      <c r="D42" s="240"/>
      <c r="E42" s="256" t="str">
        <f t="shared" si="0"/>
        <v/>
      </c>
      <c r="F42" s="275"/>
      <c r="G42" s="240"/>
      <c r="H42" s="256" t="str">
        <f t="shared" si="1"/>
        <v/>
      </c>
      <c r="I42" s="256"/>
      <c r="J42" s="256"/>
      <c r="K42" s="256" t="str">
        <f t="shared" si="6"/>
        <v/>
      </c>
      <c r="L42" s="275"/>
      <c r="M42" s="240"/>
      <c r="N42" s="256" t="str">
        <f t="shared" si="3"/>
        <v/>
      </c>
      <c r="O42" s="256"/>
      <c r="P42" s="240"/>
      <c r="Q42" s="256" t="str">
        <f t="shared" si="4"/>
        <v/>
      </c>
      <c r="R42" s="256"/>
      <c r="S42" s="256"/>
      <c r="T42" s="256" t="str">
        <f t="shared" si="5"/>
        <v/>
      </c>
      <c r="U42" s="275"/>
    </row>
    <row r="43" spans="1:25" s="179" customFormat="1" ht="18" customHeight="1">
      <c r="A43" s="188"/>
      <c r="B43" s="202" t="s">
        <v>5</v>
      </c>
      <c r="C43" s="216"/>
      <c r="D43" s="236"/>
      <c r="E43" s="256" t="str">
        <f t="shared" si="0"/>
        <v/>
      </c>
      <c r="F43" s="272"/>
      <c r="G43" s="236"/>
      <c r="H43" s="256" t="str">
        <f t="shared" si="1"/>
        <v/>
      </c>
      <c r="I43" s="288"/>
      <c r="J43" s="288"/>
      <c r="K43" s="256" t="str">
        <f t="shared" si="6"/>
        <v/>
      </c>
      <c r="L43" s="272"/>
      <c r="M43" s="305"/>
      <c r="N43" s="256" t="str">
        <f t="shared" si="3"/>
        <v/>
      </c>
      <c r="O43" s="312"/>
      <c r="P43" s="305"/>
      <c r="Q43" s="256" t="str">
        <f t="shared" si="4"/>
        <v/>
      </c>
      <c r="R43" s="312"/>
      <c r="S43" s="312"/>
      <c r="T43" s="256" t="str">
        <f t="shared" si="5"/>
        <v/>
      </c>
      <c r="U43" s="320"/>
    </row>
    <row r="44" spans="1:25" s="179" customFormat="1" ht="18" customHeight="1">
      <c r="A44" s="188"/>
      <c r="B44" s="201" t="s">
        <v>5</v>
      </c>
      <c r="C44" s="216"/>
      <c r="D44" s="236"/>
      <c r="E44" s="256" t="str">
        <f t="shared" si="0"/>
        <v/>
      </c>
      <c r="F44" s="272"/>
      <c r="G44" s="236"/>
      <c r="H44" s="256" t="str">
        <f t="shared" si="1"/>
        <v/>
      </c>
      <c r="I44" s="288"/>
      <c r="J44" s="288"/>
      <c r="K44" s="256" t="str">
        <f t="shared" si="6"/>
        <v/>
      </c>
      <c r="L44" s="272"/>
      <c r="M44" s="305"/>
      <c r="N44" s="256" t="str">
        <f t="shared" si="3"/>
        <v/>
      </c>
      <c r="O44" s="312"/>
      <c r="P44" s="305"/>
      <c r="Q44" s="256" t="str">
        <f t="shared" si="4"/>
        <v/>
      </c>
      <c r="R44" s="312"/>
      <c r="S44" s="312"/>
      <c r="T44" s="256" t="str">
        <f t="shared" si="5"/>
        <v/>
      </c>
      <c r="U44" s="320"/>
    </row>
    <row r="45" spans="1:25" s="179" customFormat="1" ht="18" customHeight="1">
      <c r="A45" s="188"/>
      <c r="B45" s="203" t="s">
        <v>5</v>
      </c>
      <c r="C45" s="222"/>
      <c r="D45" s="237"/>
      <c r="E45" s="257" t="str">
        <f t="shared" si="0"/>
        <v/>
      </c>
      <c r="F45" s="273"/>
      <c r="G45" s="237"/>
      <c r="H45" s="257" t="str">
        <f t="shared" si="1"/>
        <v/>
      </c>
      <c r="I45" s="289"/>
      <c r="J45" s="289"/>
      <c r="K45" s="257" t="str">
        <f t="shared" si="6"/>
        <v/>
      </c>
      <c r="L45" s="273"/>
      <c r="M45" s="306"/>
      <c r="N45" s="257" t="str">
        <f t="shared" si="3"/>
        <v/>
      </c>
      <c r="O45" s="313"/>
      <c r="P45" s="306"/>
      <c r="Q45" s="257" t="str">
        <f t="shared" si="4"/>
        <v/>
      </c>
      <c r="R45" s="313"/>
      <c r="S45" s="313"/>
      <c r="T45" s="257" t="str">
        <f t="shared" si="5"/>
        <v/>
      </c>
      <c r="U45" s="321"/>
    </row>
    <row r="46" spans="1:25" s="179" customFormat="1" ht="18" customHeight="1">
      <c r="A46" s="189"/>
      <c r="B46" s="204" t="s">
        <v>145</v>
      </c>
      <c r="C46" s="221"/>
      <c r="D46" s="238"/>
      <c r="E46" s="254" t="str">
        <f t="shared" si="0"/>
        <v/>
      </c>
      <c r="F46" s="270" t="str">
        <f>IF(SUM(F36:F45)=0,"",(SUM(F36:F45)))</f>
        <v/>
      </c>
      <c r="G46" s="238"/>
      <c r="H46" s="254" t="str">
        <f t="shared" si="1"/>
        <v/>
      </c>
      <c r="I46" s="254" t="str">
        <f>IF(SUM(I36:I45)=0,"",(SUM(I36:I45)))</f>
        <v/>
      </c>
      <c r="J46" s="295"/>
      <c r="K46" s="254" t="str">
        <f t="shared" si="6"/>
        <v/>
      </c>
      <c r="L46" s="270" t="str">
        <f>IF(SUM(L36:L45)=0,"",(SUM(L36:L45)))</f>
        <v/>
      </c>
      <c r="M46" s="303"/>
      <c r="N46" s="254" t="str">
        <f t="shared" si="3"/>
        <v/>
      </c>
      <c r="O46" s="254" t="str">
        <f>IF(SUM(O36:O45)=0,"",(SUM(O36:O45)))</f>
        <v/>
      </c>
      <c r="P46" s="303"/>
      <c r="Q46" s="254" t="str">
        <f t="shared" si="4"/>
        <v/>
      </c>
      <c r="R46" s="254" t="str">
        <f>IF(SUM(R36:R45)=0,"",(SUM(R36:R45)))</f>
        <v/>
      </c>
      <c r="S46" s="316"/>
      <c r="T46" s="254" t="str">
        <f t="shared" si="5"/>
        <v/>
      </c>
      <c r="U46" s="270" t="str">
        <f>IF(SUM(U36:U45)=0,"",(SUM(U36:U45)))</f>
        <v/>
      </c>
    </row>
    <row r="47" spans="1:25" s="179" customFormat="1" ht="18" customHeight="1">
      <c r="A47" s="186" t="s">
        <v>144</v>
      </c>
      <c r="B47" s="197"/>
      <c r="C47" s="213"/>
      <c r="D47" s="241"/>
      <c r="E47" s="258" t="str">
        <f t="shared" si="0"/>
        <v/>
      </c>
      <c r="F47" s="276" t="str">
        <f>IF(F35="","",IF(F46="",F35,F35+F46))</f>
        <v/>
      </c>
      <c r="G47" s="241"/>
      <c r="H47" s="258" t="str">
        <f t="shared" si="1"/>
        <v/>
      </c>
      <c r="I47" s="258" t="str">
        <f>IF(I35="","",IF(I46="",I35,I35+I46))</f>
        <v/>
      </c>
      <c r="J47" s="296"/>
      <c r="K47" s="258" t="str">
        <f t="shared" si="6"/>
        <v/>
      </c>
      <c r="L47" s="276" t="str">
        <f>IF(L35="","",IF(L46="",L35,L35+L46))</f>
        <v/>
      </c>
      <c r="M47" s="307"/>
      <c r="N47" s="258" t="str">
        <f t="shared" si="3"/>
        <v/>
      </c>
      <c r="O47" s="258" t="str">
        <f>IF(O35="","",IF(O46="",O35,O35+O46))</f>
        <v/>
      </c>
      <c r="P47" s="307"/>
      <c r="Q47" s="258" t="str">
        <f t="shared" si="4"/>
        <v/>
      </c>
      <c r="R47" s="258" t="str">
        <f>IF(R35="","",IF(R46="",R35,R35+R46))</f>
        <v/>
      </c>
      <c r="S47" s="317"/>
      <c r="T47" s="258" t="str">
        <f t="shared" si="5"/>
        <v/>
      </c>
      <c r="U47" s="276" t="str">
        <f>IF(U35="","",IF(U46="",U35,U35+U46))</f>
        <v/>
      </c>
    </row>
    <row r="48" spans="1:25" s="179" customFormat="1" ht="18" customHeight="1">
      <c r="A48" s="187" t="s">
        <v>143</v>
      </c>
      <c r="B48" s="205" t="s">
        <v>140</v>
      </c>
      <c r="C48" s="223"/>
      <c r="D48" s="242" t="s">
        <v>128</v>
      </c>
      <c r="E48" s="259" t="s">
        <v>128</v>
      </c>
      <c r="F48" s="277"/>
      <c r="G48" s="242"/>
      <c r="H48" s="259"/>
      <c r="I48" s="290"/>
      <c r="J48" s="259"/>
      <c r="K48" s="259" t="s">
        <v>128</v>
      </c>
      <c r="L48" s="277"/>
      <c r="M48" s="242"/>
      <c r="N48" s="259"/>
      <c r="O48" s="314"/>
      <c r="P48" s="242"/>
      <c r="Q48" s="259"/>
      <c r="R48" s="314"/>
      <c r="S48" s="259"/>
      <c r="T48" s="259" t="s">
        <v>128</v>
      </c>
      <c r="U48" s="322" t="s">
        <v>128</v>
      </c>
    </row>
    <row r="49" spans="1:21" s="179" customFormat="1" ht="18" customHeight="1">
      <c r="A49" s="188"/>
      <c r="B49" s="206" t="s">
        <v>139</v>
      </c>
      <c r="C49" s="224"/>
      <c r="D49" s="243"/>
      <c r="E49" s="260"/>
      <c r="F49" s="272" t="s">
        <v>128</v>
      </c>
      <c r="G49" s="243"/>
      <c r="H49" s="260"/>
      <c r="I49" s="288"/>
      <c r="J49" s="260"/>
      <c r="K49" s="260"/>
      <c r="L49" s="272" t="s">
        <v>128</v>
      </c>
      <c r="M49" s="243"/>
      <c r="N49" s="260"/>
      <c r="O49" s="312"/>
      <c r="P49" s="243"/>
      <c r="Q49" s="260"/>
      <c r="R49" s="312"/>
      <c r="S49" s="260"/>
      <c r="T49" s="260"/>
      <c r="U49" s="320" t="s">
        <v>128</v>
      </c>
    </row>
    <row r="50" spans="1:21" s="179" customFormat="1" ht="18" customHeight="1">
      <c r="A50" s="188"/>
      <c r="B50" s="206" t="s">
        <v>125</v>
      </c>
      <c r="C50" s="224"/>
      <c r="D50" s="243"/>
      <c r="E50" s="260"/>
      <c r="F50" s="272" t="s">
        <v>128</v>
      </c>
      <c r="G50" s="243"/>
      <c r="H50" s="260"/>
      <c r="I50" s="288"/>
      <c r="J50" s="260"/>
      <c r="K50" s="260"/>
      <c r="L50" s="272" t="s">
        <v>128</v>
      </c>
      <c r="M50" s="243"/>
      <c r="N50" s="260"/>
      <c r="O50" s="312"/>
      <c r="P50" s="243"/>
      <c r="Q50" s="260"/>
      <c r="R50" s="312"/>
      <c r="S50" s="260"/>
      <c r="T50" s="260"/>
      <c r="U50" s="320" t="s">
        <v>128</v>
      </c>
    </row>
    <row r="51" spans="1:21" s="179" customFormat="1" ht="18" customHeight="1">
      <c r="A51" s="188"/>
      <c r="B51" s="206" t="s">
        <v>138</v>
      </c>
      <c r="C51" s="224"/>
      <c r="D51" s="243"/>
      <c r="E51" s="260"/>
      <c r="F51" s="272" t="s">
        <v>137</v>
      </c>
      <c r="G51" s="243"/>
      <c r="H51" s="260"/>
      <c r="I51" s="288"/>
      <c r="J51" s="260"/>
      <c r="K51" s="260"/>
      <c r="L51" s="272" t="s">
        <v>128</v>
      </c>
      <c r="M51" s="243"/>
      <c r="N51" s="260"/>
      <c r="O51" s="312"/>
      <c r="P51" s="243"/>
      <c r="Q51" s="260"/>
      <c r="R51" s="312"/>
      <c r="S51" s="260"/>
      <c r="T51" s="260"/>
      <c r="U51" s="320" t="s">
        <v>128</v>
      </c>
    </row>
    <row r="52" spans="1:21" s="179" customFormat="1" ht="18" customHeight="1">
      <c r="A52" s="188"/>
      <c r="B52" s="206" t="s">
        <v>135</v>
      </c>
      <c r="C52" s="224"/>
      <c r="D52" s="243"/>
      <c r="E52" s="260"/>
      <c r="F52" s="269"/>
      <c r="G52" s="243"/>
      <c r="H52" s="260"/>
      <c r="I52" s="288"/>
      <c r="J52" s="260"/>
      <c r="K52" s="260"/>
      <c r="L52" s="272" t="s">
        <v>128</v>
      </c>
      <c r="M52" s="243"/>
      <c r="N52" s="260"/>
      <c r="O52" s="312"/>
      <c r="P52" s="243"/>
      <c r="Q52" s="260"/>
      <c r="R52" s="312"/>
      <c r="S52" s="260"/>
      <c r="T52" s="260"/>
      <c r="U52" s="320" t="s">
        <v>128</v>
      </c>
    </row>
    <row r="53" spans="1:21" s="179" customFormat="1" ht="18" customHeight="1">
      <c r="A53" s="188"/>
      <c r="B53" s="206" t="s">
        <v>17</v>
      </c>
      <c r="C53" s="224"/>
      <c r="D53" s="243"/>
      <c r="E53" s="260"/>
      <c r="F53" s="269"/>
      <c r="G53" s="243"/>
      <c r="H53" s="260"/>
      <c r="I53" s="288"/>
      <c r="J53" s="260"/>
      <c r="K53" s="260"/>
      <c r="L53" s="272" t="s">
        <v>128</v>
      </c>
      <c r="M53" s="243"/>
      <c r="N53" s="260"/>
      <c r="O53" s="312"/>
      <c r="P53" s="243"/>
      <c r="Q53" s="260"/>
      <c r="R53" s="312"/>
      <c r="S53" s="260"/>
      <c r="T53" s="260"/>
      <c r="U53" s="320" t="s">
        <v>128</v>
      </c>
    </row>
    <row r="54" spans="1:21" s="179" customFormat="1" ht="18" customHeight="1">
      <c r="A54" s="188"/>
      <c r="B54" s="206" t="s">
        <v>134</v>
      </c>
      <c r="C54" s="224"/>
      <c r="D54" s="244"/>
      <c r="E54" s="261"/>
      <c r="F54" s="269"/>
      <c r="G54" s="244"/>
      <c r="H54" s="261"/>
      <c r="I54" s="289"/>
      <c r="J54" s="261"/>
      <c r="K54" s="261"/>
      <c r="L54" s="272"/>
      <c r="M54" s="244"/>
      <c r="N54" s="261"/>
      <c r="O54" s="313"/>
      <c r="P54" s="244"/>
      <c r="Q54" s="261"/>
      <c r="R54" s="313"/>
      <c r="S54" s="261"/>
      <c r="T54" s="261"/>
      <c r="U54" s="320" t="s">
        <v>128</v>
      </c>
    </row>
    <row r="55" spans="1:21" s="179" customFormat="1" ht="18" customHeight="1">
      <c r="A55" s="190"/>
      <c r="B55" s="207" t="s">
        <v>133</v>
      </c>
      <c r="C55" s="225"/>
      <c r="D55" s="245" t="s">
        <v>81</v>
      </c>
      <c r="E55" s="262" t="s">
        <v>81</v>
      </c>
      <c r="F55" s="276" t="str">
        <f>IF(SUM(F48:F54)=0,"",SUM(F48:F54))</f>
        <v/>
      </c>
      <c r="G55" s="245" t="s">
        <v>43</v>
      </c>
      <c r="H55" s="262" t="s">
        <v>43</v>
      </c>
      <c r="I55" s="258" t="str">
        <f>IF(SUM(I48:I54)=0,"",SUM(I48:I54))</f>
        <v/>
      </c>
      <c r="J55" s="262" t="s">
        <v>43</v>
      </c>
      <c r="K55" s="262" t="s">
        <v>43</v>
      </c>
      <c r="L55" s="276" t="str">
        <f>IF(SUM(L48:L54)=0,"",SUM(L48:L54))</f>
        <v/>
      </c>
      <c r="M55" s="245" t="s">
        <v>43</v>
      </c>
      <c r="N55" s="262" t="s">
        <v>43</v>
      </c>
      <c r="O55" s="258" t="str">
        <f>IF(SUM(O48:O54)=0,"",SUM(O48:O54))</f>
        <v/>
      </c>
      <c r="P55" s="245" t="s">
        <v>43</v>
      </c>
      <c r="Q55" s="262" t="s">
        <v>43</v>
      </c>
      <c r="R55" s="258" t="str">
        <f>IF(SUM(R48:R54)=0,"",SUM(R48:R54))</f>
        <v/>
      </c>
      <c r="S55" s="262" t="s">
        <v>43</v>
      </c>
      <c r="T55" s="262" t="s">
        <v>43</v>
      </c>
      <c r="U55" s="276" t="str">
        <f>IF(SUM(U48:U54)=0,"",SUM(U48:U54))</f>
        <v/>
      </c>
    </row>
    <row r="56" spans="1:21">
      <c r="F56" s="278" t="str">
        <f>IF(F47=F55,"","↑【確認】「事業財源」の合計と「合計（総事業費）」が不一致")</f>
        <v/>
      </c>
    </row>
    <row r="57" spans="1:21">
      <c r="F57" s="278"/>
    </row>
    <row r="58" spans="1:21">
      <c r="A58" s="191" t="s">
        <v>132</v>
      </c>
    </row>
    <row r="59" spans="1:21">
      <c r="A59" s="191"/>
    </row>
    <row r="60" spans="1:21">
      <c r="A60" s="192" t="s">
        <v>131</v>
      </c>
      <c r="B60" s="178" t="s">
        <v>130</v>
      </c>
    </row>
    <row r="61" spans="1:21">
      <c r="A61" s="192"/>
      <c r="B61" s="178" t="s">
        <v>75</v>
      </c>
    </row>
    <row r="62" spans="1:21">
      <c r="A62" s="192" t="s">
        <v>127</v>
      </c>
      <c r="B62" s="178" t="s">
        <v>126</v>
      </c>
    </row>
    <row r="63" spans="1:21">
      <c r="A63" s="192"/>
      <c r="B63" s="178" t="s">
        <v>124</v>
      </c>
    </row>
    <row r="64" spans="1:21">
      <c r="A64" s="192" t="s">
        <v>123</v>
      </c>
      <c r="B64" s="178" t="s">
        <v>122</v>
      </c>
    </row>
    <row r="65" spans="1:3">
      <c r="A65" s="192" t="s">
        <v>121</v>
      </c>
      <c r="B65" s="178" t="s">
        <v>83</v>
      </c>
    </row>
    <row r="66" spans="1:3">
      <c r="A66" s="192"/>
      <c r="B66" s="178" t="s">
        <v>80</v>
      </c>
    </row>
    <row r="67" spans="1:3">
      <c r="A67" s="192"/>
      <c r="B67" s="178" t="s">
        <v>115</v>
      </c>
    </row>
    <row r="68" spans="1:3">
      <c r="A68" s="192"/>
    </row>
    <row r="69" spans="1:3">
      <c r="A69" s="192" t="s">
        <v>120</v>
      </c>
      <c r="B69" s="178" t="s">
        <v>119</v>
      </c>
    </row>
    <row r="70" spans="1:3">
      <c r="A70" s="192"/>
    </row>
    <row r="71" spans="1:3">
      <c r="A71" s="192" t="s">
        <v>117</v>
      </c>
      <c r="B71" s="178" t="s">
        <v>116</v>
      </c>
    </row>
    <row r="72" spans="1:3">
      <c r="A72" s="192" t="s">
        <v>111</v>
      </c>
      <c r="B72" s="178" t="s">
        <v>114</v>
      </c>
    </row>
    <row r="73" spans="1:3">
      <c r="A73" s="192" t="s">
        <v>111</v>
      </c>
      <c r="B73" s="178" t="s">
        <v>113</v>
      </c>
    </row>
    <row r="74" spans="1:3">
      <c r="A74" s="192" t="s">
        <v>43</v>
      </c>
      <c r="B74" s="208" t="s">
        <v>108</v>
      </c>
      <c r="C74" s="208"/>
    </row>
    <row r="75" spans="1:3">
      <c r="A75" s="192" t="s">
        <v>112</v>
      </c>
      <c r="B75" s="208" t="s">
        <v>13</v>
      </c>
      <c r="C75" s="208"/>
    </row>
    <row r="76" spans="1:3">
      <c r="A76" s="192" t="s">
        <v>111</v>
      </c>
      <c r="B76" s="208" t="s">
        <v>46</v>
      </c>
      <c r="C76" s="208"/>
    </row>
    <row r="77" spans="1:3">
      <c r="A77" s="192" t="s">
        <v>111</v>
      </c>
      <c r="B77" s="208" t="s">
        <v>110</v>
      </c>
      <c r="C77" s="208"/>
    </row>
    <row r="78" spans="1:3">
      <c r="A78" s="192" t="s">
        <v>109</v>
      </c>
      <c r="B78" s="178" t="s">
        <v>107</v>
      </c>
    </row>
    <row r="79" spans="1:3">
      <c r="A79" s="192" t="s">
        <v>106</v>
      </c>
      <c r="B79" s="178" t="s">
        <v>105</v>
      </c>
    </row>
    <row r="80" spans="1:3">
      <c r="A80" s="193"/>
      <c r="B80" s="178" t="s">
        <v>74</v>
      </c>
    </row>
    <row r="81" spans="1:1">
      <c r="A81" s="193"/>
    </row>
  </sheetData>
  <mergeCells count="49">
    <mergeCell ref="A5:B5"/>
    <mergeCell ref="E5:J5"/>
    <mergeCell ref="D7:F7"/>
    <mergeCell ref="G7:L7"/>
    <mergeCell ref="M7:U7"/>
    <mergeCell ref="G8:H8"/>
    <mergeCell ref="J8:K8"/>
    <mergeCell ref="M8:N8"/>
    <mergeCell ref="P8:Q8"/>
    <mergeCell ref="S8:T8"/>
    <mergeCell ref="B35:C35"/>
    <mergeCell ref="B36:C36"/>
    <mergeCell ref="B37:C37"/>
    <mergeCell ref="B41:C41"/>
    <mergeCell ref="B42:C42"/>
    <mergeCell ref="B46:C46"/>
    <mergeCell ref="A47:C47"/>
    <mergeCell ref="B48:C48"/>
    <mergeCell ref="B49:C49"/>
    <mergeCell ref="B50:C50"/>
    <mergeCell ref="B51:C51"/>
    <mergeCell ref="B52:C52"/>
    <mergeCell ref="B53:C53"/>
    <mergeCell ref="B54:C54"/>
    <mergeCell ref="B55:C55"/>
    <mergeCell ref="C2:K3"/>
    <mergeCell ref="A7:A9"/>
    <mergeCell ref="B7:C9"/>
    <mergeCell ref="D8:D9"/>
    <mergeCell ref="E8:E9"/>
    <mergeCell ref="F8:F9"/>
    <mergeCell ref="B29:B34"/>
    <mergeCell ref="V32:Y33"/>
    <mergeCell ref="A10:A35"/>
    <mergeCell ref="B10:B28"/>
    <mergeCell ref="A36:A46"/>
    <mergeCell ref="A48:A55"/>
    <mergeCell ref="D48:D54"/>
    <mergeCell ref="E48:E54"/>
    <mergeCell ref="G48:G54"/>
    <mergeCell ref="H48:H54"/>
    <mergeCell ref="J48:J54"/>
    <mergeCell ref="K48:K54"/>
    <mergeCell ref="M48:M54"/>
    <mergeCell ref="N48:N54"/>
    <mergeCell ref="P48:P54"/>
    <mergeCell ref="Q48:Q54"/>
    <mergeCell ref="S48:S54"/>
    <mergeCell ref="T48:T54"/>
  </mergeCells>
  <phoneticPr fontId="3"/>
  <dataValidations count="3">
    <dataValidation type="list" allowBlank="1" showDropDown="0" showInputMessage="1" showErrorMessage="1" sqref="C13">
      <formula1>"　（新築）,（移転新築）,　（増築）,　（改築）"</formula1>
    </dataValidation>
    <dataValidation type="list" allowBlank="0" showDropDown="0" showInputMessage="1" showErrorMessage="1" sqref="C12">
      <formula1>" &lt;建築工事&gt;, &lt;改修工事&gt;"</formula1>
    </dataValidation>
    <dataValidation allowBlank="0" showDropDown="0" showInputMessage="1" showErrorMessage="1" sqref="C19"/>
  </dataValidations>
  <printOptions horizontalCentered="1"/>
  <pageMargins left="0.51181102362204722" right="0.51181102362204722" top="0.74803149606299213" bottom="0.74803149606299213" header="0.31496062992125984" footer="0.31496062992125984"/>
  <pageSetup paperSize="9" scale="50" fitToWidth="0" fitToHeight="1" orientation="portrait" usePrinterDefaults="1" blackAndWhite="1" cellComments="asDisplayed" r:id="rId1"/>
  <headerFooter>
    <oddFooter>&amp;C&amp;P / &amp;N ページ</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9"/>
  </sheetPr>
  <dimension ref="A2:O31"/>
  <sheetViews>
    <sheetView view="pageBreakPreview" zoomScaleSheetLayoutView="100" workbookViewId="0">
      <selection activeCell="M15" sqref="M15"/>
    </sheetView>
  </sheetViews>
  <sheetFormatPr defaultColWidth="9" defaultRowHeight="12"/>
  <cols>
    <col min="1" max="1" width="11.19921875" style="325" customWidth="1"/>
    <col min="2" max="18" width="10" style="325" customWidth="1"/>
    <col min="19" max="16384" width="9" style="325"/>
  </cols>
  <sheetData>
    <row r="2" spans="1:15" ht="18" customHeight="1">
      <c r="A2" s="326" t="s">
        <v>210</v>
      </c>
      <c r="B2" s="326"/>
      <c r="C2" s="326"/>
      <c r="D2" s="326"/>
      <c r="E2" s="326"/>
      <c r="F2" s="326"/>
      <c r="G2" s="326"/>
      <c r="H2" s="326"/>
      <c r="I2" s="326"/>
      <c r="J2" s="326"/>
      <c r="K2" s="326"/>
    </row>
    <row r="5" spans="1:15" ht="18.75" customHeight="1">
      <c r="A5" s="327" t="s">
        <v>104</v>
      </c>
      <c r="B5" s="329" t="s">
        <v>187</v>
      </c>
      <c r="C5" s="329"/>
      <c r="D5" s="329"/>
      <c r="E5" s="329"/>
      <c r="F5" s="329"/>
    </row>
    <row r="6" spans="1:15" ht="12" customHeight="1">
      <c r="A6" s="328"/>
      <c r="B6" s="337"/>
      <c r="C6" s="337"/>
      <c r="D6" s="337"/>
      <c r="E6" s="337"/>
      <c r="F6" s="337"/>
    </row>
    <row r="8" spans="1:15">
      <c r="A8" s="329" t="s">
        <v>186</v>
      </c>
      <c r="B8" s="329"/>
      <c r="C8" s="329"/>
      <c r="D8" s="329" t="s">
        <v>103</v>
      </c>
      <c r="E8" s="329"/>
      <c r="F8" s="329"/>
      <c r="G8" s="329" t="s">
        <v>27</v>
      </c>
      <c r="H8" s="329"/>
      <c r="I8" s="329"/>
      <c r="J8" s="329"/>
      <c r="K8" s="329"/>
    </row>
    <row r="9" spans="1:15" ht="18.75" customHeight="1">
      <c r="A9" s="330"/>
      <c r="B9" s="330"/>
      <c r="C9" s="330"/>
      <c r="D9" s="330"/>
      <c r="E9" s="330"/>
      <c r="F9" s="330"/>
      <c r="G9" s="330"/>
      <c r="H9" s="330"/>
      <c r="I9" s="330"/>
      <c r="J9" s="330"/>
      <c r="K9" s="330"/>
      <c r="O9" s="364"/>
    </row>
    <row r="10" spans="1:15" ht="12" customHeight="1">
      <c r="A10" s="331"/>
      <c r="B10" s="331"/>
      <c r="C10" s="331"/>
      <c r="D10" s="331"/>
      <c r="E10" s="331"/>
      <c r="F10" s="331"/>
      <c r="G10" s="331"/>
      <c r="H10" s="331"/>
      <c r="I10" s="331"/>
      <c r="J10" s="331"/>
      <c r="K10" s="331"/>
      <c r="O10" s="364"/>
    </row>
    <row r="11" spans="1:15" ht="12" customHeight="1">
      <c r="A11" s="331"/>
      <c r="B11" s="331"/>
      <c r="C11" s="331"/>
      <c r="D11" s="331"/>
      <c r="E11" s="331"/>
      <c r="F11" s="331"/>
      <c r="G11" s="331"/>
      <c r="H11" s="331"/>
      <c r="I11" s="331"/>
      <c r="J11" s="331"/>
      <c r="K11" s="331"/>
      <c r="O11" s="364"/>
    </row>
    <row r="12" spans="1:15" ht="18">
      <c r="A12" s="325" t="s">
        <v>185</v>
      </c>
      <c r="O12" s="364"/>
    </row>
    <row r="13" spans="1:15" ht="3.75" customHeight="1">
      <c r="O13" s="364"/>
    </row>
    <row r="14" spans="1:15" ht="18">
      <c r="A14" s="332" t="s">
        <v>136</v>
      </c>
      <c r="B14" s="327" t="s">
        <v>184</v>
      </c>
      <c r="C14" s="327"/>
      <c r="D14" s="327"/>
      <c r="E14" s="327"/>
      <c r="F14" s="327"/>
      <c r="G14" s="327" t="s">
        <v>183</v>
      </c>
      <c r="H14" s="327"/>
      <c r="I14" s="327"/>
      <c r="J14" s="327"/>
      <c r="K14" s="327"/>
      <c r="O14" s="364"/>
    </row>
    <row r="15" spans="1:15" ht="18.75" customHeight="1">
      <c r="A15" s="333"/>
      <c r="B15" s="338" t="s">
        <v>182</v>
      </c>
      <c r="C15" s="345" t="s">
        <v>181</v>
      </c>
      <c r="D15" s="347" t="s">
        <v>42</v>
      </c>
      <c r="E15" s="347" t="s">
        <v>12</v>
      </c>
      <c r="F15" s="350" t="s">
        <v>181</v>
      </c>
      <c r="G15" s="338" t="s">
        <v>182</v>
      </c>
      <c r="H15" s="345" t="s">
        <v>181</v>
      </c>
      <c r="I15" s="347" t="s">
        <v>42</v>
      </c>
      <c r="J15" s="347" t="s">
        <v>12</v>
      </c>
      <c r="K15" s="350" t="s">
        <v>181</v>
      </c>
      <c r="O15" s="364"/>
    </row>
    <row r="16" spans="1:15" ht="18.75" customHeight="1">
      <c r="A16" s="327" t="s">
        <v>180</v>
      </c>
      <c r="B16" s="339"/>
      <c r="C16" s="339"/>
      <c r="D16" s="339"/>
      <c r="E16" s="339"/>
      <c r="F16" s="339"/>
      <c r="G16" s="339"/>
      <c r="H16" s="339"/>
      <c r="I16" s="339"/>
      <c r="J16" s="339"/>
      <c r="K16" s="339"/>
      <c r="O16" s="364"/>
    </row>
    <row r="17" spans="1:11">
      <c r="A17" s="327" t="s">
        <v>179</v>
      </c>
      <c r="B17" s="327" t="s">
        <v>148</v>
      </c>
      <c r="C17" s="327"/>
      <c r="D17" s="327"/>
      <c r="E17" s="327"/>
      <c r="F17" s="327"/>
      <c r="G17" s="327" t="s">
        <v>62</v>
      </c>
      <c r="H17" s="327"/>
      <c r="I17" s="327"/>
      <c r="J17" s="327"/>
      <c r="K17" s="327"/>
    </row>
    <row r="18" spans="1:11" ht="18.75" customHeight="1">
      <c r="A18" s="327"/>
      <c r="B18" s="339"/>
      <c r="C18" s="339"/>
      <c r="D18" s="348" t="s">
        <v>178</v>
      </c>
      <c r="E18" s="349"/>
      <c r="F18" s="351"/>
      <c r="G18" s="339"/>
      <c r="H18" s="339"/>
      <c r="I18" s="348" t="s">
        <v>178</v>
      </c>
      <c r="J18" s="349"/>
      <c r="K18" s="351"/>
    </row>
    <row r="19" spans="1:11">
      <c r="A19" s="334" t="s">
        <v>167</v>
      </c>
      <c r="B19" s="327" t="s">
        <v>177</v>
      </c>
      <c r="C19" s="327"/>
      <c r="D19" s="327"/>
      <c r="E19" s="327"/>
      <c r="F19" s="327"/>
      <c r="G19" s="327" t="s">
        <v>91</v>
      </c>
      <c r="H19" s="327"/>
      <c r="I19" s="327"/>
      <c r="J19" s="327"/>
      <c r="K19" s="327"/>
    </row>
    <row r="20" spans="1:11" ht="18.75" customHeight="1">
      <c r="A20" s="333"/>
      <c r="B20" s="339"/>
      <c r="C20" s="339"/>
      <c r="D20" s="339"/>
      <c r="E20" s="339"/>
      <c r="F20" s="339"/>
      <c r="G20" s="339"/>
      <c r="H20" s="339"/>
      <c r="I20" s="339"/>
      <c r="J20" s="339"/>
      <c r="K20" s="339"/>
    </row>
    <row r="23" spans="1:11">
      <c r="A23" s="325" t="s">
        <v>176</v>
      </c>
    </row>
    <row r="24" spans="1:11" ht="3.75" customHeight="1"/>
    <row r="25" spans="1:11">
      <c r="A25" s="335" t="s">
        <v>24</v>
      </c>
      <c r="B25" s="340" t="s">
        <v>175</v>
      </c>
      <c r="C25" s="346"/>
      <c r="D25" s="346"/>
      <c r="E25" s="346"/>
      <c r="F25" s="346"/>
      <c r="G25" s="352"/>
      <c r="H25" s="340" t="s">
        <v>174</v>
      </c>
      <c r="I25" s="352"/>
      <c r="J25" s="354" t="s">
        <v>65</v>
      </c>
      <c r="K25" s="359"/>
    </row>
    <row r="26" spans="1:11">
      <c r="A26" s="336"/>
      <c r="B26" s="335" t="s">
        <v>173</v>
      </c>
      <c r="C26" s="335" t="s">
        <v>129</v>
      </c>
      <c r="D26" s="335" t="s">
        <v>172</v>
      </c>
      <c r="E26" s="335" t="s">
        <v>171</v>
      </c>
      <c r="F26" s="335" t="s">
        <v>31</v>
      </c>
      <c r="G26" s="335" t="s">
        <v>99</v>
      </c>
      <c r="H26" s="353" t="s">
        <v>101</v>
      </c>
      <c r="I26" s="354" t="s">
        <v>100</v>
      </c>
      <c r="J26" s="355"/>
      <c r="K26" s="360"/>
    </row>
    <row r="27" spans="1:11" ht="18.75" customHeight="1">
      <c r="A27" s="327" t="s">
        <v>169</v>
      </c>
      <c r="B27" s="341"/>
      <c r="C27" s="341"/>
      <c r="D27" s="341"/>
      <c r="E27" s="341"/>
      <c r="F27" s="341"/>
      <c r="G27" s="341"/>
      <c r="H27" s="341"/>
      <c r="I27" s="341"/>
      <c r="J27" s="356" t="str">
        <f>IF(SUM(B27:I27)=0,"",SUM(B27:I27))</f>
        <v/>
      </c>
      <c r="K27" s="361"/>
    </row>
    <row r="28" spans="1:11" ht="15" customHeight="1">
      <c r="A28" s="327" t="s">
        <v>168</v>
      </c>
      <c r="B28" s="342"/>
      <c r="C28" s="342"/>
      <c r="D28" s="342"/>
      <c r="E28" s="342"/>
      <c r="F28" s="342"/>
      <c r="G28" s="342"/>
      <c r="H28" s="342"/>
      <c r="I28" s="342"/>
      <c r="J28" s="357" t="str">
        <f>IF(SUM(B28:I28)=0,"",SUM(B28:I28))</f>
        <v/>
      </c>
      <c r="K28" s="362"/>
    </row>
    <row r="29" spans="1:11" ht="15" customHeight="1">
      <c r="A29" s="327"/>
      <c r="B29" s="343"/>
      <c r="C29" s="343"/>
      <c r="D29" s="343"/>
      <c r="E29" s="343"/>
      <c r="F29" s="343"/>
      <c r="G29" s="343"/>
      <c r="H29" s="343"/>
      <c r="I29" s="343"/>
      <c r="J29" s="358" t="str">
        <f>IF(SUM(B29:I29)=0,"",SUM(B29:I29))</f>
        <v/>
      </c>
      <c r="K29" s="363"/>
    </row>
    <row r="30" spans="1:11" ht="12" customHeight="1">
      <c r="A30" s="328"/>
      <c r="B30" s="344"/>
      <c r="C30" s="344"/>
      <c r="D30" s="344"/>
      <c r="E30" s="344"/>
      <c r="F30" s="344"/>
      <c r="G30" s="344"/>
      <c r="H30" s="344"/>
      <c r="I30" s="344"/>
      <c r="J30" s="344"/>
      <c r="K30" s="344"/>
    </row>
    <row r="31" spans="1:11" ht="12" customHeight="1">
      <c r="A31" s="328"/>
      <c r="B31" s="344"/>
      <c r="C31" s="344"/>
      <c r="D31" s="344"/>
      <c r="E31" s="344"/>
      <c r="F31" s="344"/>
      <c r="G31" s="344"/>
      <c r="H31" s="344"/>
      <c r="I31" s="344"/>
      <c r="J31" s="344"/>
      <c r="K31" s="344"/>
    </row>
    <row r="33" ht="18.75" customHeight="1"/>
    <row r="34" ht="18.75" customHeight="1"/>
  </sheetData>
  <mergeCells count="33">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B25:G25"/>
    <mergeCell ref="H25:I25"/>
    <mergeCell ref="J27:K27"/>
    <mergeCell ref="J28:K28"/>
    <mergeCell ref="J29:K29"/>
    <mergeCell ref="A14:A15"/>
    <mergeCell ref="A17:A18"/>
    <mergeCell ref="A19:A20"/>
    <mergeCell ref="A25:A26"/>
    <mergeCell ref="J25:K26"/>
    <mergeCell ref="A28:A29"/>
  </mergeCells>
  <phoneticPr fontId="3"/>
  <dataValidations count="1">
    <dataValidation type="list" allowBlank="1" showDropDown="0" showInputMessage="1" showErrorMessage="1" sqref="B18:C18 G18:H18">
      <formula1>"有床,無床"</formula1>
    </dataValidation>
  </dataValidations>
  <printOptions horizontalCentered="1"/>
  <pageMargins left="0.31496062992125984" right="0.31496062992125984" top="0.55118110236220474" bottom="0.55118110236220474" header="0.31496062992125984" footer="0.31496062992125984"/>
  <pageSetup paperSize="9" scale="79" fitToWidth="1" fitToHeight="1" orientation="landscape" usePrinterDefaults="1" blackAndWhite="1" cellComments="asDisplayed"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承継・開業支援事業計画書（様式０）</vt:lpstr>
      <vt:lpstr>承継・開業支援事業（施設整備）事業計画総括表（様式１－１）</vt:lpstr>
      <vt:lpstr>【記入例】事業計画総括表（様式１－１）</vt:lpstr>
      <vt:lpstr>承継・開業支援事業（施設整備）事業費内訳書（様式１－２）</vt:lpstr>
      <vt:lpstr>承継・開業支援事業（施設整備）事業計画書（様式１－３）</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2026-07-24T05:20:36Z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2026-07-24T05:20:36Z</vt:filetime>
  </property>
</Properties>
</file>