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K:\教育センター\ALL_USER\★R７年度業務対応\科学賞\①４～５月\0408実施要項（所長決裁）\浄書\施行用\"/>
    </mc:Choice>
  </mc:AlternateContent>
  <xr:revisionPtr revIDLastSave="0" documentId="13_ncr:1_{A240F088-F801-40F5-ABBD-22CC427B4A28}" xr6:coauthVersionLast="47" xr6:coauthVersionMax="47" xr10:uidLastSave="{00000000-0000-0000-0000-000000000000}"/>
  <bookViews>
    <workbookView xWindow="8400" yWindow="345" windowWidth="14400" windowHeight="13725" xr2:uid="{00000000-000D-0000-FFFF-FFFF00000000}"/>
  </bookViews>
  <sheets>
    <sheet name="（様式1）出品目録" sheetId="3" r:id="rId1"/>
    <sheet name="出品票" sheetId="10" r:id="rId2"/>
    <sheet name="集計表" sheetId="4" state="hidden" r:id="rId3"/>
    <sheet name="記入例（様式１)" sheetId="12" r:id="rId4"/>
    <sheet name="記入例　出品票 " sheetId="11" r:id="rId5"/>
  </sheets>
  <definedNames>
    <definedName name="_xlnm._FilterDatabase" localSheetId="0" hidden="1">'（様式1）出品目録'!$A$12:$V$12</definedName>
    <definedName name="_xlnm._FilterDatabase" localSheetId="3" hidden="1">'記入例（様式１)'!$A$12:$V$12</definedName>
    <definedName name="_xlnm.Print_Area" localSheetId="0">'（様式1）出品目録'!$A$2:$V$38</definedName>
    <definedName name="_xlnm.Print_Area" localSheetId="4">'記入例　出品票 '!$A$1:$P$25</definedName>
    <definedName name="_xlnm.Print_Area" localSheetId="3">'記入例（様式１)'!$A$1:$V$39</definedName>
    <definedName name="_xlnm.Print_Area" localSheetId="1">出品票!$B$1:$O$25</definedName>
    <definedName name="_xlnm.Print_Titles" localSheetId="0">'（様式1）出品目録'!$8:$12</definedName>
    <definedName name="_xlnm.Print_Titles" localSheetId="3">'記入例（様式１)'!$8:$12</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4" l="1"/>
  <c r="E12" i="4"/>
  <c r="D12" i="4"/>
  <c r="D8" i="4"/>
  <c r="E8" i="4"/>
  <c r="D22" i="10"/>
  <c r="D20" i="10"/>
  <c r="J21" i="10"/>
  <c r="J20" i="10"/>
  <c r="J19" i="10"/>
  <c r="K18" i="10"/>
  <c r="D18" i="10"/>
  <c r="D17" i="10"/>
  <c r="L17" i="10"/>
  <c r="D8" i="10"/>
  <c r="D9" i="10"/>
  <c r="M24" i="10"/>
  <c r="M13" i="10"/>
  <c r="D11" i="10"/>
  <c r="J10" i="10"/>
  <c r="J9" i="10"/>
  <c r="J8" i="10"/>
  <c r="K7" i="10"/>
  <c r="G7" i="10"/>
  <c r="D7" i="10"/>
  <c r="L6" i="10"/>
  <c r="D6" i="10"/>
  <c r="Q10" i="10"/>
  <c r="G8" i="4"/>
  <c r="I8" i="4"/>
  <c r="K8" i="4"/>
  <c r="M8" i="4"/>
  <c r="O8" i="4"/>
  <c r="J8" i="4"/>
  <c r="H8" i="4"/>
  <c r="F8" i="4"/>
  <c r="N8" i="4"/>
  <c r="L8" i="4"/>
  <c r="M16" i="4"/>
  <c r="K16" i="4"/>
  <c r="I16" i="4"/>
  <c r="G16" i="4"/>
  <c r="E16" i="4"/>
  <c r="M12" i="4"/>
  <c r="K12" i="4"/>
  <c r="I12" i="4"/>
  <c r="G12" i="4"/>
  <c r="F16" i="4" l="1"/>
  <c r="H16" i="4"/>
  <c r="J16" i="4"/>
  <c r="L16" i="4"/>
  <c r="L12" i="4"/>
  <c r="J12" i="4"/>
  <c r="H12" i="4"/>
  <c r="F12" i="4"/>
  <c r="P8" i="4" l="1"/>
  <c r="Q8" i="4"/>
  <c r="A13" i="12" l="1"/>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N16" i="4" l="1"/>
  <c r="N12" i="4"/>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13" i="3"/>
  <c r="O12" i="4" l="1"/>
  <c r="O16" i="4"/>
  <c r="D19" i="10"/>
  <c r="G18" i="10"/>
  <c r="M21" i="10"/>
  <c r="M124" i="10"/>
  <c r="D119" i="10"/>
  <c r="D111" i="10"/>
  <c r="G107" i="10"/>
  <c r="J96" i="10"/>
  <c r="L92" i="10"/>
  <c r="D84" i="10"/>
  <c r="M74" i="10"/>
  <c r="D69" i="10"/>
  <c r="D61" i="10"/>
  <c r="G57" i="10"/>
  <c r="J46" i="10"/>
  <c r="L42" i="10"/>
  <c r="D34" i="10"/>
  <c r="J33" i="10"/>
  <c r="M38" i="10"/>
  <c r="K118" i="10"/>
  <c r="M110" i="10"/>
  <c r="D107" i="10"/>
  <c r="J95" i="10"/>
  <c r="D92" i="10"/>
  <c r="J83" i="10"/>
  <c r="K68" i="10"/>
  <c r="M60" i="10"/>
  <c r="D57" i="10"/>
  <c r="J45" i="10"/>
  <c r="D42" i="10"/>
  <c r="D122" i="10"/>
  <c r="G118" i="10"/>
  <c r="J110" i="10"/>
  <c r="L106" i="10"/>
  <c r="D95" i="10"/>
  <c r="M88" i="10"/>
  <c r="D83" i="10"/>
  <c r="D72" i="10"/>
  <c r="G68" i="10"/>
  <c r="J60" i="10"/>
  <c r="L56" i="10"/>
  <c r="D45" i="10"/>
  <c r="M121" i="10"/>
  <c r="D118" i="10"/>
  <c r="J109" i="10"/>
  <c r="D106" i="10"/>
  <c r="J94" i="10"/>
  <c r="K82" i="10"/>
  <c r="M71" i="10"/>
  <c r="D68" i="10"/>
  <c r="J59" i="10"/>
  <c r="D56" i="10"/>
  <c r="J44" i="10"/>
  <c r="K32" i="10"/>
  <c r="M35" i="10"/>
  <c r="J121" i="10"/>
  <c r="L117" i="10"/>
  <c r="D109" i="10"/>
  <c r="M99" i="10"/>
  <c r="D94" i="10"/>
  <c r="D86" i="10"/>
  <c r="G82" i="10"/>
  <c r="J71" i="10"/>
  <c r="L67" i="10"/>
  <c r="D59" i="10"/>
  <c r="M49" i="10"/>
  <c r="D44" i="10"/>
  <c r="D36" i="10"/>
  <c r="G32" i="10"/>
  <c r="D32" i="10"/>
  <c r="J120" i="10"/>
  <c r="D117" i="10"/>
  <c r="J108" i="10"/>
  <c r="K93" i="10"/>
  <c r="M85" i="10"/>
  <c r="D82" i="10"/>
  <c r="J70" i="10"/>
  <c r="D67" i="10"/>
  <c r="J58" i="10"/>
  <c r="K43" i="10"/>
  <c r="D120" i="10"/>
  <c r="M113" i="10"/>
  <c r="D108" i="10"/>
  <c r="D97" i="10"/>
  <c r="G93" i="10"/>
  <c r="J85" i="10"/>
  <c r="L81" i="10"/>
  <c r="D70" i="10"/>
  <c r="M63" i="10"/>
  <c r="D58" i="10"/>
  <c r="D47" i="10"/>
  <c r="G43" i="10"/>
  <c r="J35" i="10"/>
  <c r="L31" i="10"/>
  <c r="J119" i="10"/>
  <c r="K107" i="10"/>
  <c r="M96" i="10"/>
  <c r="D93" i="10"/>
  <c r="J84" i="10"/>
  <c r="D81" i="10"/>
  <c r="J69" i="10"/>
  <c r="K57" i="10"/>
  <c r="M46" i="10"/>
  <c r="D43" i="10"/>
  <c r="J34" i="10"/>
  <c r="D31" i="10"/>
  <c r="M10" i="10"/>
  <c r="D33" i="10"/>
  <c r="C4" i="4" l="1"/>
  <c r="B8" i="4" s="1"/>
  <c r="B16" i="4" l="1"/>
  <c r="B1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広島県</author>
  </authors>
  <commentList>
    <comment ref="N6" authorId="0" shapeId="0" xr:uid="{00000000-0006-0000-0400-000001000000}">
      <text>
        <r>
          <rPr>
            <b/>
            <sz val="9"/>
            <color indexed="81"/>
            <rFont val="ＭＳ Ｐゴシック"/>
            <family val="3"/>
            <charset val="128"/>
          </rPr>
          <t>手入力</t>
        </r>
      </text>
    </comment>
    <comment ref="N17" authorId="0" shapeId="0" xr:uid="{E0679B70-197D-4220-867E-71C0CE386F83}">
      <text>
        <r>
          <rPr>
            <b/>
            <sz val="9"/>
            <color indexed="81"/>
            <rFont val="ＭＳ Ｐゴシック"/>
            <family val="3"/>
            <charset val="128"/>
          </rPr>
          <t>手入力</t>
        </r>
      </text>
    </comment>
    <comment ref="N31" authorId="0" shapeId="0" xr:uid="{00000000-0006-0000-0400-000003000000}">
      <text>
        <r>
          <rPr>
            <b/>
            <sz val="9"/>
            <color indexed="81"/>
            <rFont val="ＭＳ Ｐゴシック"/>
            <family val="3"/>
            <charset val="128"/>
          </rPr>
          <t>手入力</t>
        </r>
      </text>
    </comment>
    <comment ref="N42" authorId="0" shapeId="0" xr:uid="{00000000-0006-0000-0400-000004000000}">
      <text>
        <r>
          <rPr>
            <b/>
            <sz val="9"/>
            <color indexed="81"/>
            <rFont val="ＭＳ Ｐゴシック"/>
            <family val="3"/>
            <charset val="128"/>
          </rPr>
          <t>手入力</t>
        </r>
      </text>
    </comment>
    <comment ref="N56" authorId="0" shapeId="0" xr:uid="{00000000-0006-0000-0400-000005000000}">
      <text>
        <r>
          <rPr>
            <b/>
            <sz val="9"/>
            <color indexed="81"/>
            <rFont val="ＭＳ Ｐゴシック"/>
            <family val="3"/>
            <charset val="128"/>
          </rPr>
          <t>手入力</t>
        </r>
      </text>
    </comment>
    <comment ref="N67" authorId="0" shapeId="0" xr:uid="{00000000-0006-0000-0400-000006000000}">
      <text>
        <r>
          <rPr>
            <b/>
            <sz val="9"/>
            <color indexed="81"/>
            <rFont val="ＭＳ Ｐゴシック"/>
            <family val="3"/>
            <charset val="128"/>
          </rPr>
          <t>手入力</t>
        </r>
      </text>
    </comment>
    <comment ref="N81" authorId="0" shapeId="0" xr:uid="{00000000-0006-0000-0400-000007000000}">
      <text>
        <r>
          <rPr>
            <b/>
            <sz val="9"/>
            <color indexed="81"/>
            <rFont val="ＭＳ Ｐゴシック"/>
            <family val="3"/>
            <charset val="128"/>
          </rPr>
          <t>手入力</t>
        </r>
      </text>
    </comment>
    <comment ref="N92" authorId="0" shapeId="0" xr:uid="{00000000-0006-0000-0400-000008000000}">
      <text>
        <r>
          <rPr>
            <b/>
            <sz val="9"/>
            <color indexed="81"/>
            <rFont val="ＭＳ Ｐゴシック"/>
            <family val="3"/>
            <charset val="128"/>
          </rPr>
          <t>手入力</t>
        </r>
      </text>
    </comment>
    <comment ref="N106" authorId="0" shapeId="0" xr:uid="{00000000-0006-0000-0400-000009000000}">
      <text>
        <r>
          <rPr>
            <b/>
            <sz val="9"/>
            <color indexed="81"/>
            <rFont val="ＭＳ Ｐゴシック"/>
            <family val="3"/>
            <charset val="128"/>
          </rPr>
          <t>手入力</t>
        </r>
      </text>
    </comment>
    <comment ref="N117" authorId="0" shapeId="0" xr:uid="{00000000-0006-0000-0400-00000A000000}">
      <text>
        <r>
          <rPr>
            <b/>
            <sz val="9"/>
            <color indexed="81"/>
            <rFont val="ＭＳ Ｐゴシック"/>
            <family val="3"/>
            <charset val="128"/>
          </rPr>
          <t>手入力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広島県</author>
  </authors>
  <commentList>
    <comment ref="N6" authorId="0" shapeId="0" xr:uid="{F341E30F-34F0-4711-9201-80BEC49B0805}">
      <text>
        <r>
          <rPr>
            <b/>
            <sz val="9"/>
            <color indexed="81"/>
            <rFont val="ＭＳ Ｐゴシック"/>
            <family val="3"/>
            <charset val="128"/>
          </rPr>
          <t>手入力</t>
        </r>
      </text>
    </comment>
    <comment ref="N17" authorId="0" shapeId="0" xr:uid="{7BA811D8-3644-4101-83E8-1CB614439B66}">
      <text>
        <r>
          <rPr>
            <b/>
            <sz val="9"/>
            <color indexed="81"/>
            <rFont val="ＭＳ Ｐゴシック"/>
            <family val="3"/>
            <charset val="128"/>
          </rPr>
          <t>手入力</t>
        </r>
      </text>
    </comment>
    <comment ref="N31" authorId="0" shapeId="0" xr:uid="{3587F488-6494-481D-81B0-6341626CE6CA}">
      <text>
        <r>
          <rPr>
            <b/>
            <sz val="9"/>
            <color indexed="81"/>
            <rFont val="ＭＳ Ｐゴシック"/>
            <family val="3"/>
            <charset val="128"/>
          </rPr>
          <t>手入力</t>
        </r>
      </text>
    </comment>
    <comment ref="N42" authorId="0" shapeId="0" xr:uid="{9D6D55AB-AEF6-4370-9B4A-6C1150A8803E}">
      <text>
        <r>
          <rPr>
            <b/>
            <sz val="9"/>
            <color indexed="81"/>
            <rFont val="ＭＳ Ｐゴシック"/>
            <family val="3"/>
            <charset val="128"/>
          </rPr>
          <t>手入力</t>
        </r>
      </text>
    </comment>
  </commentList>
</comments>
</file>

<file path=xl/sharedStrings.xml><?xml version="1.0" encoding="utf-8"?>
<sst xmlns="http://schemas.openxmlformats.org/spreadsheetml/2006/main" count="631" uniqueCount="154">
  <si>
    <r>
      <t xml:space="preserve"> </t>
    </r>
    <r>
      <rPr>
        <sz val="10.5"/>
        <rFont val="ＭＳ ゴシック"/>
        <family val="3"/>
        <charset val="128"/>
      </rPr>
      <t>No.</t>
    </r>
  </si>
  <si>
    <t>電話番号</t>
    <rPh sb="0" eb="2">
      <t>デンワ</t>
    </rPh>
    <rPh sb="2" eb="4">
      <t>バンゴウ</t>
    </rPh>
    <phoneticPr fontId="3"/>
  </si>
  <si>
    <t>作　　品　　名</t>
    <phoneticPr fontId="3"/>
  </si>
  <si>
    <t>学年</t>
    <phoneticPr fontId="3"/>
  </si>
  <si>
    <t>受付番号</t>
    <phoneticPr fontId="3"/>
  </si>
  <si>
    <t>個数</t>
    <phoneticPr fontId="3"/>
  </si>
  <si>
    <t>備考</t>
    <rPh sb="0" eb="2">
      <t>ビコウ</t>
    </rPh>
    <phoneticPr fontId="3"/>
  </si>
  <si>
    <t>氏名</t>
    <rPh sb="0" eb="2">
      <t>シメイ</t>
    </rPh>
    <phoneticPr fontId="3"/>
  </si>
  <si>
    <t>フリガナ</t>
    <phoneticPr fontId="3"/>
  </si>
  <si>
    <t>学校名</t>
    <rPh sb="0" eb="3">
      <t>ガッコウメイ</t>
    </rPh>
    <phoneticPr fontId="3"/>
  </si>
  <si>
    <r>
      <t xml:space="preserve">学校名
</t>
    </r>
    <r>
      <rPr>
        <sz val="6"/>
        <rFont val="ＭＳ ゴシック"/>
        <family val="3"/>
        <charset val="128"/>
      </rPr>
      <t>（設置区分）</t>
    </r>
    <rPh sb="5" eb="7">
      <t>セッチ</t>
    </rPh>
    <rPh sb="7" eb="9">
      <t>クブン</t>
    </rPh>
    <phoneticPr fontId="3"/>
  </si>
  <si>
    <t>提出機関名
学校名</t>
    <phoneticPr fontId="3"/>
  </si>
  <si>
    <t>ヒロシマ　タロウ</t>
    <phoneticPr fontId="3"/>
  </si>
  <si>
    <t>廣島　太郎</t>
    <rPh sb="0" eb="2">
      <t>ヒロシマ</t>
    </rPh>
    <rPh sb="3" eb="5">
      <t>タロウ</t>
    </rPh>
    <phoneticPr fontId="3"/>
  </si>
  <si>
    <t>宮島　紅葉</t>
    <rPh sb="0" eb="2">
      <t>ミヤジマ</t>
    </rPh>
    <rPh sb="3" eb="5">
      <t>モミジ</t>
    </rPh>
    <phoneticPr fontId="3"/>
  </si>
  <si>
    <t>ミヤジマ　モミジ</t>
    <phoneticPr fontId="3"/>
  </si>
  <si>
    <t>シャボン玉のひみつ</t>
    <rPh sb="4" eb="5">
      <t>ダマ</t>
    </rPh>
    <phoneticPr fontId="3"/>
  </si>
  <si>
    <t>セミの研究　パート２</t>
    <rPh sb="3" eb="5">
      <t>ケンキュウ</t>
    </rPh>
    <phoneticPr fontId="3"/>
  </si>
  <si>
    <t>△△△　△△△</t>
    <phoneticPr fontId="3"/>
  </si>
  <si>
    <t>◯◯◯　◯◯◯</t>
    <phoneticPr fontId="3"/>
  </si>
  <si>
    <t>布の乾き方</t>
    <rPh sb="0" eb="1">
      <t>ヌノ</t>
    </rPh>
    <rPh sb="2" eb="3">
      <t>カワ</t>
    </rPh>
    <rPh sb="4" eb="5">
      <t>カタ</t>
    </rPh>
    <phoneticPr fontId="3"/>
  </si>
  <si>
    <r>
      <t xml:space="preserve">枝番
</t>
    </r>
    <r>
      <rPr>
        <sz val="6"/>
        <rFont val="ｼｽﾃﾑ明朝"/>
        <family val="3"/>
        <charset val="128"/>
      </rPr>
      <t>（１が代表）</t>
    </r>
    <rPh sb="0" eb="2">
      <t>エダバン</t>
    </rPh>
    <rPh sb="6" eb="8">
      <t>ダイヒョウ</t>
    </rPh>
    <phoneticPr fontId="3"/>
  </si>
  <si>
    <t>○○学校</t>
    <rPh sb="2" eb="4">
      <t>ガッコウ</t>
    </rPh>
    <phoneticPr fontId="3"/>
  </si>
  <si>
    <t>色の変化と模様づくり</t>
    <rPh sb="0" eb="1">
      <t>イロ</t>
    </rPh>
    <rPh sb="2" eb="4">
      <t>ヘンカ</t>
    </rPh>
    <rPh sb="5" eb="7">
      <t>モヨウ</t>
    </rPh>
    <phoneticPr fontId="3"/>
  </si>
  <si>
    <t>通し
№</t>
    <rPh sb="0" eb="1">
      <t>トオ</t>
    </rPh>
    <phoneticPr fontId="3"/>
  </si>
  <si>
    <t>提出責任者氏名</t>
    <phoneticPr fontId="3"/>
  </si>
  <si>
    <t>提出責任者職</t>
    <rPh sb="5" eb="6">
      <t>ショク</t>
    </rPh>
    <phoneticPr fontId="3"/>
  </si>
  <si>
    <t>作品数</t>
  </si>
  <si>
    <t>○○　○○</t>
    <phoneticPr fontId="3"/>
  </si>
  <si>
    <t>提出市町名</t>
    <rPh sb="0" eb="2">
      <t>テイシュツ</t>
    </rPh>
    <rPh sb="2" eb="5">
      <t>シチョウメイ</t>
    </rPh>
    <phoneticPr fontId="3"/>
  </si>
  <si>
    <t>目録種</t>
    <rPh sb="0" eb="3">
      <t>モクロクシュ</t>
    </rPh>
    <phoneticPr fontId="3"/>
  </si>
  <si>
    <t>出品</t>
  </si>
  <si>
    <t>※小学校は、義務教育学校前期課程を含む。</t>
    <phoneticPr fontId="3"/>
  </si>
  <si>
    <t>※中学校は、義務教育学校後期課程及び中等教育学校前期課程を含む。</t>
    <rPh sb="1" eb="4">
      <t>チュウガッコウ</t>
    </rPh>
    <rPh sb="6" eb="12">
      <t>ギムキョウイクガッコウ</t>
    </rPh>
    <rPh sb="12" eb="16">
      <t>コウキカテイ</t>
    </rPh>
    <rPh sb="16" eb="17">
      <t>オヨ</t>
    </rPh>
    <rPh sb="18" eb="24">
      <t>チュウトウキョウイクガッコウ</t>
    </rPh>
    <rPh sb="24" eb="28">
      <t>ゼンキカテイ</t>
    </rPh>
    <rPh sb="29" eb="30">
      <t>フク</t>
    </rPh>
    <phoneticPr fontId="3"/>
  </si>
  <si>
    <t>※高等学校は、中等教育学校後期課程を含む。</t>
    <rPh sb="1" eb="3">
      <t>コウトウ</t>
    </rPh>
    <rPh sb="3" eb="5">
      <t>ガッコウ</t>
    </rPh>
    <rPh sb="7" eb="13">
      <t>チュウトウキョウイクガッコウ</t>
    </rPh>
    <rPh sb="13" eb="15">
      <t>コウキ</t>
    </rPh>
    <rPh sb="15" eb="17">
      <t>カテイ</t>
    </rPh>
    <rPh sb="18" eb="19">
      <t>フク</t>
    </rPh>
    <phoneticPr fontId="3"/>
  </si>
  <si>
    <t>生徒数</t>
  </si>
  <si>
    <t>作品数</t>
    <rPh sb="0" eb="3">
      <t>サクヒンスウ</t>
    </rPh>
    <phoneticPr fontId="14"/>
  </si>
  <si>
    <t>生徒数</t>
    <rPh sb="0" eb="3">
      <t>セイトスウ</t>
    </rPh>
    <phoneticPr fontId="14"/>
  </si>
  <si>
    <t>物理</t>
    <phoneticPr fontId="3"/>
  </si>
  <si>
    <t>化学</t>
    <phoneticPr fontId="3"/>
  </si>
  <si>
    <t>生物</t>
    <phoneticPr fontId="3"/>
  </si>
  <si>
    <t>地学</t>
    <phoneticPr fontId="3"/>
  </si>
  <si>
    <t>広領域</t>
    <rPh sb="0" eb="3">
      <t>コウリョウイキ</t>
    </rPh>
    <phoneticPr fontId="14"/>
  </si>
  <si>
    <t>小学校</t>
    <rPh sb="0" eb="3">
      <t>ショウガッコウ</t>
    </rPh>
    <phoneticPr fontId="3"/>
  </si>
  <si>
    <t>中学校</t>
    <rPh sb="0" eb="3">
      <t>チュウガッコウ</t>
    </rPh>
    <phoneticPr fontId="3"/>
  </si>
  <si>
    <t>高等学校</t>
    <rPh sb="0" eb="4">
      <t>コウトウガッコウ</t>
    </rPh>
    <phoneticPr fontId="3"/>
  </si>
  <si>
    <t>合計</t>
    <rPh sb="0" eb="2">
      <t>ゴウケイ</t>
    </rPh>
    <phoneticPr fontId="3"/>
  </si>
  <si>
    <t>出品</t>
    <rPh sb="0" eb="2">
      <t>シュッピン</t>
    </rPh>
    <phoneticPr fontId="3"/>
  </si>
  <si>
    <t>学 校 名</t>
  </si>
  <si>
    <t>校 長 名</t>
  </si>
  <si>
    <t>指導者名</t>
  </si>
  <si>
    <t>学　  年</t>
  </si>
  <si>
    <t>フリガナ</t>
  </si>
  <si>
    <t>氏　　名</t>
  </si>
  <si>
    <t>作品の概要</t>
  </si>
  <si>
    <t>中学校・高等学校　区分</t>
  </si>
  <si>
    <t>物理</t>
  </si>
  <si>
    <t>情報公開</t>
  </si>
  <si>
    <t>学校電話番号</t>
    <rPh sb="0" eb="2">
      <t>ガッコウ</t>
    </rPh>
    <rPh sb="2" eb="6">
      <t>デンワバンゴウ</t>
    </rPh>
    <phoneticPr fontId="3"/>
  </si>
  <si>
    <t>082－〇〇〇－○○○○</t>
    <phoneticPr fontId="3"/>
  </si>
  <si>
    <t>情報公開</t>
    <rPh sb="0" eb="4">
      <t>ジョウホウコウカイ</t>
    </rPh>
    <phoneticPr fontId="3"/>
  </si>
  <si>
    <t>×</t>
  </si>
  <si>
    <t>この作品は・・・・・・・・。</t>
    <phoneticPr fontId="3"/>
  </si>
  <si>
    <t>校長名</t>
    <rPh sb="0" eb="3">
      <t>コウチョウメイ</t>
    </rPh>
    <phoneticPr fontId="3"/>
  </si>
  <si>
    <t>指導者名</t>
    <rPh sb="0" eb="2">
      <t>シドウ</t>
    </rPh>
    <rPh sb="2" eb="4">
      <t>シャメイ</t>
    </rPh>
    <phoneticPr fontId="3"/>
  </si>
  <si>
    <t>廣島　次郎</t>
    <rPh sb="0" eb="2">
      <t>ヒロシマ</t>
    </rPh>
    <rPh sb="3" eb="5">
      <t>ジロウ</t>
    </rPh>
    <phoneticPr fontId="3"/>
  </si>
  <si>
    <t>廣島　三郎</t>
    <rPh sb="0" eb="2">
      <t>ヒロシマ</t>
    </rPh>
    <rPh sb="3" eb="5">
      <t>サブロウ</t>
    </rPh>
    <phoneticPr fontId="3"/>
  </si>
  <si>
    <t>082－123－4567</t>
    <phoneticPr fontId="3"/>
  </si>
  <si>
    <t>082－987－6543</t>
    <phoneticPr fontId="3"/>
  </si>
  <si>
    <t>一作品中の
個数番号</t>
    <phoneticPr fontId="3"/>
  </si>
  <si>
    <t>の</t>
    <phoneticPr fontId="3"/>
  </si>
  <si>
    <t>通し№</t>
    <rPh sb="0" eb="1">
      <t>トオ</t>
    </rPh>
    <phoneticPr fontId="3"/>
  </si>
  <si>
    <t>（様式１）</t>
  </si>
  <si>
    <t>広島県科学賞出品票</t>
  </si>
  <si>
    <t>※事務局
　記入欄</t>
    <phoneticPr fontId="3"/>
  </si>
  <si>
    <t>※事務局
　記入欄</t>
    <phoneticPr fontId="3"/>
  </si>
  <si>
    <t>の</t>
    <phoneticPr fontId="3"/>
  </si>
  <si>
    <t>一作品中の
個数番号</t>
    <phoneticPr fontId="3"/>
  </si>
  <si>
    <t>中学校</t>
  </si>
  <si>
    <r>
      <rPr>
        <sz val="11"/>
        <rFont val="Segoe UI Symbol"/>
        <family val="3"/>
      </rPr>
      <t>△△</t>
    </r>
    <r>
      <rPr>
        <sz val="11"/>
        <rFont val="ＭＳ Ｐゴシック"/>
        <family val="3"/>
        <charset val="128"/>
      </rPr>
      <t>小</t>
    </r>
    <r>
      <rPr>
        <sz val="11"/>
        <rFont val="ｼｽﾃﾑ明朝"/>
        <family val="3"/>
        <charset val="128"/>
      </rPr>
      <t>学校</t>
    </r>
    <rPh sb="2" eb="3">
      <t>ショウ</t>
    </rPh>
    <rPh sb="3" eb="5">
      <t>ガッコウ</t>
    </rPh>
    <phoneticPr fontId="3"/>
  </si>
  <si>
    <t>この作品は、シャボン玉遊びを楽しんで・・・。</t>
    <rPh sb="10" eb="11">
      <t>ダマ</t>
    </rPh>
    <rPh sb="11" eb="12">
      <t>アソ</t>
    </rPh>
    <rPh sb="14" eb="15">
      <t>タノ</t>
    </rPh>
    <phoneticPr fontId="3"/>
  </si>
  <si>
    <t xml:space="preserve">〒
</t>
    <phoneticPr fontId="3"/>
  </si>
  <si>
    <t>○○○　○○</t>
    <phoneticPr fontId="3"/>
  </si>
  <si>
    <t>〇〇〇〇学校</t>
    <rPh sb="4" eb="6">
      <t>ガッコウ</t>
    </rPh>
    <phoneticPr fontId="3"/>
  </si>
  <si>
    <t>高等学校</t>
  </si>
  <si>
    <t>生物</t>
  </si>
  <si>
    <t>地学</t>
  </si>
  <si>
    <r>
      <rPr>
        <sz val="11"/>
        <rFont val="Segoe UI Symbol"/>
        <family val="3"/>
      </rPr>
      <t>◇◇</t>
    </r>
    <r>
      <rPr>
        <sz val="11"/>
        <rFont val="ＭＳ Ｐゴシック"/>
        <family val="3"/>
        <charset val="128"/>
      </rPr>
      <t>中</t>
    </r>
    <r>
      <rPr>
        <sz val="11"/>
        <rFont val="ｼｽﾃﾑ明朝"/>
        <family val="3"/>
        <charset val="128"/>
      </rPr>
      <t>学校</t>
    </r>
    <rPh sb="2" eb="3">
      <t>チュウ</t>
    </rPh>
    <rPh sb="3" eb="5">
      <t>ガッコウ</t>
    </rPh>
    <phoneticPr fontId="3"/>
  </si>
  <si>
    <r>
      <rPr>
        <sz val="11"/>
        <rFont val="Segoe UI Symbol"/>
        <family val="3"/>
      </rPr>
      <t>◎◎</t>
    </r>
    <r>
      <rPr>
        <sz val="11"/>
        <rFont val="ＭＳ Ｐゴシック"/>
        <family val="3"/>
        <charset val="128"/>
      </rPr>
      <t>中</t>
    </r>
    <r>
      <rPr>
        <sz val="11"/>
        <rFont val="ｼｽﾃﾑ明朝"/>
        <family val="3"/>
        <charset val="128"/>
      </rPr>
      <t>学校</t>
    </r>
    <rPh sb="2" eb="3">
      <t>チュウ</t>
    </rPh>
    <rPh sb="3" eb="5">
      <t>ガッコウ</t>
    </rPh>
    <phoneticPr fontId="3"/>
  </si>
  <si>
    <r>
      <rPr>
        <sz val="11"/>
        <rFont val="Segoe UI Symbol"/>
        <family val="3"/>
      </rPr>
      <t>◇◇</t>
    </r>
    <r>
      <rPr>
        <sz val="11"/>
        <rFont val="ＭＳ Ｐゴシック"/>
        <family val="3"/>
        <charset val="128"/>
      </rPr>
      <t>高等</t>
    </r>
    <r>
      <rPr>
        <sz val="11"/>
        <rFont val="ｼｽﾃﾑ明朝"/>
        <family val="3"/>
        <charset val="128"/>
      </rPr>
      <t>学校</t>
    </r>
    <rPh sb="2" eb="4">
      <t>コウトウ</t>
    </rPh>
    <rPh sb="4" eb="6">
      <t>ガッコウ</t>
    </rPh>
    <phoneticPr fontId="3"/>
  </si>
  <si>
    <t>第68回広島県科学賞　集計表</t>
    <rPh sb="11" eb="14">
      <t>シュウケイヒョウ</t>
    </rPh>
    <phoneticPr fontId="3"/>
  </si>
  <si>
    <t>児童数</t>
    <rPh sb="0" eb="2">
      <t>ジドウ</t>
    </rPh>
    <phoneticPr fontId="3"/>
  </si>
  <si>
    <t>総作品数</t>
  </si>
  <si>
    <t>総研究者数</t>
  </si>
  <si>
    <t>校種</t>
    <rPh sb="0" eb="2">
      <t>コウシュ</t>
    </rPh>
    <phoneticPr fontId="3"/>
  </si>
  <si>
    <t>学年・区分</t>
    <rPh sb="0" eb="2">
      <t>ガクネン</t>
    </rPh>
    <rPh sb="3" eb="5">
      <t>クブン</t>
    </rPh>
    <phoneticPr fontId="3"/>
  </si>
  <si>
    <t>小学校</t>
  </si>
  <si>
    <t>１年</t>
    <phoneticPr fontId="3"/>
  </si>
  <si>
    <t>２年</t>
  </si>
  <si>
    <t>３年</t>
  </si>
  <si>
    <t>４年</t>
  </si>
  <si>
    <t>５年</t>
  </si>
  <si>
    <t>６年</t>
  </si>
  <si>
    <t>３年</t>
    <rPh sb="1" eb="2">
      <t>ネン</t>
    </rPh>
    <phoneticPr fontId="3"/>
  </si>
  <si>
    <t>※この表のセルには数式が入っていますので入力しないでください。</t>
    <rPh sb="3" eb="4">
      <t>ヒョウ</t>
    </rPh>
    <rPh sb="9" eb="11">
      <t>スウシキ</t>
    </rPh>
    <rPh sb="12" eb="13">
      <t>ハイ</t>
    </rPh>
    <rPh sb="20" eb="22">
      <t>ニュウリョク</t>
    </rPh>
    <phoneticPr fontId="3"/>
  </si>
  <si>
    <t>東広島市立</t>
    <rPh sb="0" eb="5">
      <t>ヒガシヒロシマシリツ</t>
    </rPh>
    <phoneticPr fontId="3"/>
  </si>
  <si>
    <t>○○小学校</t>
    <rPh sb="2" eb="5">
      <t>ショウガッコウ</t>
    </rPh>
    <phoneticPr fontId="3"/>
  </si>
  <si>
    <t>　(TEL 082－123－4567)</t>
  </si>
  <si>
    <t>2年</t>
    <rPh sb="1" eb="2">
      <t>ネン</t>
    </rPh>
    <phoneticPr fontId="3"/>
  </si>
  <si>
    <t>この作品は、シャボン玉遊びを楽しんで・・・</t>
    <rPh sb="2" eb="4">
      <t>サクヒン</t>
    </rPh>
    <rPh sb="10" eb="11">
      <t>ダマ</t>
    </rPh>
    <rPh sb="11" eb="12">
      <t>アソ</t>
    </rPh>
    <rPh sb="14" eb="15">
      <t>タノ</t>
    </rPh>
    <phoneticPr fontId="3"/>
  </si>
  <si>
    <t>こまのまわりかた
～回転の秘密を解き明かせ～</t>
  </si>
  <si>
    <t>△△中学校</t>
    <rPh sb="2" eb="5">
      <t>チュウガッコウ</t>
    </rPh>
    <phoneticPr fontId="3"/>
  </si>
  <si>
    <t>　(TEL 082－〇〇〇－○○○○)</t>
  </si>
  <si>
    <t>鳥居　紅葉</t>
  </si>
  <si>
    <t>八本松　南</t>
  </si>
  <si>
    <t>瀬戸内　檸檬</t>
  </si>
  <si>
    <t>セトウチ　レモン</t>
  </si>
  <si>
    <t>他1名</t>
  </si>
  <si>
    <t>この作品は、こまの回転について・・・・・・・・。</t>
  </si>
  <si>
    <t>×</t>
    <phoneticPr fontId="3"/>
  </si>
  <si>
    <t>・・・・・・・・・・</t>
    <phoneticPr fontId="3"/>
  </si>
  <si>
    <t>◆◆◆◆◆</t>
    <phoneticPr fontId="3"/>
  </si>
  <si>
    <t/>
  </si>
  <si>
    <t>立</t>
  </si>
  <si>
    <t>学校</t>
  </si>
  <si>
    <t>年</t>
  </si>
  <si>
    <t>物理　　化学　　生物　　地学　　広領域</t>
  </si>
  <si>
    <t>　(TEL 　　　　　 　)</t>
  </si>
  <si>
    <t>082-○○-○○　　　　　（担当：〇〇　）</t>
    <rPh sb="15" eb="17">
      <t>タントウ</t>
    </rPh>
    <phoneticPr fontId="3"/>
  </si>
  <si>
    <t>082-○○-○○　　　（担当：　　　　）</t>
    <rPh sb="13" eb="15">
      <t>タントウ</t>
    </rPh>
    <phoneticPr fontId="3"/>
  </si>
  <si>
    <t>※　必要に応じて行を増やしてください。</t>
    <rPh sb="2" eb="4">
      <t>ヒツヨウ</t>
    </rPh>
    <rPh sb="5" eb="6">
      <t>オウ</t>
    </rPh>
    <rPh sb="8" eb="9">
      <t>ギョウ</t>
    </rPh>
    <rPh sb="10" eb="11">
      <t>フ</t>
    </rPh>
    <phoneticPr fontId="3"/>
  </si>
  <si>
    <t>・出品票を作品よりも外側にはみ出すように貼り付けないでください。出品票の破損の原因になります。</t>
    <phoneticPr fontId="3"/>
  </si>
  <si>
    <t>記入例及び記入上の注意</t>
    <rPh sb="0" eb="3">
      <t>キニュウレイ</t>
    </rPh>
    <rPh sb="3" eb="4">
      <t>オヨ</t>
    </rPh>
    <rPh sb="5" eb="8">
      <t>キニュウジョウ</t>
    </rPh>
    <rPh sb="9" eb="11">
      <t>チュウイ</t>
    </rPh>
    <phoneticPr fontId="3"/>
  </si>
  <si>
    <t>作品の概要</t>
    <rPh sb="0" eb="2">
      <t>サクヒン</t>
    </rPh>
    <rPh sb="3" eb="5">
      <t>ガイヨウ</t>
    </rPh>
    <phoneticPr fontId="3"/>
  </si>
  <si>
    <t>作 品 名</t>
    <rPh sb="0" eb="1">
      <t>サク</t>
    </rPh>
    <rPh sb="2" eb="3">
      <t>ヒン</t>
    </rPh>
    <rPh sb="4" eb="5">
      <t>ナ</t>
    </rPh>
    <phoneticPr fontId="3"/>
  </si>
  <si>
    <t>校種、学年・区分</t>
    <rPh sb="0" eb="2">
      <t>コウシュ</t>
    </rPh>
    <rPh sb="3" eb="5">
      <t>ガクネン</t>
    </rPh>
    <rPh sb="6" eb="8">
      <t>クブン</t>
    </rPh>
    <phoneticPr fontId="3"/>
  </si>
  <si>
    <t>学校名</t>
    <rPh sb="0" eb="2">
      <t>ガッコウ</t>
    </rPh>
    <rPh sb="2" eb="3">
      <t>メイ</t>
    </rPh>
    <phoneticPr fontId="3"/>
  </si>
  <si>
    <r>
      <t>※作品が</t>
    </r>
    <r>
      <rPr>
        <sz val="10"/>
        <rFont val="Yu Gothic"/>
        <family val="3"/>
        <charset val="128"/>
      </rPr>
      <t>複数の</t>
    </r>
    <r>
      <rPr>
        <sz val="10"/>
        <rFont val="ＦＡ 丸ゴシックＭ"/>
        <family val="3"/>
        <charset val="128"/>
      </rPr>
      <t>学年にまたがっている場合は、作品数は</t>
    </r>
    <r>
      <rPr>
        <sz val="10"/>
        <rFont val="Yu Gothic"/>
        <family val="3"/>
        <charset val="128"/>
      </rPr>
      <t>最も高い</t>
    </r>
    <r>
      <rPr>
        <sz val="10"/>
        <rFont val="ＦＡ 丸ゴシックＭ"/>
        <family val="3"/>
        <charset val="128"/>
      </rPr>
      <t>学年にカウント</t>
    </r>
    <r>
      <rPr>
        <sz val="10"/>
        <rFont val="Yu Gothic"/>
        <family val="3"/>
        <charset val="128"/>
      </rPr>
      <t>され</t>
    </r>
    <r>
      <rPr>
        <sz val="10"/>
        <rFont val="ＦＡ 丸ゴシックＭ"/>
        <family val="3"/>
        <charset val="128"/>
      </rPr>
      <t>、児童生徒数（研究者数）はそれぞれの該当学年にカウントされ</t>
    </r>
    <r>
      <rPr>
        <sz val="10"/>
        <rFont val="Yu Gothic"/>
        <family val="3"/>
        <charset val="128"/>
      </rPr>
      <t>ます</t>
    </r>
    <r>
      <rPr>
        <sz val="10"/>
        <rFont val="ＦＡ 丸ゴシックＭ"/>
        <family val="3"/>
        <charset val="128"/>
      </rPr>
      <t>。</t>
    </r>
    <rPh sb="1" eb="3">
      <t>サクヒン</t>
    </rPh>
    <rPh sb="4" eb="6">
      <t>フクスウ</t>
    </rPh>
    <rPh sb="7" eb="9">
      <t>ガクネン</t>
    </rPh>
    <rPh sb="17" eb="19">
      <t>バアイ</t>
    </rPh>
    <rPh sb="21" eb="23">
      <t>サクヒン</t>
    </rPh>
    <rPh sb="23" eb="24">
      <t>スウ</t>
    </rPh>
    <rPh sb="25" eb="26">
      <t>モット</t>
    </rPh>
    <rPh sb="27" eb="28">
      <t>タカ</t>
    </rPh>
    <rPh sb="29" eb="31">
      <t>ガクネン</t>
    </rPh>
    <rPh sb="39" eb="41">
      <t>ジドウ</t>
    </rPh>
    <rPh sb="41" eb="43">
      <t>セイト</t>
    </rPh>
    <rPh sb="43" eb="44">
      <t>スウ</t>
    </rPh>
    <rPh sb="45" eb="48">
      <t>ケンキュウシャ</t>
    </rPh>
    <rPh sb="48" eb="49">
      <t>スウ</t>
    </rPh>
    <rPh sb="56" eb="58">
      <t>ガイトウ</t>
    </rPh>
    <rPh sb="58" eb="60">
      <t>ガクネン</t>
    </rPh>
    <phoneticPr fontId="14"/>
  </si>
  <si>
    <t>学校名</t>
    <phoneticPr fontId="3"/>
  </si>
  <si>
    <t>ここから右は、出品票作成に必要なデータ（各作品の代表研究者の欄のみに入力）</t>
    <rPh sb="4" eb="5">
      <t>ミギ</t>
    </rPh>
    <rPh sb="7" eb="10">
      <t>シュッピンヒョウ</t>
    </rPh>
    <rPh sb="10" eb="12">
      <t>サクセイ</t>
    </rPh>
    <rPh sb="13" eb="15">
      <t>ヒツヨウ</t>
    </rPh>
    <rPh sb="20" eb="23">
      <t>カクサクヒン</t>
    </rPh>
    <rPh sb="24" eb="26">
      <t>ダイヒョウ</t>
    </rPh>
    <rPh sb="26" eb="28">
      <t>ケンキュウ</t>
    </rPh>
    <rPh sb="28" eb="29">
      <t>シャ</t>
    </rPh>
    <rPh sb="30" eb="31">
      <t>ラン</t>
    </rPh>
    <rPh sb="34" eb="36">
      <t>ニュウリョク</t>
    </rPh>
    <phoneticPr fontId="3"/>
  </si>
  <si>
    <t>連絡先住所</t>
    <phoneticPr fontId="3"/>
  </si>
  <si>
    <r>
      <rPr>
        <sz val="11"/>
        <rFont val="Segoe UI Symbol"/>
        <family val="3"/>
      </rPr>
      <t>○○</t>
    </r>
    <r>
      <rPr>
        <sz val="11"/>
        <rFont val="ＭＳ Ｐゴシック"/>
        <family val="3"/>
        <charset val="128"/>
      </rPr>
      <t>小</t>
    </r>
    <r>
      <rPr>
        <sz val="11"/>
        <rFont val="ｼｽﾃﾑ明朝"/>
        <family val="3"/>
        <charset val="128"/>
      </rPr>
      <t>学校</t>
    </r>
    <rPh sb="2" eb="3">
      <t>ショウ</t>
    </rPh>
    <rPh sb="3" eb="5">
      <t>ガッコウ</t>
    </rPh>
    <phoneticPr fontId="3"/>
  </si>
  <si>
    <t>学校に提出のあった作品総数及びその研究者総数</t>
    <rPh sb="0" eb="2">
      <t>ガッコウ</t>
    </rPh>
    <rPh sb="3" eb="5">
      <t>テイシュツ</t>
    </rPh>
    <rPh sb="9" eb="13">
      <t>サクヒンソウスウ</t>
    </rPh>
    <rPh sb="13" eb="14">
      <t>オヨ</t>
    </rPh>
    <rPh sb="17" eb="22">
      <t>ケンキュウシャソウスウ</t>
    </rPh>
    <phoneticPr fontId="3"/>
  </si>
  <si>
    <t>※　受付番号及び備考の欄には記入しないでください。</t>
    <phoneticPr fontId="3"/>
  </si>
  <si>
    <t>立</t>
    <rPh sb="0" eb="1">
      <t>リツ</t>
    </rPh>
    <phoneticPr fontId="3"/>
  </si>
  <si>
    <t>提出機関名</t>
    <phoneticPr fontId="3"/>
  </si>
  <si>
    <t>第69回広島県科学賞　出品目録</t>
    <rPh sb="11" eb="13">
      <t>シュッピン</t>
    </rPh>
    <rPh sb="13" eb="15">
      <t>モクロク</t>
    </rPh>
    <phoneticPr fontId="3"/>
  </si>
  <si>
    <t>第69回　広島県科学賞出品票</t>
  </si>
  <si>
    <t>出品票は、作品の表紙に糊又はテープ等を用いてはがれ落ちないように貼り付けてください。
・作品に書かれている研究者名や研究作品名が隠れないように注意してください。
・貼り付けるスペースがない場合は、出品票の一辺のみを糊等で貼り付け、出品票をめくると研究者名等が見えるように貼り付けてください。</t>
    <phoneticPr fontId="3"/>
  </si>
  <si>
    <t xml:space="preserve">（様式１）学校用 </t>
    <rPh sb="1" eb="3">
      <t>ヨウシキ</t>
    </rPh>
    <rPh sb="5" eb="8">
      <t>ガッコウヨウ</t>
    </rPh>
    <phoneticPr fontId="3"/>
  </si>
  <si>
    <t>（様式１）学校用</t>
    <rPh sb="5" eb="8">
      <t>ガッコウヨウ</t>
    </rPh>
    <phoneticPr fontId="3"/>
  </si>
  <si>
    <r>
      <rPr>
        <sz val="11"/>
        <rFont val="Segoe UI Symbol"/>
        <family val="3"/>
      </rPr>
      <t>□□</t>
    </r>
    <r>
      <rPr>
        <sz val="11"/>
        <rFont val="ＭＳ Ｐゴシック"/>
        <family val="3"/>
        <charset val="128"/>
      </rPr>
      <t>高等</t>
    </r>
    <r>
      <rPr>
        <sz val="11"/>
        <rFont val="ｼｽﾃﾑ明朝"/>
        <family val="3"/>
        <charset val="128"/>
      </rPr>
      <t>学校</t>
    </r>
    <rPh sb="2" eb="4">
      <t>コウトウ</t>
    </rPh>
    <rPh sb="4" eb="6">
      <t>ガッコウ</t>
    </rPh>
    <phoneticPr fontId="3"/>
  </si>
  <si>
    <t>記入例及び貼付上の注意</t>
    <rPh sb="0" eb="3">
      <t>キニュウレイ</t>
    </rPh>
    <rPh sb="3" eb="4">
      <t>オヨ</t>
    </rPh>
    <rPh sb="5" eb="7">
      <t>チョウフ</t>
    </rPh>
    <rPh sb="7" eb="8">
      <t>ジョウ</t>
    </rPh>
    <rPh sb="9" eb="11">
      <t>チュウイ</t>
    </rPh>
    <phoneticPr fontId="3"/>
  </si>
  <si>
    <t>【貼付上の注意】</t>
    <rPh sb="1" eb="3">
      <t>チョウフ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</si>
</sst>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name val="ｼｽﾃﾑ明朝"/>
      <family val="3"/>
      <charset val="128"/>
    </font>
    <font>
      <sz val="10.5"/>
      <name val="ｼｽﾃﾑ明朝"/>
      <family val="3"/>
      <charset val="128"/>
    </font>
    <font>
      <sz val="10.5"/>
      <name val="ＭＳ ゴシック"/>
      <family val="3"/>
      <charset val="128"/>
    </font>
    <font>
      <sz val="6"/>
      <name val="ｼｽﾃﾑ明朝"/>
      <family val="3"/>
      <charset val="128"/>
    </font>
    <font>
      <sz val="12"/>
      <name val="ＭＳ ゴシック"/>
      <family val="3"/>
      <charset val="128"/>
    </font>
    <font>
      <sz val="10"/>
      <name val="ＭＳ ゴシック"/>
      <family val="3"/>
      <charset val="128"/>
    </font>
    <font>
      <b/>
      <sz val="14"/>
      <name val="ＭＳ ゴシック"/>
      <family val="3"/>
      <charset val="128"/>
    </font>
    <font>
      <sz val="8"/>
      <name val="ｼｽﾃﾑ明朝"/>
      <family val="3"/>
      <charset val="128"/>
    </font>
    <font>
      <sz val="6"/>
      <name val="ＭＳ ゴシック"/>
      <family val="3"/>
      <charset val="128"/>
    </font>
    <font>
      <sz val="10"/>
      <name val="ｼｽﾃﾑ明朝"/>
      <family val="3"/>
      <charset val="128"/>
    </font>
    <font>
      <sz val="8"/>
      <name val="ＭＳ ゴシック"/>
      <family val="3"/>
      <charset val="128"/>
    </font>
    <font>
      <sz val="9"/>
      <name val="ＭＳ ゴシック"/>
      <family val="3"/>
      <charset val="128"/>
    </font>
    <font>
      <sz val="9"/>
      <name val="ｼｽﾃﾑ明朝"/>
      <family val="3"/>
      <charset val="128"/>
    </font>
    <font>
      <sz val="11"/>
      <name val="ＭＳ Ｐゴシック"/>
      <family val="3"/>
      <charset val="128"/>
    </font>
    <font>
      <sz val="6"/>
      <name val="ＭＳ Ｐゴシック"/>
      <family val="3"/>
      <charset val="128"/>
    </font>
    <font>
      <sz val="10"/>
      <name val="ＦＡ 丸ゴシックＭ"/>
      <family val="3"/>
      <charset val="128"/>
    </font>
    <font>
      <sz val="12"/>
      <name val="ｼｽﾃﾑ明朝"/>
      <family val="3"/>
      <charset val="128"/>
    </font>
    <font>
      <b/>
      <sz val="10"/>
      <name val="ＭＳ 明朝"/>
      <family val="1"/>
      <charset val="128"/>
    </font>
    <font>
      <sz val="8"/>
      <name val="ＭＳ 明朝"/>
      <family val="1"/>
      <charset val="128"/>
    </font>
    <font>
      <b/>
      <sz val="11"/>
      <name val="ＭＳ 明朝"/>
      <family val="1"/>
      <charset val="128"/>
    </font>
    <font>
      <sz val="11"/>
      <name val="ＭＳ 明朝"/>
      <family val="1"/>
      <charset val="128"/>
    </font>
    <font>
      <sz val="11"/>
      <name val="ＭＳ ゴシック"/>
      <family val="3"/>
      <charset val="128"/>
    </font>
    <font>
      <sz val="10"/>
      <name val="ＭＳ 明朝"/>
      <family val="1"/>
      <charset val="128"/>
    </font>
    <font>
      <sz val="9"/>
      <name val="ＭＳ 明朝"/>
      <family val="1"/>
      <charset val="128"/>
    </font>
    <font>
      <b/>
      <sz val="9"/>
      <color indexed="81"/>
      <name val="ＭＳ Ｐゴシック"/>
      <family val="3"/>
      <charset val="128"/>
    </font>
    <font>
      <b/>
      <sz val="11"/>
      <name val="ＭＳ ゴシック"/>
      <family val="3"/>
      <charset val="128"/>
    </font>
    <font>
      <sz val="10.5"/>
      <color rgb="FF000000"/>
      <name val="ＭＳ 明朝"/>
      <family val="1"/>
      <charset val="128"/>
    </font>
    <font>
      <b/>
      <sz val="14"/>
      <name val="ＭＳ 明朝"/>
      <family val="1"/>
      <charset val="128"/>
    </font>
    <font>
      <b/>
      <sz val="11"/>
      <name val="BIZ UDPゴシック"/>
      <family val="3"/>
      <charset val="128"/>
    </font>
    <font>
      <sz val="9"/>
      <name val="MS UI Gothic"/>
      <family val="3"/>
      <charset val="128"/>
    </font>
    <font>
      <sz val="11"/>
      <name val="Segoe UI Symbol"/>
      <family val="3"/>
    </font>
    <font>
      <sz val="11"/>
      <name val="游ゴシック"/>
      <family val="3"/>
      <charset val="128"/>
    </font>
    <font>
      <b/>
      <sz val="11"/>
      <name val="ＭＳ Ｐゴシック"/>
      <family val="3"/>
      <charset val="128"/>
    </font>
    <font>
      <sz val="10"/>
      <name val="Yu Gothic"/>
      <family val="3"/>
      <charset val="128"/>
    </font>
    <font>
      <sz val="14"/>
      <name val="ＭＳ 明朝"/>
      <family val="1"/>
      <charset val="128"/>
    </font>
    <font>
      <sz val="12"/>
      <color rgb="FFC00000"/>
      <name val="BIZ UDゴシック"/>
      <family val="3"/>
      <charset val="128"/>
    </font>
    <font>
      <b/>
      <sz val="12"/>
      <name val="BIZ UDPゴシック"/>
      <family val="3"/>
      <charset val="128"/>
    </font>
    <font>
      <sz val="13"/>
      <name val="UD デジタル 教科書体 NP-B"/>
      <family val="1"/>
      <charset val="128"/>
    </font>
    <font>
      <sz val="8"/>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s>
  <borders count="80">
    <border>
      <left/>
      <right/>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hair">
        <color indexed="64"/>
      </right>
      <top style="thin">
        <color auto="1"/>
      </top>
      <bottom style="thin">
        <color auto="1"/>
      </bottom>
      <diagonal/>
    </border>
    <border>
      <left style="hair">
        <color indexed="64"/>
      </left>
      <right style="hair">
        <color indexed="64"/>
      </right>
      <top style="thin">
        <color auto="1"/>
      </top>
      <bottom style="thin">
        <color auto="1"/>
      </bottom>
      <diagonal/>
    </border>
    <border>
      <left style="hair">
        <color indexed="64"/>
      </left>
      <right/>
      <top style="thin">
        <color auto="1"/>
      </top>
      <bottom style="thin">
        <color auto="1"/>
      </bottom>
      <diagonal/>
    </border>
    <border>
      <left style="thin">
        <color indexed="64"/>
      </left>
      <right style="thin">
        <color indexed="64"/>
      </right>
      <top style="thin">
        <color indexed="64"/>
      </top>
      <bottom style="thin">
        <color auto="1"/>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hair">
        <color indexed="64"/>
      </top>
      <bottom style="thin">
        <color auto="1"/>
      </bottom>
      <diagonal/>
    </border>
    <border>
      <left/>
      <right/>
      <top/>
      <bottom style="thin">
        <color auto="1"/>
      </bottom>
      <diagonal/>
    </border>
    <border>
      <left style="thin">
        <color indexed="64"/>
      </left>
      <right/>
      <top style="hair">
        <color indexed="64"/>
      </top>
      <bottom style="thin">
        <color auto="1"/>
      </bottom>
      <diagonal/>
    </border>
    <border>
      <left style="medium">
        <color rgb="FFFF0000"/>
      </left>
      <right style="medium">
        <color rgb="FFFF0000"/>
      </right>
      <top style="medium">
        <color rgb="FFFF0000"/>
      </top>
      <bottom style="medium">
        <color rgb="FFFF0000"/>
      </bottom>
      <diagonal/>
    </border>
    <border>
      <left/>
      <right style="medium">
        <color indexed="64"/>
      </right>
      <top/>
      <bottom/>
      <diagonal/>
    </border>
    <border>
      <left/>
      <right style="thin">
        <color indexed="64"/>
      </right>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thin">
        <color auto="1"/>
      </right>
      <top style="hair">
        <color auto="1"/>
      </top>
      <bottom style="thin">
        <color indexed="64"/>
      </bottom>
      <diagonal/>
    </border>
    <border>
      <left style="thin">
        <color auto="1"/>
      </left>
      <right style="thin">
        <color auto="1"/>
      </right>
      <top style="hair">
        <color auto="1"/>
      </top>
      <bottom style="double">
        <color auto="1"/>
      </bottom>
      <diagonal/>
    </border>
    <border>
      <left style="thin">
        <color auto="1"/>
      </left>
      <right style="hair">
        <color auto="1"/>
      </right>
      <top style="hair">
        <color auto="1"/>
      </top>
      <bottom style="double">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medium">
        <color indexed="64"/>
      </left>
      <right style="hair">
        <color auto="1"/>
      </right>
      <top style="thin">
        <color auto="1"/>
      </top>
      <bottom style="hair">
        <color auto="1"/>
      </bottom>
      <diagonal/>
    </border>
    <border>
      <left style="medium">
        <color indexed="64"/>
      </left>
      <right style="hair">
        <color auto="1"/>
      </right>
      <top style="hair">
        <color auto="1"/>
      </top>
      <bottom style="hair">
        <color auto="1"/>
      </bottom>
      <diagonal/>
    </border>
    <border>
      <left style="medium">
        <color indexed="64"/>
      </left>
      <right style="hair">
        <color auto="1"/>
      </right>
      <top/>
      <bottom style="medium">
        <color indexed="64"/>
      </bottom>
      <diagonal/>
    </border>
    <border>
      <left style="hair">
        <color auto="1"/>
      </left>
      <right style="hair">
        <color auto="1"/>
      </right>
      <top/>
      <bottom style="medium">
        <color indexed="64"/>
      </bottom>
      <diagonal/>
    </border>
    <border>
      <left style="thin">
        <color indexed="64"/>
      </left>
      <right style="thin">
        <color indexed="64"/>
      </right>
      <top/>
      <bottom/>
      <diagonal/>
    </border>
    <border>
      <left style="thin">
        <color auto="1"/>
      </left>
      <right/>
      <top/>
      <bottom/>
      <diagonal/>
    </border>
    <border>
      <left style="thin">
        <color indexed="64"/>
      </left>
      <right style="medium">
        <color indexed="64"/>
      </right>
      <top/>
      <bottom/>
      <diagonal/>
    </border>
    <border>
      <left style="thin">
        <color indexed="64"/>
      </left>
      <right style="thin">
        <color indexed="64"/>
      </right>
      <top/>
      <bottom style="double">
        <color auto="1"/>
      </bottom>
      <diagonal/>
    </border>
    <border>
      <left style="hair">
        <color indexed="64"/>
      </left>
      <right style="thin">
        <color indexed="64"/>
      </right>
      <top style="hair">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style="hair">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hair">
        <color indexed="64"/>
      </right>
      <top style="dotted">
        <color indexed="64"/>
      </top>
      <bottom style="hair">
        <color indexed="64"/>
      </bottom>
      <diagonal/>
    </border>
    <border>
      <left style="thin">
        <color indexed="64"/>
      </left>
      <right style="hair">
        <color indexed="64"/>
      </right>
      <top style="hair">
        <color indexed="64"/>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auto="1"/>
      </left>
      <right/>
      <top style="hair">
        <color indexed="64"/>
      </top>
      <bottom style="hair">
        <color indexed="64"/>
      </bottom>
      <diagonal/>
    </border>
    <border>
      <left/>
      <right style="thin">
        <color indexed="64"/>
      </right>
      <top/>
      <bottom style="double">
        <color auto="1"/>
      </bottom>
      <diagonal/>
    </border>
    <border>
      <left style="medium">
        <color indexed="64"/>
      </left>
      <right style="thin">
        <color indexed="64"/>
      </right>
      <top style="hair">
        <color auto="1"/>
      </top>
      <bottom style="double">
        <color auto="1"/>
      </bottom>
      <diagonal/>
    </border>
    <border>
      <left style="thin">
        <color auto="1"/>
      </left>
      <right style="medium">
        <color indexed="64"/>
      </right>
      <top style="hair">
        <color auto="1"/>
      </top>
      <bottom style="hair">
        <color auto="1"/>
      </bottom>
      <diagonal/>
    </border>
    <border>
      <left style="medium">
        <color indexed="64"/>
      </left>
      <right style="hair">
        <color auto="1"/>
      </right>
      <top style="hair">
        <color auto="1"/>
      </top>
      <bottom style="thin">
        <color indexed="64"/>
      </bottom>
      <diagonal/>
    </border>
    <border>
      <left/>
      <right style="medium">
        <color indexed="64"/>
      </right>
      <top style="hair">
        <color indexed="64"/>
      </top>
      <bottom style="dotted">
        <color indexed="64"/>
      </bottom>
      <diagonal/>
    </border>
    <border>
      <left style="thin">
        <color indexed="64"/>
      </left>
      <right style="medium">
        <color indexed="64"/>
      </right>
      <top style="dotted">
        <color indexed="64"/>
      </top>
      <bottom style="hair">
        <color indexed="64"/>
      </bottom>
      <diagonal/>
    </border>
    <border>
      <left style="medium">
        <color indexed="64"/>
      </left>
      <right style="hair">
        <color auto="1"/>
      </right>
      <top/>
      <bottom style="hair">
        <color auto="1"/>
      </bottom>
      <diagonal/>
    </border>
    <border>
      <left style="hair">
        <color auto="1"/>
      </left>
      <right style="thin">
        <color auto="1"/>
      </right>
      <top/>
      <bottom style="hair">
        <color auto="1"/>
      </bottom>
      <diagonal/>
    </border>
    <border>
      <left style="thin">
        <color indexed="64"/>
      </left>
      <right style="thin">
        <color indexed="64"/>
      </right>
      <top/>
      <bottom style="hair">
        <color indexed="64"/>
      </bottom>
      <diagonal/>
    </border>
    <border>
      <left style="thin">
        <color auto="1"/>
      </left>
      <right style="hair">
        <color auto="1"/>
      </right>
      <top/>
      <bottom style="hair">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hair">
        <color auto="1"/>
      </left>
      <right/>
      <top/>
      <bottom style="medium">
        <color indexed="64"/>
      </bottom>
      <diagonal/>
    </border>
    <border>
      <left style="medium">
        <color indexed="64"/>
      </left>
      <right style="hair">
        <color indexed="64"/>
      </right>
      <top style="hair">
        <color auto="1"/>
      </top>
      <bottom style="double">
        <color auto="1"/>
      </bottom>
      <diagonal/>
    </border>
    <border>
      <left/>
      <right/>
      <top style="hair">
        <color auto="1"/>
      </top>
      <bottom style="double">
        <color auto="1"/>
      </bottom>
      <diagonal/>
    </border>
    <border>
      <left/>
      <right style="hair">
        <color auto="1"/>
      </right>
      <top style="hair">
        <color auto="1"/>
      </top>
      <bottom style="double">
        <color auto="1"/>
      </bottom>
      <diagonal/>
    </border>
    <border>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auto="1"/>
      </bottom>
      <diagonal/>
    </border>
    <border>
      <left/>
      <right style="hair">
        <color indexed="64"/>
      </right>
      <top/>
      <bottom style="thin">
        <color auto="1"/>
      </bottom>
      <diagonal/>
    </border>
    <border>
      <left style="hair">
        <color indexed="64"/>
      </left>
      <right/>
      <top/>
      <bottom style="thin">
        <color auto="1"/>
      </bottom>
      <diagonal/>
    </border>
    <border>
      <left style="hair">
        <color indexed="64"/>
      </left>
      <right style="hair">
        <color indexed="64"/>
      </right>
      <top/>
      <bottom/>
      <diagonal/>
    </border>
    <border>
      <left style="hair">
        <color indexed="64"/>
      </left>
      <right style="thin">
        <color indexed="64"/>
      </right>
      <top/>
      <bottom style="thin">
        <color auto="1"/>
      </bottom>
      <diagonal/>
    </border>
    <border>
      <left/>
      <right style="hair">
        <color indexed="64"/>
      </right>
      <top/>
      <bottom/>
      <diagonal/>
    </border>
    <border>
      <left style="double">
        <color auto="1"/>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hair">
        <color auto="1"/>
      </left>
      <right/>
      <top style="hair">
        <color auto="1"/>
      </top>
      <bottom style="medium">
        <color indexed="64"/>
      </bottom>
      <diagonal/>
    </border>
  </borders>
  <cellStyleXfs count="2">
    <xf numFmtId="0" fontId="0" fillId="0" borderId="0"/>
    <xf numFmtId="0" fontId="13" fillId="0" borderId="0"/>
  </cellStyleXfs>
  <cellXfs count="210">
    <xf numFmtId="0" fontId="0" fillId="0" borderId="0" xfId="0"/>
    <xf numFmtId="0" fontId="0" fillId="2" borderId="0" xfId="0" applyFill="1"/>
    <xf numFmtId="0" fontId="0" fillId="2" borderId="2" xfId="0" applyFill="1" applyBorder="1" applyAlignment="1">
      <alignment horizontal="center" vertical="center" shrinkToFit="1"/>
    </xf>
    <xf numFmtId="0" fontId="0" fillId="3" borderId="2" xfId="0" applyFill="1" applyBorder="1" applyAlignment="1">
      <alignment horizontal="center" vertical="center"/>
    </xf>
    <xf numFmtId="0" fontId="0" fillId="2" borderId="1" xfId="0" applyFill="1" applyBorder="1" applyAlignment="1">
      <alignment horizontal="center" vertical="center" shrinkToFit="1"/>
    </xf>
    <xf numFmtId="0" fontId="0" fillId="2" borderId="2" xfId="0" applyFill="1" applyBorder="1" applyAlignment="1">
      <alignment horizontal="left" vertical="center" shrinkToFit="1"/>
    </xf>
    <xf numFmtId="0" fontId="0" fillId="2" borderId="3" xfId="0" applyFill="1" applyBorder="1" applyAlignment="1">
      <alignment horizontal="right" vertical="center" shrinkToFit="1"/>
    </xf>
    <xf numFmtId="0" fontId="0" fillId="2" borderId="1" xfId="0" applyFill="1" applyBorder="1" applyAlignment="1">
      <alignment horizontal="right" vertical="center" shrinkToFit="1"/>
    </xf>
    <xf numFmtId="0" fontId="0" fillId="2" borderId="3" xfId="0" applyFill="1" applyBorder="1" applyAlignment="1">
      <alignment horizontal="center" vertical="center"/>
    </xf>
    <xf numFmtId="0" fontId="8" fillId="2" borderId="0" xfId="0" applyFont="1" applyFill="1" applyAlignment="1">
      <alignment vertical="center" textRotation="255" wrapText="1"/>
    </xf>
    <xf numFmtId="0" fontId="4" fillId="2" borderId="0" xfId="0" applyFont="1" applyFill="1" applyAlignment="1">
      <alignment vertical="center"/>
    </xf>
    <xf numFmtId="0" fontId="7" fillId="0" borderId="0" xfId="0" applyFont="1" applyAlignment="1">
      <alignment horizontal="center" vertical="center" wrapText="1" shrinkToFit="1"/>
    </xf>
    <xf numFmtId="0" fontId="0" fillId="2" borderId="3" xfId="0" applyFill="1" applyBorder="1" applyAlignment="1">
      <alignment horizontal="center" vertical="center" shrinkToFit="1"/>
    </xf>
    <xf numFmtId="0" fontId="6" fillId="2" borderId="0" xfId="0" applyFont="1" applyFill="1" applyAlignment="1">
      <alignment vertical="center"/>
    </xf>
    <xf numFmtId="0" fontId="0" fillId="2" borderId="4" xfId="0" applyFill="1" applyBorder="1" applyAlignment="1">
      <alignment horizontal="center" vertical="center"/>
    </xf>
    <xf numFmtId="0" fontId="0" fillId="3" borderId="5" xfId="0" applyFill="1" applyBorder="1" applyAlignment="1">
      <alignment horizontal="center" vertical="center"/>
    </xf>
    <xf numFmtId="0" fontId="0" fillId="2" borderId="6" xfId="0" applyFill="1" applyBorder="1" applyAlignment="1">
      <alignment horizontal="right" vertical="center" shrinkToFit="1"/>
    </xf>
    <xf numFmtId="0" fontId="0" fillId="2" borderId="4" xfId="0" applyFill="1" applyBorder="1" applyAlignment="1">
      <alignment horizontal="right" vertical="center" shrinkToFit="1"/>
    </xf>
    <xf numFmtId="0" fontId="0" fillId="2" borderId="5"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5" xfId="0" applyFill="1" applyBorder="1" applyAlignment="1">
      <alignment horizontal="left" vertical="center" shrinkToFit="1"/>
    </xf>
    <xf numFmtId="0" fontId="9" fillId="0" borderId="8" xfId="0" applyFont="1" applyBorder="1" applyAlignment="1">
      <alignment vertical="center" wrapText="1"/>
    </xf>
    <xf numFmtId="0" fontId="1" fillId="2" borderId="4" xfId="0" applyFont="1" applyFill="1" applyBorder="1" applyAlignment="1">
      <alignment horizontal="center" vertical="center" wrapText="1" shrinkToFit="1"/>
    </xf>
    <xf numFmtId="0" fontId="1" fillId="2" borderId="4" xfId="0" applyFont="1" applyFill="1" applyBorder="1" applyAlignment="1">
      <alignment horizontal="center" vertical="center" shrinkToFit="1"/>
    </xf>
    <xf numFmtId="0" fontId="1" fillId="2" borderId="5" xfId="0" applyFont="1" applyFill="1" applyBorder="1" applyAlignment="1">
      <alignment horizontal="center" vertical="center" wrapText="1" shrinkToFit="1"/>
    </xf>
    <xf numFmtId="0" fontId="2" fillId="3" borderId="5"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0" fillId="2" borderId="4" xfId="0"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1" xfId="0" applyFont="1" applyFill="1" applyBorder="1" applyAlignment="1">
      <alignment horizontal="center" vertical="center" wrapText="1" shrinkToFit="1"/>
    </xf>
    <xf numFmtId="0" fontId="2" fillId="2" borderId="6"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0" xfId="0" applyFill="1" applyBorder="1" applyAlignment="1">
      <alignment horizontal="center" vertical="center" shrinkToFit="1"/>
    </xf>
    <xf numFmtId="0" fontId="1" fillId="2" borderId="0" xfId="0" applyFont="1" applyFill="1" applyAlignment="1">
      <alignment vertical="center"/>
    </xf>
    <xf numFmtId="0" fontId="7" fillId="2" borderId="0" xfId="0" applyFont="1" applyFill="1" applyAlignment="1">
      <alignment vertical="top"/>
    </xf>
    <xf numFmtId="0" fontId="11" fillId="2" borderId="8" xfId="0" applyFont="1" applyFill="1" applyBorder="1" applyAlignment="1">
      <alignment horizontal="left" vertical="center" wrapText="1"/>
    </xf>
    <xf numFmtId="0" fontId="8" fillId="2" borderId="11" xfId="0" applyFont="1" applyFill="1" applyBorder="1" applyAlignment="1">
      <alignment vertical="center" textRotation="255"/>
    </xf>
    <xf numFmtId="0" fontId="8" fillId="2" borderId="12" xfId="0" applyFont="1" applyFill="1" applyBorder="1" applyAlignment="1">
      <alignment vertical="center" textRotation="255"/>
    </xf>
    <xf numFmtId="0" fontId="11" fillId="2" borderId="8" xfId="0" applyFont="1" applyFill="1" applyBorder="1" applyAlignment="1">
      <alignment horizontal="left" vertical="center" shrinkToFit="1"/>
    </xf>
    <xf numFmtId="0" fontId="8" fillId="2" borderId="11" xfId="0" applyFont="1" applyFill="1" applyBorder="1" applyAlignment="1">
      <alignment vertical="center" textRotation="255" wrapText="1"/>
    </xf>
    <xf numFmtId="0" fontId="8" fillId="2" borderId="12" xfId="0" applyFont="1" applyFill="1" applyBorder="1" applyAlignment="1">
      <alignment vertical="center" textRotation="255" wrapText="1"/>
    </xf>
    <xf numFmtId="0" fontId="12" fillId="2" borderId="8" xfId="0" applyFont="1" applyFill="1" applyBorder="1" applyAlignment="1">
      <alignment horizontal="left" vertical="center" shrinkToFit="1"/>
    </xf>
    <xf numFmtId="0" fontId="9" fillId="0" borderId="7" xfId="0" applyFont="1" applyBorder="1" applyAlignment="1">
      <alignment vertical="center" wrapText="1"/>
    </xf>
    <xf numFmtId="0" fontId="9" fillId="0" borderId="0" xfId="0" applyFont="1" applyAlignment="1">
      <alignment vertical="center" wrapText="1"/>
    </xf>
    <xf numFmtId="0" fontId="5" fillId="2" borderId="11" xfId="0" applyFont="1" applyFill="1" applyBorder="1" applyAlignment="1">
      <alignment vertical="center"/>
    </xf>
    <xf numFmtId="0" fontId="7" fillId="2" borderId="0" xfId="0" applyFont="1" applyFill="1"/>
    <xf numFmtId="0" fontId="10" fillId="0" borderId="0" xfId="0" applyFont="1" applyAlignment="1">
      <alignment vertical="center"/>
    </xf>
    <xf numFmtId="0" fontId="0" fillId="0" borderId="11" xfId="0" applyBorder="1"/>
    <xf numFmtId="0" fontId="9" fillId="4" borderId="7" xfId="0" applyFont="1" applyFill="1" applyBorder="1" applyAlignment="1">
      <alignment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7" fillId="0" borderId="8" xfId="0" applyFont="1" applyBorder="1" applyAlignment="1">
      <alignment vertical="center" wrapText="1"/>
    </xf>
    <xf numFmtId="0" fontId="15" fillId="0" borderId="0" xfId="1" applyFont="1" applyAlignment="1">
      <alignment horizontal="left" vertical="center"/>
    </xf>
    <xf numFmtId="0" fontId="0" fillId="0" borderId="0" xfId="0" applyAlignment="1">
      <alignment horizontal="left" vertical="center"/>
    </xf>
    <xf numFmtId="0" fontId="0" fillId="0" borderId="0" xfId="0" applyAlignment="1">
      <alignment horizontal="center" vertical="center" shrinkToFit="1"/>
    </xf>
    <xf numFmtId="0" fontId="0" fillId="0" borderId="0" xfId="0" applyAlignment="1">
      <alignment horizontal="center"/>
    </xf>
    <xf numFmtId="0" fontId="1" fillId="0" borderId="4" xfId="0" applyFont="1" applyBorder="1" applyAlignment="1">
      <alignment vertical="center" shrinkToFit="1"/>
    </xf>
    <xf numFmtId="0" fontId="16" fillId="0" borderId="14" xfId="0" applyFont="1" applyBorder="1" applyAlignment="1">
      <alignment horizontal="center" vertical="center" shrinkToFit="1"/>
    </xf>
    <xf numFmtId="0" fontId="16" fillId="2" borderId="16" xfId="0" applyFont="1" applyFill="1" applyBorder="1" applyAlignment="1">
      <alignment horizontal="center" vertical="center" shrinkToFit="1"/>
    </xf>
    <xf numFmtId="0" fontId="16" fillId="0" borderId="8" xfId="0" applyFont="1" applyBorder="1"/>
    <xf numFmtId="0" fontId="16" fillId="0" borderId="10" xfId="0" applyFont="1" applyBorder="1"/>
    <xf numFmtId="0" fontId="0" fillId="0" borderId="0" xfId="0" applyAlignment="1">
      <alignment vertical="center" wrapText="1"/>
    </xf>
    <xf numFmtId="0" fontId="0" fillId="0" borderId="0" xfId="0" applyAlignment="1">
      <alignment horizontal="center" vertical="center"/>
    </xf>
    <xf numFmtId="0" fontId="0" fillId="4" borderId="7" xfId="0" applyFill="1" applyBorder="1" applyAlignment="1">
      <alignment vertical="center" wrapText="1"/>
    </xf>
    <xf numFmtId="0" fontId="0" fillId="4" borderId="13" xfId="0" applyFill="1" applyBorder="1" applyAlignment="1">
      <alignment horizontal="center" vertical="center" wrapText="1" shrinkToFit="1"/>
    </xf>
    <xf numFmtId="0" fontId="0" fillId="4" borderId="8" xfId="0" applyFill="1" applyBorder="1" applyAlignment="1">
      <alignment horizontal="center" vertical="center" wrapText="1" shrinkToFit="1"/>
    </xf>
    <xf numFmtId="0" fontId="0" fillId="4" borderId="10" xfId="0" applyFill="1" applyBorder="1" applyAlignment="1">
      <alignment horizontal="center" vertical="center" wrapText="1" shrinkToFit="1"/>
    </xf>
    <xf numFmtId="0" fontId="0" fillId="0" borderId="17" xfId="0" applyBorder="1"/>
    <xf numFmtId="0" fontId="2" fillId="5" borderId="8" xfId="0" applyFont="1" applyFill="1" applyBorder="1" applyAlignment="1">
      <alignment horizontal="center" vertical="center" wrapText="1" shrinkToFit="1"/>
    </xf>
    <xf numFmtId="0" fontId="0" fillId="5" borderId="4" xfId="0" applyFill="1" applyBorder="1" applyAlignment="1">
      <alignment horizontal="center" vertical="center" shrinkToFit="1"/>
    </xf>
    <xf numFmtId="0" fontId="0" fillId="5" borderId="5" xfId="0" applyFill="1" applyBorder="1" applyAlignment="1">
      <alignment horizontal="center" vertical="center" shrinkToFit="1"/>
    </xf>
    <xf numFmtId="0" fontId="0" fillId="2" borderId="8" xfId="0" applyFill="1" applyBorder="1" applyAlignment="1">
      <alignment horizontal="left" vertical="center" shrinkToFit="1"/>
    </xf>
    <xf numFmtId="0" fontId="9" fillId="0" borderId="0" xfId="0" applyFont="1"/>
    <xf numFmtId="0" fontId="21" fillId="0" borderId="0" xfId="0" applyFont="1" applyAlignment="1">
      <alignment horizontal="center" vertical="center" wrapText="1"/>
    </xf>
    <xf numFmtId="0" fontId="22" fillId="0" borderId="0" xfId="0" applyFont="1" applyAlignment="1">
      <alignment horizontal="center" vertical="center" wrapText="1"/>
    </xf>
    <xf numFmtId="0" fontId="25" fillId="0" borderId="0" xfId="0" applyFont="1" applyAlignment="1">
      <alignment vertical="center" wrapText="1"/>
    </xf>
    <xf numFmtId="0" fontId="19" fillId="0" borderId="0" xfId="0" applyFont="1" applyAlignment="1">
      <alignment horizontal="center" vertical="center" wrapText="1"/>
    </xf>
    <xf numFmtId="0" fontId="25" fillId="0" borderId="0" xfId="0" applyFont="1" applyAlignment="1">
      <alignment horizontal="center" vertical="center" wrapText="1"/>
    </xf>
    <xf numFmtId="0" fontId="26" fillId="0" borderId="0" xfId="0" applyFont="1" applyAlignment="1">
      <alignment vertical="center"/>
    </xf>
    <xf numFmtId="0" fontId="27" fillId="0" borderId="0" xfId="0" applyFont="1" applyAlignment="1">
      <alignment horizontal="centerContinuous" vertical="center"/>
    </xf>
    <xf numFmtId="0" fontId="0" fillId="0" borderId="0" xfId="0" applyAlignment="1">
      <alignment horizontal="centerContinuous"/>
    </xf>
    <xf numFmtId="0" fontId="20" fillId="0" borderId="0" xfId="0" applyFont="1" applyAlignment="1">
      <alignment horizontal="center" vertical="center" wrapText="1"/>
    </xf>
    <xf numFmtId="0" fontId="21" fillId="0" borderId="28" xfId="0" applyFont="1" applyBorder="1" applyAlignment="1">
      <alignment vertical="center"/>
    </xf>
    <xf numFmtId="0" fontId="23" fillId="0" borderId="31" xfId="0" applyFont="1" applyBorder="1" applyAlignment="1">
      <alignment horizontal="center" vertical="center" wrapText="1"/>
    </xf>
    <xf numFmtId="0" fontId="11" fillId="0" borderId="41" xfId="0" applyFont="1" applyBorder="1" applyAlignment="1">
      <alignment vertical="center" wrapText="1"/>
    </xf>
    <xf numFmtId="0" fontId="11" fillId="0" borderId="55" xfId="0" applyFont="1" applyBorder="1" applyAlignment="1">
      <alignment vertical="center" wrapText="1"/>
    </xf>
    <xf numFmtId="0" fontId="23" fillId="0" borderId="57" xfId="0" applyFont="1" applyBorder="1" applyAlignment="1">
      <alignment horizontal="center" vertical="center" wrapText="1"/>
    </xf>
    <xf numFmtId="0" fontId="21" fillId="6" borderId="18" xfId="0" applyFont="1" applyFill="1" applyBorder="1" applyAlignment="1">
      <alignment horizontal="center" vertical="center" wrapText="1"/>
    </xf>
    <xf numFmtId="0" fontId="29" fillId="2" borderId="2" xfId="0" applyFont="1" applyFill="1" applyBorder="1" applyAlignment="1">
      <alignment horizontal="left" vertical="center" wrapText="1" shrinkToFit="1"/>
    </xf>
    <xf numFmtId="0" fontId="13" fillId="2" borderId="2"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5" fillId="2" borderId="11" xfId="0" applyFont="1" applyFill="1" applyBorder="1" applyAlignment="1">
      <alignment vertical="center" wrapText="1"/>
    </xf>
    <xf numFmtId="0" fontId="0" fillId="3" borderId="8" xfId="0" applyFill="1" applyBorder="1" applyAlignment="1">
      <alignment horizontal="center" vertical="center" shrinkToFit="1"/>
    </xf>
    <xf numFmtId="0" fontId="13" fillId="2" borderId="2" xfId="0" applyFont="1" applyFill="1" applyBorder="1" applyAlignment="1">
      <alignment horizontal="left" vertical="center" shrinkToFit="1"/>
    </xf>
    <xf numFmtId="0" fontId="13" fillId="6" borderId="7" xfId="0" applyFont="1" applyFill="1" applyBorder="1" applyAlignment="1">
      <alignment horizontal="center"/>
    </xf>
    <xf numFmtId="0" fontId="32" fillId="7" borderId="7" xfId="0" applyFont="1" applyFill="1" applyBorder="1" applyAlignment="1">
      <alignment horizontal="center" vertical="center"/>
    </xf>
    <xf numFmtId="0" fontId="13" fillId="2" borderId="3" xfId="0" applyFont="1" applyFill="1" applyBorder="1" applyAlignment="1">
      <alignment horizontal="right" vertical="center" shrinkToFit="1"/>
    </xf>
    <xf numFmtId="0" fontId="16" fillId="0" borderId="4" xfId="0" applyFont="1" applyBorder="1"/>
    <xf numFmtId="0" fontId="16" fillId="0" borderId="13" xfId="0" applyFont="1" applyBorder="1"/>
    <xf numFmtId="0" fontId="30" fillId="2" borderId="1" xfId="0" applyFont="1" applyFill="1" applyBorder="1" applyAlignment="1">
      <alignment horizontal="center" vertical="center" shrinkToFit="1"/>
    </xf>
    <xf numFmtId="0" fontId="13" fillId="2" borderId="1" xfId="0" applyFont="1" applyFill="1" applyBorder="1" applyAlignment="1">
      <alignment horizontal="left" vertical="center" shrinkToFit="1"/>
    </xf>
    <xf numFmtId="0" fontId="0" fillId="2" borderId="1" xfId="0" applyFill="1" applyBorder="1" applyAlignment="1">
      <alignment horizontal="left" vertical="center" shrinkToFit="1"/>
    </xf>
    <xf numFmtId="0" fontId="9" fillId="0" borderId="0" xfId="0" applyFont="1" applyAlignment="1">
      <alignment horizontal="left" vertical="center"/>
    </xf>
    <xf numFmtId="0" fontId="34" fillId="0" borderId="0" xfId="0" applyFont="1" applyAlignment="1">
      <alignment vertical="center"/>
    </xf>
    <xf numFmtId="0" fontId="34" fillId="0" borderId="0" xfId="0" applyFont="1" applyAlignment="1">
      <alignment horizontal="left" vertical="center" wrapText="1"/>
    </xf>
    <xf numFmtId="0" fontId="35" fillId="0" borderId="0" xfId="0" applyFont="1"/>
    <xf numFmtId="0" fontId="36" fillId="0" borderId="0" xfId="0" applyFont="1"/>
    <xf numFmtId="0" fontId="23" fillId="0" borderId="65" xfId="0" applyFont="1" applyBorder="1" applyAlignment="1">
      <alignment horizontal="center" vertical="center" shrinkToFit="1"/>
    </xf>
    <xf numFmtId="0" fontId="9" fillId="3" borderId="8" xfId="0" applyFont="1" applyFill="1" applyBorder="1" applyAlignment="1">
      <alignment horizontal="center" vertical="center" wrapText="1"/>
    </xf>
    <xf numFmtId="0" fontId="1" fillId="3" borderId="4" xfId="0" applyFont="1" applyFill="1" applyBorder="1" applyAlignment="1">
      <alignment horizontal="center" vertical="center" shrinkToFit="1"/>
    </xf>
    <xf numFmtId="0" fontId="0" fillId="5" borderId="12" xfId="0" applyFill="1" applyBorder="1" applyAlignment="1">
      <alignment horizontal="center" vertical="center" shrinkToFit="1"/>
    </xf>
    <xf numFmtId="0" fontId="0" fillId="2" borderId="68" xfId="0" applyFill="1" applyBorder="1" applyAlignment="1">
      <alignment horizontal="center" vertical="center" shrinkToFit="1"/>
    </xf>
    <xf numFmtId="0" fontId="0" fillId="2" borderId="12" xfId="0" applyFill="1" applyBorder="1" applyAlignment="1">
      <alignment horizontal="center" vertical="center" shrinkToFit="1"/>
    </xf>
    <xf numFmtId="0" fontId="0" fillId="0" borderId="69" xfId="0" applyBorder="1" applyAlignment="1">
      <alignment horizontal="center" vertical="center" shrinkToFit="1"/>
    </xf>
    <xf numFmtId="0" fontId="0" fillId="3" borderId="69" xfId="0" applyFill="1" applyBorder="1" applyAlignment="1">
      <alignment horizontal="center" vertical="center" shrinkToFit="1"/>
    </xf>
    <xf numFmtId="0" fontId="0" fillId="3" borderId="70" xfId="0" applyFill="1" applyBorder="1" applyAlignment="1">
      <alignment horizontal="center" vertical="center"/>
    </xf>
    <xf numFmtId="0" fontId="0" fillId="2" borderId="71" xfId="0" applyFill="1" applyBorder="1" applyAlignment="1">
      <alignment horizontal="center" vertical="center" shrinkToFit="1"/>
    </xf>
    <xf numFmtId="0" fontId="0" fillId="2" borderId="71" xfId="0" applyFill="1" applyBorder="1" applyAlignment="1">
      <alignment horizontal="center" vertical="center"/>
    </xf>
    <xf numFmtId="0" fontId="0" fillId="2" borderId="72" xfId="0" applyFill="1" applyBorder="1" applyAlignment="1">
      <alignment horizontal="right" vertical="center" shrinkToFit="1"/>
    </xf>
    <xf numFmtId="0" fontId="0" fillId="2" borderId="71" xfId="0" applyFill="1" applyBorder="1" applyAlignment="1">
      <alignment horizontal="right" vertical="center" shrinkToFit="1"/>
    </xf>
    <xf numFmtId="0" fontId="0" fillId="2" borderId="73" xfId="0" applyFill="1" applyBorder="1" applyAlignment="1">
      <alignment horizontal="center" vertical="center" shrinkToFit="1"/>
    </xf>
    <xf numFmtId="0" fontId="0" fillId="2" borderId="72" xfId="0" applyFill="1" applyBorder="1" applyAlignment="1">
      <alignment horizontal="center" vertical="center" shrinkToFit="1"/>
    </xf>
    <xf numFmtId="0" fontId="0" fillId="2" borderId="70" xfId="0" applyFill="1" applyBorder="1" applyAlignment="1">
      <alignment horizontal="left" vertical="center" shrinkToFit="1"/>
    </xf>
    <xf numFmtId="0" fontId="0" fillId="2" borderId="70" xfId="0" applyFill="1" applyBorder="1" applyAlignment="1">
      <alignment horizontal="center" vertical="center" shrinkToFit="1"/>
    </xf>
    <xf numFmtId="0" fontId="0" fillId="3" borderId="74" xfId="0" applyFill="1" applyBorder="1" applyAlignment="1">
      <alignment horizontal="center" vertical="center" shrinkToFit="1"/>
    </xf>
    <xf numFmtId="0" fontId="0" fillId="2" borderId="73" xfId="0" applyFill="1" applyBorder="1" applyAlignment="1">
      <alignment horizontal="left" vertical="center" shrinkToFit="1"/>
    </xf>
    <xf numFmtId="0" fontId="0" fillId="2" borderId="75" xfId="0" applyFill="1" applyBorder="1" applyAlignment="1">
      <alignment horizontal="center" vertical="center" shrinkToFit="1"/>
    </xf>
    <xf numFmtId="0" fontId="0" fillId="2" borderId="19" xfId="0" applyFill="1" applyBorder="1" applyAlignment="1">
      <alignment horizontal="center" vertical="center" shrinkToFit="1"/>
    </xf>
    <xf numFmtId="0" fontId="0" fillId="0" borderId="15" xfId="0" applyBorder="1"/>
    <xf numFmtId="0" fontId="38" fillId="2" borderId="0" xfId="0" applyFont="1" applyFill="1"/>
    <xf numFmtId="0" fontId="38" fillId="0" borderId="0" xfId="0" applyFont="1" applyAlignment="1">
      <alignment vertical="center"/>
    </xf>
    <xf numFmtId="0" fontId="38" fillId="2" borderId="0" xfId="0" applyFont="1" applyFill="1" applyAlignment="1">
      <alignment vertical="center"/>
    </xf>
    <xf numFmtId="0" fontId="13" fillId="2" borderId="1" xfId="0" applyFont="1" applyFill="1" applyBorder="1" applyAlignment="1">
      <alignment horizontal="right" vertical="center" shrinkToFit="1"/>
    </xf>
    <xf numFmtId="0" fontId="18" fillId="3" borderId="32" xfId="0" applyFont="1" applyFill="1" applyBorder="1" applyAlignment="1">
      <alignment horizontal="center" vertical="center" wrapText="1"/>
    </xf>
    <xf numFmtId="0" fontId="0" fillId="3" borderId="0" xfId="0" applyFill="1"/>
    <xf numFmtId="0" fontId="32" fillId="7" borderId="7" xfId="0" applyFont="1" applyFill="1" applyBorder="1" applyAlignment="1">
      <alignment horizontal="center" vertical="center"/>
    </xf>
    <xf numFmtId="0" fontId="13" fillId="6" borderId="7" xfId="0" applyFont="1" applyFill="1" applyBorder="1" applyAlignment="1">
      <alignment horizontal="center"/>
    </xf>
    <xf numFmtId="0" fontId="37" fillId="0" borderId="0" xfId="0" applyFont="1" applyAlignment="1">
      <alignment horizontal="center" wrapText="1"/>
    </xf>
    <xf numFmtId="0" fontId="37" fillId="0" borderId="15" xfId="0" applyFont="1" applyBorder="1" applyAlignment="1">
      <alignment horizontal="center" wrapText="1"/>
    </xf>
    <xf numFmtId="0" fontId="5" fillId="0" borderId="23" xfId="0" applyFont="1" applyBorder="1" applyAlignment="1">
      <alignment horizontal="left" vertical="top" wrapText="1"/>
    </xf>
    <xf numFmtId="0" fontId="5" fillId="0" borderId="49" xfId="0" applyFont="1" applyBorder="1" applyAlignment="1">
      <alignment horizontal="left" vertical="top" wrapText="1"/>
    </xf>
    <xf numFmtId="0" fontId="5" fillId="0" borderId="53" xfId="0" applyFont="1" applyBorder="1" applyAlignment="1">
      <alignment horizontal="left" vertical="top" wrapText="1"/>
    </xf>
    <xf numFmtId="0" fontId="23" fillId="0" borderId="51" xfId="0" applyFont="1" applyBorder="1" applyAlignment="1">
      <alignment horizontal="center" vertical="center" shrinkToFit="1"/>
    </xf>
    <xf numFmtId="0" fontId="23" fillId="0" borderId="37" xfId="0" applyFont="1" applyBorder="1" applyAlignment="1">
      <alignment horizontal="center" vertical="center" shrinkToFit="1"/>
    </xf>
    <xf numFmtId="0" fontId="23" fillId="0" borderId="34" xfId="0" applyFont="1" applyBorder="1" applyAlignment="1">
      <alignment horizontal="center" vertical="center" shrinkToFit="1"/>
    </xf>
    <xf numFmtId="0" fontId="23" fillId="0" borderId="36" xfId="0" applyFont="1" applyBorder="1" applyAlignment="1">
      <alignment horizontal="center" vertical="center" shrinkToFit="1"/>
    </xf>
    <xf numFmtId="0" fontId="25" fillId="3" borderId="33" xfId="0" applyFont="1" applyFill="1" applyBorder="1" applyAlignment="1">
      <alignment vertical="center" wrapText="1"/>
    </xf>
    <xf numFmtId="0" fontId="25" fillId="3" borderId="64" xfId="0" applyFont="1" applyFill="1" applyBorder="1" applyAlignment="1">
      <alignment vertical="center" wrapText="1"/>
    </xf>
    <xf numFmtId="0" fontId="28" fillId="0" borderId="76" xfId="0" applyFont="1" applyBorder="1" applyAlignment="1">
      <alignment horizontal="center" vertical="center" wrapText="1"/>
    </xf>
    <xf numFmtId="0" fontId="28" fillId="0" borderId="77" xfId="0" applyFont="1" applyBorder="1" applyAlignment="1">
      <alignment horizontal="center" vertical="center" wrapText="1"/>
    </xf>
    <xf numFmtId="0" fontId="25" fillId="0" borderId="77" xfId="0" applyFont="1" applyBorder="1" applyAlignment="1">
      <alignment horizontal="center" vertical="center" wrapText="1"/>
    </xf>
    <xf numFmtId="0" fontId="25" fillId="0" borderId="78" xfId="0" applyFont="1" applyBorder="1" applyAlignment="1">
      <alignment horizontal="center" vertical="center" wrapText="1"/>
    </xf>
    <xf numFmtId="0" fontId="21" fillId="0" borderId="19"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3" fillId="0" borderId="23" xfId="0" applyFont="1" applyBorder="1" applyAlignment="1">
      <alignment horizontal="center" vertical="center" wrapText="1"/>
    </xf>
    <xf numFmtId="0" fontId="23" fillId="0" borderId="22" xfId="0" applyFont="1" applyBorder="1" applyAlignment="1">
      <alignment horizontal="center" vertical="center" wrapText="1"/>
    </xf>
    <xf numFmtId="0" fontId="21" fillId="0" borderId="36" xfId="0" applyFont="1" applyBorder="1" applyAlignment="1">
      <alignment horizontal="center" vertical="center"/>
    </xf>
    <xf numFmtId="0" fontId="23" fillId="0" borderId="54" xfId="0" applyFont="1" applyBorder="1" applyAlignment="1">
      <alignment horizontal="center" vertical="center" wrapText="1"/>
    </xf>
    <xf numFmtId="0" fontId="23" fillId="0" borderId="30" xfId="0" applyFont="1" applyBorder="1" applyAlignment="1">
      <alignment horizontal="center" vertical="center" wrapText="1"/>
    </xf>
    <xf numFmtId="0" fontId="21" fillId="0" borderId="25" xfId="0" applyFont="1" applyBorder="1" applyAlignment="1">
      <alignment horizontal="right" vertical="center"/>
    </xf>
    <xf numFmtId="0" fontId="21" fillId="0" borderId="14" xfId="0" applyFont="1" applyBorder="1" applyAlignment="1">
      <alignment horizontal="right" vertical="center"/>
    </xf>
    <xf numFmtId="0" fontId="21" fillId="0" borderId="24" xfId="0" applyFont="1" applyBorder="1" applyAlignment="1">
      <alignment horizontal="right" vertical="center"/>
    </xf>
    <xf numFmtId="0" fontId="21" fillId="0" borderId="21" xfId="0" applyFont="1" applyBorder="1" applyAlignment="1">
      <alignment horizontal="right" vertical="center"/>
    </xf>
    <xf numFmtId="0" fontId="21" fillId="0" borderId="48" xfId="0" applyFont="1" applyBorder="1" applyAlignment="1">
      <alignment horizontal="right" vertical="center"/>
    </xf>
    <xf numFmtId="0" fontId="21" fillId="0" borderId="20" xfId="0" applyFont="1" applyBorder="1" applyAlignment="1">
      <alignment horizontal="right" vertical="center"/>
    </xf>
    <xf numFmtId="0" fontId="23" fillId="0" borderId="38" xfId="0" applyFont="1" applyBorder="1" applyAlignment="1">
      <alignment horizontal="center" vertical="center" wrapText="1"/>
    </xf>
    <xf numFmtId="0" fontId="23" fillId="0" borderId="47" xfId="0" applyFont="1" applyBorder="1" applyAlignment="1">
      <alignment horizontal="center" vertical="center" wrapText="1"/>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23" fillId="0" borderId="42" xfId="0" applyFont="1" applyBorder="1" applyAlignment="1">
      <alignment horizontal="center" vertical="center" wrapText="1"/>
    </xf>
    <xf numFmtId="0" fontId="23" fillId="0" borderId="46" xfId="0" applyFont="1" applyBorder="1" applyAlignment="1">
      <alignment horizontal="center" vertical="center" wrapText="1"/>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21" fillId="0" borderId="56" xfId="0" applyFont="1" applyBorder="1" applyAlignment="1">
      <alignment horizontal="center" vertical="center"/>
    </xf>
    <xf numFmtId="0" fontId="23" fillId="0" borderId="66" xfId="0" applyFont="1" applyBorder="1" applyAlignment="1">
      <alignment horizontal="center" vertical="center" wrapText="1"/>
    </xf>
    <xf numFmtId="0" fontId="23" fillId="0" borderId="67" xfId="0" applyFont="1" applyBorder="1" applyAlignment="1">
      <alignment horizontal="center" vertical="center" wrapText="1"/>
    </xf>
    <xf numFmtId="0" fontId="17" fillId="0" borderId="61" xfId="0" applyFont="1" applyBorder="1" applyAlignment="1">
      <alignment horizontal="center" vertical="center" wrapText="1"/>
    </xf>
    <xf numFmtId="0" fontId="17" fillId="0" borderId="62" xfId="0" applyFont="1" applyBorder="1" applyAlignment="1">
      <alignment horizontal="center" vertical="center" wrapText="1"/>
    </xf>
    <xf numFmtId="0" fontId="17" fillId="0" borderId="63" xfId="0" applyFont="1" applyBorder="1" applyAlignment="1">
      <alignment horizontal="center" vertical="center" wrapText="1"/>
    </xf>
    <xf numFmtId="0" fontId="21" fillId="0" borderId="58" xfId="0" applyFont="1" applyBorder="1" applyAlignment="1">
      <alignment horizontal="center" vertical="center" shrinkToFit="1"/>
    </xf>
    <xf numFmtId="0" fontId="21" fillId="0" borderId="59" xfId="0" applyFont="1" applyBorder="1" applyAlignment="1">
      <alignment horizontal="center" vertical="center" shrinkToFit="1"/>
    </xf>
    <xf numFmtId="0" fontId="21" fillId="0" borderId="60" xfId="0" applyFont="1" applyBorder="1" applyAlignment="1">
      <alignment horizontal="center" vertical="center" shrinkToFit="1"/>
    </xf>
    <xf numFmtId="0" fontId="18" fillId="0" borderId="58" xfId="0" applyFont="1" applyBorder="1" applyAlignment="1">
      <alignment horizontal="center" vertical="center" wrapText="1"/>
    </xf>
    <xf numFmtId="0" fontId="18" fillId="0" borderId="60" xfId="0" applyFont="1" applyBorder="1" applyAlignment="1">
      <alignment horizontal="center" vertical="center" wrapText="1"/>
    </xf>
    <xf numFmtId="0" fontId="21" fillId="0" borderId="23" xfId="0" applyFont="1" applyBorder="1" applyAlignment="1">
      <alignment horizontal="right" vertical="center"/>
    </xf>
    <xf numFmtId="0" fontId="21" fillId="0" borderId="49" xfId="0" applyFont="1" applyBorder="1" applyAlignment="1">
      <alignment horizontal="right" vertical="center"/>
    </xf>
    <xf numFmtId="0" fontId="21" fillId="0" borderId="50" xfId="0" applyFont="1" applyBorder="1" applyAlignment="1">
      <alignment horizontal="right" vertical="center"/>
    </xf>
    <xf numFmtId="0" fontId="21" fillId="0" borderId="29" xfId="0" applyFont="1" applyBorder="1" applyAlignment="1">
      <alignment horizontal="right" vertical="center"/>
    </xf>
    <xf numFmtId="0" fontId="21" fillId="0" borderId="29" xfId="0" applyFont="1" applyBorder="1" applyAlignment="1">
      <alignment horizontal="left" vertical="center" shrinkToFit="1"/>
    </xf>
    <xf numFmtId="0" fontId="21" fillId="0" borderId="49" xfId="0" applyFont="1" applyBorder="1" applyAlignment="1">
      <alignment horizontal="left" vertical="center" shrinkToFit="1"/>
    </xf>
    <xf numFmtId="0" fontId="21" fillId="0" borderId="53" xfId="0" applyFont="1" applyBorder="1" applyAlignment="1">
      <alignment horizontal="left" vertical="center" shrinkToFit="1"/>
    </xf>
    <xf numFmtId="0" fontId="0" fillId="0" borderId="15" xfId="0" applyBorder="1" applyAlignment="1">
      <alignment horizontal="center"/>
    </xf>
    <xf numFmtId="0" fontId="31" fillId="0" borderId="15" xfId="0" applyFont="1" applyBorder="1" applyAlignment="1">
      <alignment horizontal="center"/>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center"/>
    </xf>
    <xf numFmtId="0" fontId="5" fillId="2" borderId="12" xfId="0" applyFont="1" applyFill="1" applyBorder="1" applyAlignment="1">
      <alignment horizontal="left" vertical="center"/>
    </xf>
    <xf numFmtId="0" fontId="28" fillId="0" borderId="79" xfId="0" applyFont="1" applyBorder="1" applyAlignment="1">
      <alignment horizontal="center" vertical="center" wrapText="1"/>
    </xf>
    <xf numFmtId="0" fontId="23" fillId="0" borderId="52"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34" fillId="0" borderId="0" xfId="0" applyFont="1" applyAlignment="1">
      <alignment horizontal="left" vertical="center" wrapText="1"/>
    </xf>
    <xf numFmtId="0" fontId="21" fillId="0" borderId="29" xfId="0" applyFont="1" applyBorder="1" applyAlignment="1">
      <alignment horizontal="right" vertical="center" shrinkToFit="1"/>
    </xf>
    <xf numFmtId="0" fontId="21" fillId="0" borderId="49" xfId="0" applyFont="1" applyBorder="1" applyAlignment="1">
      <alignment horizontal="right" vertical="center" shrinkToFit="1"/>
    </xf>
    <xf numFmtId="0" fontId="21" fillId="0" borderId="50" xfId="0" applyFont="1" applyBorder="1" applyAlignment="1">
      <alignment horizontal="right" vertical="center" shrinkToFit="1"/>
    </xf>
  </cellXfs>
  <cellStyles count="2">
    <cellStyle name="標準" xfId="0" builtinId="0"/>
    <cellStyle name="標準 2" xfId="1" xr:uid="{00000000-0005-0000-0000-00000100000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1604961</xdr:colOff>
      <xdr:row>6</xdr:row>
      <xdr:rowOff>31749</xdr:rowOff>
    </xdr:from>
    <xdr:to>
      <xdr:col>18</xdr:col>
      <xdr:colOff>259366</xdr:colOff>
      <xdr:row>9</xdr:row>
      <xdr:rowOff>41274</xdr:rowOff>
    </xdr:to>
    <xdr:sp macro="" textlink="">
      <xdr:nvSpPr>
        <xdr:cNvPr id="6" name="テキスト ボックス 5">
          <a:extLst>
            <a:ext uri="{FF2B5EF4-FFF2-40B4-BE49-F238E27FC236}">
              <a16:creationId xmlns:a16="http://schemas.microsoft.com/office/drawing/2014/main" id="{41DE3932-BBFF-48F6-BC6A-0469556F0D04}"/>
            </a:ext>
          </a:extLst>
        </xdr:cNvPr>
        <xdr:cNvSpPr txBox="1"/>
      </xdr:nvSpPr>
      <xdr:spPr>
        <a:xfrm>
          <a:off x="9994116" y="1391186"/>
          <a:ext cx="4566165" cy="716074"/>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★ここから右は、「出品票」作成に必要なデータを入力します。</a:t>
          </a:r>
          <a:endParaRPr kumimoji="1" lang="en-US" altLang="ja-JP" sz="1100"/>
        </a:p>
        <a:p>
          <a:r>
            <a:rPr kumimoji="1" lang="ja-JP" altLang="en-US" sz="1100"/>
            <a:t>　　・一作品に複数の研究者がいる場合は、代表研究者の欄にのみ入力。</a:t>
          </a:r>
          <a:endParaRPr kumimoji="1" lang="en-US" altLang="ja-JP" sz="1100"/>
        </a:p>
        <a:p>
          <a:r>
            <a:rPr kumimoji="1" lang="ja-JP" altLang="en-US" sz="1100"/>
            <a:t>　　・「出品票」へ転記されます。</a:t>
          </a:r>
        </a:p>
      </xdr:txBody>
    </xdr:sp>
    <xdr:clientData/>
  </xdr:twoCellAnchor>
  <xdr:twoCellAnchor>
    <xdr:from>
      <xdr:col>17</xdr:col>
      <xdr:colOff>0</xdr:colOff>
      <xdr:row>9</xdr:row>
      <xdr:rowOff>39687</xdr:rowOff>
    </xdr:from>
    <xdr:to>
      <xdr:col>17</xdr:col>
      <xdr:colOff>23813</xdr:colOff>
      <xdr:row>10</xdr:row>
      <xdr:rowOff>166688</xdr:rowOff>
    </xdr:to>
    <xdr:cxnSp macro="">
      <xdr:nvCxnSpPr>
        <xdr:cNvPr id="7" name="直線矢印コネクタ 6">
          <a:extLst>
            <a:ext uri="{FF2B5EF4-FFF2-40B4-BE49-F238E27FC236}">
              <a16:creationId xmlns:a16="http://schemas.microsoft.com/office/drawing/2014/main" id="{282C041C-F58B-47E1-9D29-088A36855D2A}"/>
            </a:ext>
          </a:extLst>
        </xdr:cNvPr>
        <xdr:cNvCxnSpPr/>
      </xdr:nvCxnSpPr>
      <xdr:spPr>
        <a:xfrm>
          <a:off x="11874500" y="1525587"/>
          <a:ext cx="23813" cy="29210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13</xdr:row>
      <xdr:rowOff>7937</xdr:rowOff>
    </xdr:from>
    <xdr:to>
      <xdr:col>15</xdr:col>
      <xdr:colOff>269875</xdr:colOff>
      <xdr:row>16</xdr:row>
      <xdr:rowOff>0</xdr:rowOff>
    </xdr:to>
    <xdr:sp macro="" textlink="">
      <xdr:nvSpPr>
        <xdr:cNvPr id="8" name="四角形: 角を丸くする 7">
          <a:extLst>
            <a:ext uri="{FF2B5EF4-FFF2-40B4-BE49-F238E27FC236}">
              <a16:creationId xmlns:a16="http://schemas.microsoft.com/office/drawing/2014/main" id="{D4E00467-B05D-4958-8E4E-38082BE03235}"/>
            </a:ext>
          </a:extLst>
        </xdr:cNvPr>
        <xdr:cNvSpPr/>
      </xdr:nvSpPr>
      <xdr:spPr>
        <a:xfrm>
          <a:off x="7683500" y="2154237"/>
          <a:ext cx="3063875" cy="487363"/>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0</xdr:colOff>
      <xdr:row>13</xdr:row>
      <xdr:rowOff>7938</xdr:rowOff>
    </xdr:from>
    <xdr:to>
      <xdr:col>7</xdr:col>
      <xdr:colOff>325437</xdr:colOff>
      <xdr:row>16</xdr:row>
      <xdr:rowOff>1</xdr:rowOff>
    </xdr:to>
    <xdr:sp macro="" textlink="">
      <xdr:nvSpPr>
        <xdr:cNvPr id="9" name="四角形: 角を丸くする 8">
          <a:extLst>
            <a:ext uri="{FF2B5EF4-FFF2-40B4-BE49-F238E27FC236}">
              <a16:creationId xmlns:a16="http://schemas.microsoft.com/office/drawing/2014/main" id="{D18909E8-DAD5-47C8-8E41-08B0A82BACB9}"/>
            </a:ext>
          </a:extLst>
        </xdr:cNvPr>
        <xdr:cNvSpPr/>
      </xdr:nvSpPr>
      <xdr:spPr>
        <a:xfrm>
          <a:off x="4889500" y="2154238"/>
          <a:ext cx="325437" cy="487363"/>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7935</xdr:colOff>
      <xdr:row>10</xdr:row>
      <xdr:rowOff>166687</xdr:rowOff>
    </xdr:from>
    <xdr:to>
      <xdr:col>6</xdr:col>
      <xdr:colOff>333374</xdr:colOff>
      <xdr:row>23</xdr:row>
      <xdr:rowOff>134156</xdr:rowOff>
    </xdr:to>
    <xdr:sp macro="" textlink="">
      <xdr:nvSpPr>
        <xdr:cNvPr id="11" name="四角形: 角を丸くする 10">
          <a:extLst>
            <a:ext uri="{FF2B5EF4-FFF2-40B4-BE49-F238E27FC236}">
              <a16:creationId xmlns:a16="http://schemas.microsoft.com/office/drawing/2014/main" id="{A158EB23-E3D9-4391-82DE-087FF92E4B3C}"/>
            </a:ext>
          </a:extLst>
        </xdr:cNvPr>
        <xdr:cNvSpPr/>
      </xdr:nvSpPr>
      <xdr:spPr>
        <a:xfrm>
          <a:off x="1957653" y="2384715"/>
          <a:ext cx="1622270" cy="3652258"/>
        </a:xfrm>
        <a:prstGeom prst="roundRect">
          <a:avLst/>
        </a:prstGeom>
        <a:noFill/>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0070C0"/>
            </a:solidFill>
          </a:endParaRPr>
        </a:p>
      </xdr:txBody>
    </xdr:sp>
    <xdr:clientData/>
  </xdr:twoCellAnchor>
  <xdr:twoCellAnchor>
    <xdr:from>
      <xdr:col>13</xdr:col>
      <xdr:colOff>150812</xdr:colOff>
      <xdr:row>1</xdr:row>
      <xdr:rowOff>160985</xdr:rowOff>
    </xdr:from>
    <xdr:to>
      <xdr:col>17</xdr:col>
      <xdr:colOff>595312</xdr:colOff>
      <xdr:row>3</xdr:row>
      <xdr:rowOff>160986</xdr:rowOff>
    </xdr:to>
    <xdr:sp macro="" textlink="">
      <xdr:nvSpPr>
        <xdr:cNvPr id="12" name="テキスト ボックス 11">
          <a:extLst>
            <a:ext uri="{FF2B5EF4-FFF2-40B4-BE49-F238E27FC236}">
              <a16:creationId xmlns:a16="http://schemas.microsoft.com/office/drawing/2014/main" id="{CC35EA32-9699-415D-9792-AD517F3CE7A0}"/>
            </a:ext>
          </a:extLst>
        </xdr:cNvPr>
        <xdr:cNvSpPr txBox="1"/>
      </xdr:nvSpPr>
      <xdr:spPr>
        <a:xfrm>
          <a:off x="7520389" y="321971"/>
          <a:ext cx="3986191" cy="527677"/>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★「提出責任者職・氏名」は、「校長・校長名」を記入。</a:t>
          </a:r>
          <a:endParaRPr kumimoji="1" lang="en-US" altLang="ja-JP" sz="1100"/>
        </a:p>
        <a:p>
          <a:r>
            <a:rPr kumimoji="1" lang="ja-JP" altLang="en-US" sz="1100"/>
            <a:t>　　「連絡先住所」は、「学校の所在地」を記入。</a:t>
          </a:r>
        </a:p>
      </xdr:txBody>
    </xdr:sp>
    <xdr:clientData/>
  </xdr:twoCellAnchor>
  <xdr:twoCellAnchor>
    <xdr:from>
      <xdr:col>8</xdr:col>
      <xdr:colOff>39688</xdr:colOff>
      <xdr:row>1</xdr:row>
      <xdr:rowOff>190500</xdr:rowOff>
    </xdr:from>
    <xdr:to>
      <xdr:col>13</xdr:col>
      <xdr:colOff>174625</xdr:colOff>
      <xdr:row>3</xdr:row>
      <xdr:rowOff>119062</xdr:rowOff>
    </xdr:to>
    <xdr:cxnSp macro="">
      <xdr:nvCxnSpPr>
        <xdr:cNvPr id="13" name="直線矢印コネクタ 12">
          <a:extLst>
            <a:ext uri="{FF2B5EF4-FFF2-40B4-BE49-F238E27FC236}">
              <a16:creationId xmlns:a16="http://schemas.microsoft.com/office/drawing/2014/main" id="{4C3DB8FF-F465-4E46-8FFE-7C4B057724D5}"/>
            </a:ext>
          </a:extLst>
        </xdr:cNvPr>
        <xdr:cNvCxnSpPr/>
      </xdr:nvCxnSpPr>
      <xdr:spPr>
        <a:xfrm flipH="1">
          <a:off x="3960813" y="357188"/>
          <a:ext cx="3563937" cy="45243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380998</xdr:colOff>
      <xdr:row>5</xdr:row>
      <xdr:rowOff>119061</xdr:rowOff>
    </xdr:from>
    <xdr:to>
      <xdr:col>21</xdr:col>
      <xdr:colOff>261937</xdr:colOff>
      <xdr:row>6</xdr:row>
      <xdr:rowOff>39687</xdr:rowOff>
    </xdr:to>
    <xdr:sp macro="" textlink="">
      <xdr:nvSpPr>
        <xdr:cNvPr id="14" name="テキスト ボックス 13">
          <a:extLst>
            <a:ext uri="{FF2B5EF4-FFF2-40B4-BE49-F238E27FC236}">
              <a16:creationId xmlns:a16="http://schemas.microsoft.com/office/drawing/2014/main" id="{0FFA94C2-23A6-452F-A5C5-8B93AC247A75}"/>
            </a:ext>
          </a:extLst>
        </xdr:cNvPr>
        <xdr:cNvSpPr txBox="1"/>
      </xdr:nvSpPr>
      <xdr:spPr>
        <a:xfrm>
          <a:off x="12953998" y="944561"/>
          <a:ext cx="1976439" cy="85726"/>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★情報公開を希望しない場合のみ「</a:t>
          </a:r>
          <a:r>
            <a:rPr kumimoji="1" lang="en-US" altLang="ja-JP" sz="1100"/>
            <a:t>×</a:t>
          </a:r>
          <a:r>
            <a:rPr kumimoji="1" lang="ja-JP" altLang="en-US" sz="1100"/>
            <a:t>」を入力。</a:t>
          </a:r>
          <a:endParaRPr kumimoji="1" lang="en-US" altLang="ja-JP" sz="1100"/>
        </a:p>
      </xdr:txBody>
    </xdr:sp>
    <xdr:clientData/>
  </xdr:twoCellAnchor>
  <xdr:twoCellAnchor>
    <xdr:from>
      <xdr:col>20</xdr:col>
      <xdr:colOff>817563</xdr:colOff>
      <xdr:row>6</xdr:row>
      <xdr:rowOff>55562</xdr:rowOff>
    </xdr:from>
    <xdr:to>
      <xdr:col>21</xdr:col>
      <xdr:colOff>341312</xdr:colOff>
      <xdr:row>11</xdr:row>
      <xdr:rowOff>55563</xdr:rowOff>
    </xdr:to>
    <xdr:cxnSp macro="">
      <xdr:nvCxnSpPr>
        <xdr:cNvPr id="15" name="直線矢印コネクタ 14">
          <a:extLst>
            <a:ext uri="{FF2B5EF4-FFF2-40B4-BE49-F238E27FC236}">
              <a16:creationId xmlns:a16="http://schemas.microsoft.com/office/drawing/2014/main" id="{C95D9213-1A1A-41B7-B01F-97288C8268E0}"/>
            </a:ext>
          </a:extLst>
        </xdr:cNvPr>
        <xdr:cNvCxnSpPr/>
      </xdr:nvCxnSpPr>
      <xdr:spPr>
        <a:xfrm>
          <a:off x="14666913" y="1046162"/>
          <a:ext cx="342899" cy="82550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325439</xdr:colOff>
      <xdr:row>7</xdr:row>
      <xdr:rowOff>-1</xdr:rowOff>
    </xdr:from>
    <xdr:to>
      <xdr:col>20</xdr:col>
      <xdr:colOff>738189</xdr:colOff>
      <xdr:row>9</xdr:row>
      <xdr:rowOff>71437</xdr:rowOff>
    </xdr:to>
    <xdr:sp macro="" textlink="">
      <xdr:nvSpPr>
        <xdr:cNvPr id="16" name="テキスト ボックス 15">
          <a:extLst>
            <a:ext uri="{FF2B5EF4-FFF2-40B4-BE49-F238E27FC236}">
              <a16:creationId xmlns:a16="http://schemas.microsoft.com/office/drawing/2014/main" id="{EC62F8AC-935B-42EF-AEFF-235650E448F5}"/>
            </a:ext>
          </a:extLst>
        </xdr:cNvPr>
        <xdr:cNvSpPr txBox="1"/>
      </xdr:nvSpPr>
      <xdr:spPr>
        <a:xfrm>
          <a:off x="14605002" y="1738312"/>
          <a:ext cx="2500312" cy="547688"/>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lang="ja-JP" altLang="ja-JP" sz="1100">
              <a:solidFill>
                <a:schemeClr val="dk1"/>
              </a:solidFill>
              <a:effectLst/>
              <a:latin typeface="+mn-lt"/>
              <a:ea typeface="+mn-ea"/>
              <a:cs typeface="+mn-cs"/>
            </a:rPr>
            <a:t>実際に指導に当たった教諭・講師の</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名前を記入。</a:t>
          </a:r>
          <a:endParaRPr kumimoji="1" lang="en-US" altLang="ja-JP" sz="1100"/>
        </a:p>
      </xdr:txBody>
    </xdr:sp>
    <xdr:clientData/>
  </xdr:twoCellAnchor>
  <xdr:twoCellAnchor>
    <xdr:from>
      <xdr:col>19</xdr:col>
      <xdr:colOff>543720</xdr:colOff>
      <xdr:row>9</xdr:row>
      <xdr:rowOff>71437</xdr:rowOff>
    </xdr:from>
    <xdr:to>
      <xdr:col>20</xdr:col>
      <xdr:colOff>190500</xdr:colOff>
      <xdr:row>11</xdr:row>
      <xdr:rowOff>182563</xdr:rowOff>
    </xdr:to>
    <xdr:cxnSp macro="">
      <xdr:nvCxnSpPr>
        <xdr:cNvPr id="17" name="直線矢印コネクタ 16">
          <a:extLst>
            <a:ext uri="{FF2B5EF4-FFF2-40B4-BE49-F238E27FC236}">
              <a16:creationId xmlns:a16="http://schemas.microsoft.com/office/drawing/2014/main" id="{679ADF0E-1634-4775-AF0D-233A6564DE25}"/>
            </a:ext>
          </a:extLst>
        </xdr:cNvPr>
        <xdr:cNvCxnSpPr>
          <a:stCxn id="16" idx="2"/>
        </xdr:cNvCxnSpPr>
      </xdr:nvCxnSpPr>
      <xdr:spPr>
        <a:xfrm>
          <a:off x="15855158" y="2286000"/>
          <a:ext cx="702467" cy="43656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277812</xdr:colOff>
      <xdr:row>6</xdr:row>
      <xdr:rowOff>143098</xdr:rowOff>
    </xdr:from>
    <xdr:to>
      <xdr:col>14</xdr:col>
      <xdr:colOff>1547813</xdr:colOff>
      <xdr:row>9</xdr:row>
      <xdr:rowOff>55562</xdr:rowOff>
    </xdr:to>
    <xdr:sp macro="" textlink="">
      <xdr:nvSpPr>
        <xdr:cNvPr id="18" name="テキスト ボックス 17">
          <a:extLst>
            <a:ext uri="{FF2B5EF4-FFF2-40B4-BE49-F238E27FC236}">
              <a16:creationId xmlns:a16="http://schemas.microsoft.com/office/drawing/2014/main" id="{73C2D44B-8C18-4CC9-ABB7-3F286DA712A5}"/>
            </a:ext>
          </a:extLst>
        </xdr:cNvPr>
        <xdr:cNvSpPr txBox="1"/>
      </xdr:nvSpPr>
      <xdr:spPr>
        <a:xfrm>
          <a:off x="7647389" y="1502535"/>
          <a:ext cx="2289579" cy="619013"/>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0"/>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実際に出品物に表記されている</a:t>
          </a:r>
          <a:r>
            <a:rPr lang="ja-JP" altLang="en-US" sz="1100">
              <a:solidFill>
                <a:schemeClr val="dk1"/>
              </a:solidFill>
              <a:effectLst/>
              <a:latin typeface="+mn-lt"/>
              <a:ea typeface="+mn-ea"/>
              <a:cs typeface="+mn-cs"/>
            </a:rPr>
            <a:t>とおりに記入。</a:t>
          </a:r>
          <a:endParaRPr lang="en-US" altLang="ja-JP" sz="1100">
            <a:solidFill>
              <a:schemeClr val="dk1"/>
            </a:solidFill>
            <a:effectLst/>
            <a:latin typeface="+mn-lt"/>
            <a:ea typeface="+mn-ea"/>
            <a:cs typeface="+mn-cs"/>
          </a:endParaRPr>
        </a:p>
        <a:p>
          <a:pPr latinLnBrk="0"/>
          <a:endParaRPr lang="ja-JP" altLang="ja-JP" sz="1100">
            <a:solidFill>
              <a:schemeClr val="dk1"/>
            </a:solidFill>
            <a:effectLst/>
            <a:latin typeface="+mn-lt"/>
            <a:ea typeface="+mn-ea"/>
            <a:cs typeface="+mn-cs"/>
          </a:endParaRPr>
        </a:p>
      </xdr:txBody>
    </xdr:sp>
    <xdr:clientData/>
  </xdr:twoCellAnchor>
  <xdr:twoCellAnchor>
    <xdr:from>
      <xdr:col>10</xdr:col>
      <xdr:colOff>912813</xdr:colOff>
      <xdr:row>10</xdr:row>
      <xdr:rowOff>39687</xdr:rowOff>
    </xdr:from>
    <xdr:to>
      <xdr:col>12</xdr:col>
      <xdr:colOff>301625</xdr:colOff>
      <xdr:row>11</xdr:row>
      <xdr:rowOff>190500</xdr:rowOff>
    </xdr:to>
    <xdr:cxnSp macro="">
      <xdr:nvCxnSpPr>
        <xdr:cNvPr id="19" name="直線矢印コネクタ 18">
          <a:extLst>
            <a:ext uri="{FF2B5EF4-FFF2-40B4-BE49-F238E27FC236}">
              <a16:creationId xmlns:a16="http://schemas.microsoft.com/office/drawing/2014/main" id="{EA8A5624-B9B1-4EF0-B09F-98F6285373AB}"/>
            </a:ext>
          </a:extLst>
        </xdr:cNvPr>
        <xdr:cNvCxnSpPr>
          <a:stCxn id="21" idx="2"/>
        </xdr:cNvCxnSpPr>
      </xdr:nvCxnSpPr>
      <xdr:spPr>
        <a:xfrm>
          <a:off x="5889626" y="2405062"/>
          <a:ext cx="746124" cy="32543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198438</xdr:colOff>
      <xdr:row>9</xdr:row>
      <xdr:rowOff>79375</xdr:rowOff>
    </xdr:from>
    <xdr:to>
      <xdr:col>14</xdr:col>
      <xdr:colOff>317500</xdr:colOff>
      <xdr:row>11</xdr:row>
      <xdr:rowOff>134938</xdr:rowOff>
    </xdr:to>
    <xdr:cxnSp macro="">
      <xdr:nvCxnSpPr>
        <xdr:cNvPr id="20" name="直線矢印コネクタ 19">
          <a:extLst>
            <a:ext uri="{FF2B5EF4-FFF2-40B4-BE49-F238E27FC236}">
              <a16:creationId xmlns:a16="http://schemas.microsoft.com/office/drawing/2014/main" id="{2A2CE321-4AB1-4BDC-842B-65DB92E9F663}"/>
            </a:ext>
          </a:extLst>
        </xdr:cNvPr>
        <xdr:cNvCxnSpPr/>
      </xdr:nvCxnSpPr>
      <xdr:spPr>
        <a:xfrm>
          <a:off x="8564563" y="2293938"/>
          <a:ext cx="119062" cy="3810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357188</xdr:colOff>
      <xdr:row>6</xdr:row>
      <xdr:rowOff>119062</xdr:rowOff>
    </xdr:from>
    <xdr:to>
      <xdr:col>13</xdr:col>
      <xdr:colOff>150813</xdr:colOff>
      <xdr:row>10</xdr:row>
      <xdr:rowOff>39687</xdr:rowOff>
    </xdr:to>
    <xdr:sp macro="" textlink="">
      <xdr:nvSpPr>
        <xdr:cNvPr id="21" name="テキスト ボックス 20">
          <a:extLst>
            <a:ext uri="{FF2B5EF4-FFF2-40B4-BE49-F238E27FC236}">
              <a16:creationId xmlns:a16="http://schemas.microsoft.com/office/drawing/2014/main" id="{FC2DC7BD-E0EC-47F2-A2D9-371F61F3D296}"/>
            </a:ext>
          </a:extLst>
        </xdr:cNvPr>
        <xdr:cNvSpPr txBox="1"/>
      </xdr:nvSpPr>
      <xdr:spPr>
        <a:xfrm>
          <a:off x="4278313" y="1635125"/>
          <a:ext cx="3222625" cy="769937"/>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0"/>
          <a:r>
            <a:rPr kumimoji="1" lang="ja-JP" altLang="en-US" sz="1100"/>
            <a:t>★</a:t>
          </a:r>
          <a:r>
            <a:rPr lang="ja-JP" altLang="ja-JP" sz="1100">
              <a:solidFill>
                <a:schemeClr val="dk1"/>
              </a:solidFill>
              <a:effectLst/>
              <a:latin typeface="+mn-lt"/>
              <a:ea typeface="+mn-ea"/>
              <a:cs typeface="+mn-cs"/>
            </a:rPr>
            <a:t>漢字表記で記入。</a:t>
          </a:r>
          <a:endParaRPr lang="en-US" altLang="ja-JP" sz="1100">
            <a:solidFill>
              <a:schemeClr val="dk1"/>
            </a:solidFill>
            <a:effectLst/>
            <a:latin typeface="+mn-lt"/>
            <a:ea typeface="+mn-ea"/>
            <a:cs typeface="+mn-cs"/>
          </a:endParaRPr>
        </a:p>
        <a:p>
          <a:pPr latinLnBrk="0"/>
          <a:r>
            <a:rPr lang="ja-JP" altLang="en-US" sz="1100" baseline="0">
              <a:solidFill>
                <a:schemeClr val="dk1"/>
              </a:solidFill>
              <a:effectLst/>
              <a:latin typeface="+mn-lt"/>
              <a:ea typeface="+mn-ea"/>
              <a:cs typeface="+mn-cs"/>
            </a:rPr>
            <a:t>    </a:t>
          </a:r>
          <a:r>
            <a:rPr lang="ja-JP" altLang="en-US" sz="1100" u="sng">
              <a:solidFill>
                <a:schemeClr val="dk1"/>
              </a:solidFill>
              <a:effectLst/>
              <a:latin typeface="+mn-lt"/>
              <a:ea typeface="+mn-ea"/>
              <a:cs typeface="+mn-cs"/>
            </a:rPr>
            <a:t>賞状等の記載名になりますので、記入間違いのないようにご注意ください。</a:t>
          </a:r>
          <a:endParaRPr lang="ja-JP" altLang="ja-JP" sz="1100" u="sng">
            <a:solidFill>
              <a:schemeClr val="dk1"/>
            </a:solidFill>
            <a:effectLst/>
            <a:latin typeface="+mn-lt"/>
            <a:ea typeface="+mn-ea"/>
            <a:cs typeface="+mn-cs"/>
          </a:endParaRPr>
        </a:p>
      </xdr:txBody>
    </xdr:sp>
    <xdr:clientData/>
  </xdr:twoCellAnchor>
  <xdr:twoCellAnchor>
    <xdr:from>
      <xdr:col>2</xdr:col>
      <xdr:colOff>63500</xdr:colOff>
      <xdr:row>13</xdr:row>
      <xdr:rowOff>-1</xdr:rowOff>
    </xdr:from>
    <xdr:to>
      <xdr:col>3</xdr:col>
      <xdr:colOff>650875</xdr:colOff>
      <xdr:row>16</xdr:row>
      <xdr:rowOff>134936</xdr:rowOff>
    </xdr:to>
    <xdr:sp macro="" textlink="">
      <xdr:nvSpPr>
        <xdr:cNvPr id="23" name="テキスト ボックス 22">
          <a:extLst>
            <a:ext uri="{FF2B5EF4-FFF2-40B4-BE49-F238E27FC236}">
              <a16:creationId xmlns:a16="http://schemas.microsoft.com/office/drawing/2014/main" id="{EFD5345B-5BD2-4CC3-8F81-12C9085589CA}"/>
            </a:ext>
          </a:extLst>
        </xdr:cNvPr>
        <xdr:cNvSpPr txBox="1"/>
      </xdr:nvSpPr>
      <xdr:spPr>
        <a:xfrm>
          <a:off x="539750" y="3167062"/>
          <a:ext cx="1349375" cy="992187"/>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atinLnBrk="0"/>
          <a:r>
            <a:rPr kumimoji="1" lang="ja-JP" altLang="en-US" sz="1100"/>
            <a:t>★</a:t>
          </a:r>
          <a:r>
            <a:rPr lang="ja-JP" altLang="en-US" sz="1100">
              <a:solidFill>
                <a:schemeClr val="dk1"/>
              </a:solidFill>
              <a:effectLst/>
              <a:latin typeface="+mn-lt"/>
              <a:ea typeface="+mn-ea"/>
              <a:cs typeface="+mn-cs"/>
            </a:rPr>
            <a:t>学校から直接教育センターに提出する場合は、この欄は記入不要</a:t>
          </a:r>
          <a:r>
            <a:rPr lang="ja-JP" altLang="ja-JP" sz="1100">
              <a:solidFill>
                <a:schemeClr val="dk1"/>
              </a:solidFill>
              <a:effectLst/>
              <a:latin typeface="+mn-lt"/>
              <a:ea typeface="+mn-ea"/>
              <a:cs typeface="+mn-cs"/>
            </a:rPr>
            <a:t>。</a:t>
          </a:r>
        </a:p>
      </xdr:txBody>
    </xdr:sp>
    <xdr:clientData/>
  </xdr:twoCellAnchor>
  <xdr:twoCellAnchor>
    <xdr:from>
      <xdr:col>5</xdr:col>
      <xdr:colOff>83399</xdr:colOff>
      <xdr:row>25</xdr:row>
      <xdr:rowOff>7825</xdr:rowOff>
    </xdr:from>
    <xdr:to>
      <xdr:col>17</xdr:col>
      <xdr:colOff>1758212</xdr:colOff>
      <xdr:row>37</xdr:row>
      <xdr:rowOff>259367</xdr:rowOff>
    </xdr:to>
    <xdr:sp macro="" textlink="">
      <xdr:nvSpPr>
        <xdr:cNvPr id="28" name="テキスト ボックス 27">
          <a:extLst>
            <a:ext uri="{FF2B5EF4-FFF2-40B4-BE49-F238E27FC236}">
              <a16:creationId xmlns:a16="http://schemas.microsoft.com/office/drawing/2014/main" id="{4A35D0E0-A7DA-4712-B92B-219572068811}"/>
            </a:ext>
          </a:extLst>
        </xdr:cNvPr>
        <xdr:cNvSpPr txBox="1"/>
      </xdr:nvSpPr>
      <xdr:spPr>
        <a:xfrm>
          <a:off x="2811216" y="6483036"/>
          <a:ext cx="9858264" cy="3685908"/>
        </a:xfrm>
        <a:prstGeom prst="rect">
          <a:avLst/>
        </a:prstGeom>
        <a:solidFill>
          <a:srgbClr val="FFFFFF"/>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aseline="0">
              <a:solidFill>
                <a:schemeClr val="dk1"/>
              </a:solidFill>
              <a:effectLst/>
              <a:latin typeface="MS UI Gothic" panose="020B0600070205080204" pitchFamily="50" charset="-128"/>
              <a:ea typeface="MS UI Gothic" panose="020B0600070205080204" pitchFamily="50" charset="-128"/>
              <a:cs typeface="+mn-cs"/>
            </a:rPr>
            <a:t>【</a:t>
          </a:r>
          <a:r>
            <a:rPr kumimoji="1" lang="ja-JP" altLang="en-US" sz="1400" baseline="0">
              <a:solidFill>
                <a:schemeClr val="dk1"/>
              </a:solidFill>
              <a:effectLst/>
              <a:latin typeface="MS UI Gothic" panose="020B0600070205080204" pitchFamily="50" charset="-128"/>
              <a:ea typeface="MS UI Gothic" panose="020B0600070205080204" pitchFamily="50" charset="-128"/>
              <a:cs typeface="+mn-cs"/>
            </a:rPr>
            <a:t>入力上の注意点</a:t>
          </a:r>
          <a:r>
            <a:rPr kumimoji="1" lang="en-US" altLang="ja-JP" sz="1400" baseline="0">
              <a:solidFill>
                <a:schemeClr val="dk1"/>
              </a:solidFill>
              <a:effectLst/>
              <a:latin typeface="MS UI Gothic" panose="020B0600070205080204" pitchFamily="50" charset="-128"/>
              <a:ea typeface="MS UI Gothic" panose="020B0600070205080204" pitchFamily="50" charset="-128"/>
              <a:cs typeface="+mn-cs"/>
            </a:rPr>
            <a:t>】</a:t>
          </a:r>
        </a:p>
        <a:p>
          <a:r>
            <a:rPr kumimoji="1" lang="ja-JP" altLang="en-US" sz="1400" baseline="0">
              <a:solidFill>
                <a:schemeClr val="dk1"/>
              </a:solidFill>
              <a:effectLst/>
              <a:latin typeface="MS UI Gothic" panose="020B0600070205080204" pitchFamily="50" charset="-128"/>
              <a:ea typeface="MS UI Gothic" panose="020B0600070205080204" pitchFamily="50" charset="-128"/>
              <a:cs typeface="+mn-cs"/>
            </a:rPr>
            <a:t>①学年・</a:t>
          </a:r>
          <a:r>
            <a:rPr kumimoji="1" lang="ja-JP" altLang="ja-JP" sz="1400" baseline="0">
              <a:solidFill>
                <a:schemeClr val="dk1"/>
              </a:solidFill>
              <a:effectLst/>
              <a:latin typeface="MS UI Gothic" panose="020B0600070205080204" pitchFamily="50" charset="-128"/>
              <a:ea typeface="MS UI Gothic" panose="020B0600070205080204" pitchFamily="50" charset="-128"/>
              <a:cs typeface="+mn-cs"/>
            </a:rPr>
            <a:t>区分別</a:t>
          </a:r>
          <a:r>
            <a:rPr kumimoji="1" lang="ja-JP" altLang="en-US" sz="1400" baseline="0">
              <a:solidFill>
                <a:schemeClr val="dk1"/>
              </a:solidFill>
              <a:effectLst/>
              <a:latin typeface="MS UI Gothic" panose="020B0600070205080204" pitchFamily="50" charset="-128"/>
              <a:ea typeface="MS UI Gothic" panose="020B0600070205080204" pitchFamily="50" charset="-128"/>
              <a:cs typeface="+mn-cs"/>
            </a:rPr>
            <a:t>でシートを</a:t>
          </a:r>
          <a:r>
            <a:rPr kumimoji="1" lang="ja-JP" altLang="ja-JP" sz="1400" baseline="0">
              <a:solidFill>
                <a:schemeClr val="dk1"/>
              </a:solidFill>
              <a:effectLst/>
              <a:latin typeface="MS UI Gothic" panose="020B0600070205080204" pitchFamily="50" charset="-128"/>
              <a:ea typeface="MS UI Gothic" panose="020B0600070205080204" pitchFamily="50" charset="-128"/>
              <a:cs typeface="+mn-cs"/>
            </a:rPr>
            <a:t>分けずに、１シートに全て</a:t>
          </a:r>
          <a:r>
            <a:rPr kumimoji="1" lang="ja-JP" altLang="en-US" sz="1400" baseline="0">
              <a:solidFill>
                <a:schemeClr val="dk1"/>
              </a:solidFill>
              <a:effectLst/>
              <a:latin typeface="MS UI Gothic" panose="020B0600070205080204" pitchFamily="50" charset="-128"/>
              <a:ea typeface="MS UI Gothic" panose="020B0600070205080204" pitchFamily="50" charset="-128"/>
              <a:cs typeface="+mn-cs"/>
            </a:rPr>
            <a:t>の学年・区分を入</a:t>
          </a:r>
          <a:r>
            <a:rPr kumimoji="1" lang="ja-JP" altLang="ja-JP" sz="1400" baseline="0">
              <a:solidFill>
                <a:schemeClr val="dk1"/>
              </a:solidFill>
              <a:effectLst/>
              <a:latin typeface="MS UI Gothic" panose="020B0600070205080204" pitchFamily="50" charset="-128"/>
              <a:ea typeface="MS UI Gothic" panose="020B0600070205080204" pitchFamily="50" charset="-128"/>
              <a:cs typeface="+mn-cs"/>
            </a:rPr>
            <a:t>力してく</a:t>
          </a:r>
          <a:r>
            <a:rPr kumimoji="1" lang="ja-JP" altLang="en-US" sz="1400" baseline="0">
              <a:solidFill>
                <a:schemeClr val="dk1"/>
              </a:solidFill>
              <a:effectLst/>
              <a:latin typeface="MS UI Gothic" panose="020B0600070205080204" pitchFamily="50" charset="-128"/>
              <a:ea typeface="MS UI Gothic" panose="020B0600070205080204" pitchFamily="50" charset="-128"/>
              <a:cs typeface="+mn-cs"/>
            </a:rPr>
            <a:t>ださい。</a:t>
          </a:r>
          <a:endParaRPr kumimoji="1" lang="en-US" altLang="ja-JP" sz="1400" baseline="0">
            <a:solidFill>
              <a:schemeClr val="dk1"/>
            </a:solidFill>
            <a:effectLst/>
            <a:latin typeface="MS UI Gothic" panose="020B0600070205080204" pitchFamily="50" charset="-128"/>
            <a:ea typeface="MS UI Gothic" panose="020B0600070205080204" pitchFamily="50" charset="-128"/>
            <a:cs typeface="+mn-cs"/>
          </a:endParaRPr>
        </a:p>
        <a:p>
          <a:r>
            <a:rPr kumimoji="1" lang="ja-JP" altLang="en-US" sz="1400" baseline="0">
              <a:solidFill>
                <a:schemeClr val="dk1"/>
              </a:solidFill>
              <a:effectLst/>
              <a:latin typeface="MS UI Gothic" panose="020B0600070205080204" pitchFamily="50" charset="-128"/>
              <a:ea typeface="MS UI Gothic" panose="020B0600070205080204" pitchFamily="50" charset="-128"/>
              <a:cs typeface="+mn-cs"/>
            </a:rPr>
            <a:t>　数式が入っていますので、シートを追加したり削除したりしないでください。</a:t>
          </a:r>
          <a:endParaRPr lang="ja-JP" altLang="ja-JP" sz="1400" baseline="0">
            <a:effectLst/>
            <a:latin typeface="MS UI Gothic" panose="020B0600070205080204" pitchFamily="50" charset="-128"/>
            <a:ea typeface="MS UI Gothic" panose="020B0600070205080204" pitchFamily="50" charset="-128"/>
          </a:endParaRPr>
        </a:p>
        <a:p>
          <a:r>
            <a:rPr kumimoji="1" lang="ja-JP" altLang="ja-JP" sz="1400" baseline="0">
              <a:solidFill>
                <a:schemeClr val="dk1"/>
              </a:solidFill>
              <a:effectLst/>
              <a:latin typeface="MS UI Gothic" panose="020B0600070205080204" pitchFamily="50" charset="-128"/>
              <a:ea typeface="MS UI Gothic" panose="020B0600070205080204" pitchFamily="50" charset="-128"/>
              <a:cs typeface="+mn-cs"/>
            </a:rPr>
            <a:t>②</a:t>
          </a:r>
          <a:r>
            <a:rPr kumimoji="1" lang="ja-JP" altLang="en-US" sz="1400" baseline="0">
              <a:solidFill>
                <a:schemeClr val="dk1"/>
              </a:solidFill>
              <a:effectLst/>
              <a:latin typeface="MS UI Gothic" panose="020B0600070205080204" pitchFamily="50" charset="-128"/>
              <a:ea typeface="MS UI Gothic" panose="020B0600070205080204" pitchFamily="50" charset="-128"/>
              <a:cs typeface="+mn-cs"/>
            </a:rPr>
            <a:t>「学年・区分」の右の</a:t>
          </a:r>
          <a:r>
            <a:rPr kumimoji="1" lang="ja-JP" altLang="ja-JP" sz="1400" baseline="0">
              <a:solidFill>
                <a:schemeClr val="dk1"/>
              </a:solidFill>
              <a:effectLst/>
              <a:latin typeface="MS UI Gothic" panose="020B0600070205080204" pitchFamily="50" charset="-128"/>
              <a:ea typeface="MS UI Gothic" panose="020B0600070205080204" pitchFamily="50" charset="-128"/>
              <a:cs typeface="+mn-cs"/>
            </a:rPr>
            <a:t>「</a:t>
          </a:r>
          <a:r>
            <a:rPr kumimoji="1" lang="en-US" altLang="ja-JP" sz="1400" baseline="0">
              <a:solidFill>
                <a:schemeClr val="dk1"/>
              </a:solidFill>
              <a:effectLst/>
              <a:latin typeface="MS UI Gothic" panose="020B0600070205080204" pitchFamily="50" charset="-128"/>
              <a:ea typeface="MS UI Gothic" panose="020B0600070205080204" pitchFamily="50" charset="-128"/>
              <a:cs typeface="+mn-cs"/>
            </a:rPr>
            <a:t>No.</a:t>
          </a:r>
          <a:r>
            <a:rPr kumimoji="1" lang="ja-JP" altLang="ja-JP" sz="1400" baseline="0">
              <a:solidFill>
                <a:schemeClr val="dk1"/>
              </a:solidFill>
              <a:effectLst/>
              <a:latin typeface="MS UI Gothic" panose="020B0600070205080204" pitchFamily="50" charset="-128"/>
              <a:ea typeface="MS UI Gothic" panose="020B0600070205080204" pitchFamily="50" charset="-128"/>
              <a:cs typeface="+mn-cs"/>
            </a:rPr>
            <a:t>」は、学年ごと・区分ごとの出品作品の</a:t>
          </a:r>
          <a:r>
            <a:rPr kumimoji="1" lang="ja-JP" altLang="en-US" sz="1400" baseline="0">
              <a:solidFill>
                <a:schemeClr val="dk1"/>
              </a:solidFill>
              <a:effectLst/>
              <a:latin typeface="MS UI Gothic" panose="020B0600070205080204" pitchFamily="50" charset="-128"/>
              <a:ea typeface="MS UI Gothic" panose="020B0600070205080204" pitchFamily="50" charset="-128"/>
              <a:cs typeface="+mn-cs"/>
            </a:rPr>
            <a:t>通し</a:t>
          </a:r>
          <a:r>
            <a:rPr kumimoji="1" lang="ja-JP" altLang="ja-JP" sz="1400" baseline="0">
              <a:solidFill>
                <a:schemeClr val="dk1"/>
              </a:solidFill>
              <a:effectLst/>
              <a:latin typeface="MS UI Gothic" panose="020B0600070205080204" pitchFamily="50" charset="-128"/>
              <a:ea typeface="MS UI Gothic" panose="020B0600070205080204" pitchFamily="50" charset="-128"/>
              <a:cs typeface="+mn-cs"/>
            </a:rPr>
            <a:t>番号です。全出品作品の通し番号ではありませんのでご注意ください。</a:t>
          </a:r>
          <a:endParaRPr lang="ja-JP" altLang="ja-JP" sz="1400" baseline="0">
            <a:effectLst/>
            <a:latin typeface="MS UI Gothic" panose="020B0600070205080204" pitchFamily="50" charset="-128"/>
            <a:ea typeface="MS UI Gothic" panose="020B0600070205080204" pitchFamily="50" charset="-128"/>
          </a:endParaRPr>
        </a:p>
        <a:p>
          <a:br>
            <a:rPr kumimoji="1" lang="en-US" altLang="ja-JP" sz="1400" baseline="0">
              <a:latin typeface="MS UI Gothic" panose="020B0600070205080204" pitchFamily="50" charset="-128"/>
              <a:ea typeface="MS UI Gothic" panose="020B0600070205080204" pitchFamily="50" charset="-128"/>
            </a:rPr>
          </a:br>
          <a:r>
            <a:rPr kumimoji="1" lang="ja-JP" altLang="en-US" sz="1400" baseline="0">
              <a:latin typeface="MS UI Gothic" panose="020B0600070205080204" pitchFamily="50" charset="-128"/>
              <a:ea typeface="MS UI Gothic" panose="020B0600070205080204" pitchFamily="50" charset="-128"/>
            </a:rPr>
            <a:t>・共同研究作品の場合</a:t>
          </a:r>
          <a:endParaRPr kumimoji="1" lang="en-US" altLang="ja-JP" sz="1400" baseline="0">
            <a:latin typeface="MS UI Gothic" panose="020B0600070205080204" pitchFamily="50" charset="-128"/>
            <a:ea typeface="MS UI Gothic"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aseline="0">
              <a:latin typeface="MS UI Gothic" panose="020B0600070205080204" pitchFamily="50" charset="-128"/>
              <a:ea typeface="MS UI Gothic" panose="020B0600070205080204" pitchFamily="50" charset="-128"/>
            </a:rPr>
            <a:t>③</a:t>
          </a:r>
          <a:r>
            <a:rPr kumimoji="1" lang="ja-JP" altLang="en-US" sz="1400" b="0" i="0" u="none" strike="noStrike" kern="0" cap="none" spc="0" normalizeH="0" baseline="0" noProof="0">
              <a:ln>
                <a:noFill/>
              </a:ln>
              <a:solidFill>
                <a:prstClr val="black"/>
              </a:solidFill>
              <a:effectLst/>
              <a:uLnTx/>
              <a:uFillTx/>
              <a:latin typeface="MS UI Gothic" panose="020B0600070205080204" pitchFamily="50" charset="-128"/>
              <a:ea typeface="MS UI Gothic" panose="020B0600070205080204" pitchFamily="50" charset="-128"/>
              <a:cs typeface="+mn-cs"/>
            </a:rPr>
            <a:t>共同研究者も全員入力してください。</a:t>
          </a:r>
          <a:endParaRPr kumimoji="1" lang="en-US" altLang="ja-JP" sz="1400" b="0" i="0" u="none" strike="noStrike" kern="0" cap="none" spc="0" normalizeH="0" baseline="0" noProof="0">
            <a:ln>
              <a:noFill/>
            </a:ln>
            <a:solidFill>
              <a:prstClr val="black"/>
            </a:solidFill>
            <a:effectLst/>
            <a:uLnTx/>
            <a:uFillTx/>
            <a:latin typeface="MS UI Gothic" panose="020B0600070205080204" pitchFamily="50" charset="-128"/>
            <a:ea typeface="MS UI Gothic" panose="020B0600070205080204" pitchFamily="50" charset="-128"/>
            <a:cs typeface="+mn-cs"/>
          </a:endParaRPr>
        </a:p>
        <a:p>
          <a:r>
            <a:rPr kumimoji="1" lang="ja-JP" altLang="en-US" sz="1400" b="0" i="0" u="none" strike="noStrike" kern="0" cap="none" spc="0" normalizeH="0" baseline="0" noProof="0">
              <a:ln>
                <a:noFill/>
              </a:ln>
              <a:solidFill>
                <a:prstClr val="black"/>
              </a:solidFill>
              <a:effectLst/>
              <a:uLnTx/>
              <a:uFillTx/>
              <a:latin typeface="MS UI Gothic" panose="020B0600070205080204" pitchFamily="50" charset="-128"/>
              <a:ea typeface="MS UI Gothic" panose="020B0600070205080204" pitchFamily="50" charset="-128"/>
              <a:cs typeface="+mn-cs"/>
            </a:rPr>
            <a:t>　学年は、作品の出品学年です。</a:t>
          </a:r>
          <a:endParaRPr kumimoji="1" lang="en-US" altLang="ja-JP" sz="1400" b="0" i="0" u="none" strike="noStrike" kern="0" cap="none" spc="0" normalizeH="0" baseline="0" noProof="0">
            <a:ln>
              <a:noFill/>
            </a:ln>
            <a:solidFill>
              <a:prstClr val="black"/>
            </a:solidFill>
            <a:effectLst/>
            <a:uLnTx/>
            <a:uFillTx/>
            <a:latin typeface="MS UI Gothic" panose="020B0600070205080204" pitchFamily="50" charset="-128"/>
            <a:ea typeface="MS UI Gothic" panose="020B0600070205080204" pitchFamily="50" charset="-128"/>
            <a:cs typeface="+mn-cs"/>
          </a:endParaRPr>
        </a:p>
        <a:p>
          <a:r>
            <a:rPr kumimoji="1" lang="ja-JP" altLang="en-US" sz="1400" b="0" i="0" u="none" strike="noStrike" kern="0" cap="none" spc="0" normalizeH="0" baseline="0" noProof="0">
              <a:ln>
                <a:noFill/>
              </a:ln>
              <a:solidFill>
                <a:prstClr val="black"/>
              </a:solidFill>
              <a:effectLst/>
              <a:uLnTx/>
              <a:uFillTx/>
              <a:latin typeface="MS UI Gothic" panose="020B0600070205080204" pitchFamily="50" charset="-128"/>
              <a:ea typeface="MS UI Gothic" panose="020B0600070205080204" pitchFamily="50" charset="-128"/>
              <a:cs typeface="+mn-cs"/>
            </a:rPr>
            <a:t>　</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複数の学年にまたがる場合は、研究した児童のうち最も学年の高い学年での出品となります。</a:t>
          </a:r>
          <a:r>
            <a:rPr lang="ja-JP" altLang="en-US" sz="1400" baseline="0">
              <a:solidFill>
                <a:schemeClr val="dk1"/>
              </a:solidFill>
              <a:effectLst/>
              <a:latin typeface="MS UI Gothic" panose="020B0600070205080204" pitchFamily="50" charset="-128"/>
              <a:ea typeface="MS UI Gothic" panose="020B0600070205080204" pitchFamily="50" charset="-128"/>
              <a:cs typeface="+mn-cs"/>
            </a:rPr>
            <a:t>　</a:t>
          </a:r>
          <a:endParaRPr lang="en-US" altLang="ja-JP" sz="1400" baseline="0">
            <a:solidFill>
              <a:schemeClr val="dk1"/>
            </a:solidFill>
            <a:effectLst/>
            <a:latin typeface="MS UI Gothic" panose="020B0600070205080204" pitchFamily="50" charset="-128"/>
            <a:ea typeface="MS UI Gothic" panose="020B0600070205080204" pitchFamily="50" charset="-128"/>
            <a:cs typeface="+mn-cs"/>
          </a:endParaRPr>
        </a:p>
        <a:p>
          <a:r>
            <a:rPr lang="ja-JP" altLang="en-US" sz="1400" baseline="0">
              <a:solidFill>
                <a:schemeClr val="dk1"/>
              </a:solidFill>
              <a:effectLst/>
              <a:latin typeface="MS UI Gothic" panose="020B0600070205080204" pitchFamily="50" charset="-128"/>
              <a:ea typeface="MS UI Gothic" panose="020B0600070205080204" pitchFamily="50" charset="-128"/>
              <a:cs typeface="+mn-cs"/>
            </a:rPr>
            <a:t>　</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代表者</a:t>
          </a:r>
          <a:r>
            <a:rPr lang="ja-JP" altLang="en-US" sz="1400" baseline="0">
              <a:solidFill>
                <a:schemeClr val="dk1"/>
              </a:solidFill>
              <a:effectLst/>
              <a:latin typeface="MS UI Gothic" panose="020B0600070205080204" pitchFamily="50" charset="-128"/>
              <a:ea typeface="MS UI Gothic" panose="020B0600070205080204" pitchFamily="50" charset="-128"/>
              <a:cs typeface="+mn-cs"/>
            </a:rPr>
            <a:t>も</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最も高い</a:t>
          </a:r>
          <a:r>
            <a:rPr lang="ja-JP" altLang="en-US" sz="1400" baseline="0">
              <a:solidFill>
                <a:schemeClr val="dk1"/>
              </a:solidFill>
              <a:effectLst/>
              <a:latin typeface="MS UI Gothic" panose="020B0600070205080204" pitchFamily="50" charset="-128"/>
              <a:ea typeface="MS UI Gothic" panose="020B0600070205080204" pitchFamily="50" charset="-128"/>
              <a:cs typeface="+mn-cs"/>
            </a:rPr>
            <a:t>学年の</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児童にしてください。</a:t>
          </a:r>
          <a:endParaRPr lang="en-US" altLang="ja-JP" sz="1400" baseline="0">
            <a:solidFill>
              <a:schemeClr val="dk1"/>
            </a:solidFill>
            <a:effectLst/>
            <a:latin typeface="MS UI Gothic" panose="020B0600070205080204" pitchFamily="50" charset="-128"/>
            <a:ea typeface="MS UI Gothic" panose="020B0600070205080204" pitchFamily="50" charset="-128"/>
            <a:cs typeface="+mn-cs"/>
          </a:endParaRPr>
        </a:p>
        <a:p>
          <a:r>
            <a:rPr lang="ja-JP" altLang="en-US" sz="1400" baseline="0">
              <a:solidFill>
                <a:schemeClr val="dk1"/>
              </a:solidFill>
              <a:effectLst/>
              <a:latin typeface="MS UI Gothic" panose="020B0600070205080204" pitchFamily="50" charset="-128"/>
              <a:ea typeface="MS UI Gothic" panose="020B0600070205080204" pitchFamily="50" charset="-128"/>
              <a:cs typeface="+mn-cs"/>
            </a:rPr>
            <a:t>④枝番の「１」は</a:t>
          </a:r>
          <a:r>
            <a:rPr kumimoji="1" lang="ja-JP" altLang="en-US" sz="1400" baseline="0">
              <a:latin typeface="MS UI Gothic" panose="020B0600070205080204" pitchFamily="50" charset="-128"/>
              <a:ea typeface="MS UI Gothic" panose="020B0600070205080204" pitchFamily="50" charset="-128"/>
            </a:rPr>
            <a:t>代表者としてください。なお、入賞した際の発表順は、記載された順番となります。</a:t>
          </a:r>
          <a:endParaRPr kumimoji="1" lang="en-US" altLang="ja-JP" sz="1400" baseline="0">
            <a:latin typeface="MS UI Gothic" panose="020B0600070205080204" pitchFamily="50" charset="-128"/>
            <a:ea typeface="MS UI Gothic" panose="020B0600070205080204" pitchFamily="50" charset="-128"/>
          </a:endParaRPr>
        </a:p>
        <a:p>
          <a:pPr lvl="0" latinLnBrk="0"/>
          <a:r>
            <a:rPr lang="ja-JP" altLang="en-US" sz="1400" baseline="0">
              <a:solidFill>
                <a:schemeClr val="dk1"/>
              </a:solidFill>
              <a:effectLst/>
              <a:latin typeface="MS UI Gothic" panose="020B0600070205080204" pitchFamily="50" charset="-128"/>
              <a:ea typeface="MS UI Gothic" panose="020B0600070205080204" pitchFamily="50" charset="-128"/>
              <a:cs typeface="+mn-cs"/>
            </a:rPr>
            <a:t>⑤</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複数の学校にまたが</a:t>
          </a:r>
          <a:r>
            <a:rPr lang="ja-JP" altLang="en-US" sz="1400" baseline="0">
              <a:solidFill>
                <a:schemeClr val="dk1"/>
              </a:solidFill>
              <a:effectLst/>
              <a:latin typeface="MS UI Gothic" panose="020B0600070205080204" pitchFamily="50" charset="-128"/>
              <a:ea typeface="MS UI Gothic" panose="020B0600070205080204" pitchFamily="50" charset="-128"/>
              <a:cs typeface="+mn-cs"/>
            </a:rPr>
            <a:t>る</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共同研究の場合は、代表</a:t>
          </a:r>
          <a:r>
            <a:rPr lang="ja-JP" altLang="en-US" sz="1400" baseline="0">
              <a:solidFill>
                <a:schemeClr val="dk1"/>
              </a:solidFill>
              <a:effectLst/>
              <a:latin typeface="MS UI Gothic" panose="020B0600070205080204" pitchFamily="50" charset="-128"/>
              <a:ea typeface="MS UI Gothic" panose="020B0600070205080204" pitchFamily="50" charset="-128"/>
              <a:cs typeface="+mn-cs"/>
            </a:rPr>
            <a:t>研究</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者が所属する学校が応募し、他の</a:t>
          </a:r>
          <a:r>
            <a:rPr lang="ja-JP" altLang="en-US" sz="1400" baseline="0">
              <a:solidFill>
                <a:schemeClr val="dk1"/>
              </a:solidFill>
              <a:effectLst/>
              <a:latin typeface="MS UI Gothic" panose="020B0600070205080204" pitchFamily="50" charset="-128"/>
              <a:ea typeface="MS UI Gothic" panose="020B0600070205080204" pitchFamily="50" charset="-128"/>
              <a:cs typeface="+mn-cs"/>
            </a:rPr>
            <a:t>関係</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校にその旨を伝えてください。</a:t>
          </a:r>
          <a:br>
            <a:rPr lang="en-US" altLang="ja-JP" sz="1400" baseline="0">
              <a:solidFill>
                <a:schemeClr val="dk1"/>
              </a:solidFill>
              <a:effectLst/>
              <a:latin typeface="MS UI Gothic" panose="020B0600070205080204" pitchFamily="50" charset="-128"/>
              <a:ea typeface="MS UI Gothic" panose="020B0600070205080204" pitchFamily="50" charset="-128"/>
              <a:cs typeface="+mn-cs"/>
            </a:rPr>
          </a:br>
          <a:r>
            <a:rPr lang="ja-JP" altLang="en-US" sz="1400" baseline="0">
              <a:solidFill>
                <a:schemeClr val="dk1"/>
              </a:solidFill>
              <a:effectLst/>
              <a:latin typeface="MS UI Gothic" panose="020B0600070205080204" pitchFamily="50" charset="-128"/>
              <a:ea typeface="MS UI Gothic" panose="020B0600070205080204" pitchFamily="50" charset="-128"/>
              <a:cs typeface="+mn-cs"/>
            </a:rPr>
            <a:t>　また、作品等の提出も、代表研究者が所属する学校が行ってください。</a:t>
          </a:r>
          <a:endParaRPr lang="en-US" altLang="ja-JP" sz="1400" baseline="0">
            <a:solidFill>
              <a:schemeClr val="dk1"/>
            </a:solidFill>
            <a:effectLst/>
            <a:latin typeface="MS UI Gothic" panose="020B0600070205080204" pitchFamily="50" charset="-128"/>
            <a:ea typeface="MS UI Gothic" panose="020B0600070205080204" pitchFamily="50" charset="-128"/>
            <a:cs typeface="+mn-cs"/>
          </a:endParaRPr>
        </a:p>
        <a:p>
          <a:pPr lvl="0" latinLnBrk="0"/>
          <a:r>
            <a:rPr lang="ja-JP" altLang="en-US" sz="1400" baseline="0">
              <a:solidFill>
                <a:schemeClr val="dk1"/>
              </a:solidFill>
              <a:effectLst/>
              <a:latin typeface="MS UI Gothic" panose="020B0600070205080204" pitchFamily="50" charset="-128"/>
              <a:ea typeface="MS UI Gothic" panose="020B0600070205080204" pitchFamily="50" charset="-128"/>
              <a:cs typeface="+mn-cs"/>
            </a:rPr>
            <a:t>　　</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（共同</a:t>
          </a:r>
          <a:r>
            <a:rPr lang="ja-JP" altLang="en-US" sz="1400" baseline="0">
              <a:solidFill>
                <a:schemeClr val="dk1"/>
              </a:solidFill>
              <a:effectLst/>
              <a:latin typeface="MS UI Gothic" panose="020B0600070205080204" pitchFamily="50" charset="-128"/>
              <a:ea typeface="MS UI Gothic" panose="020B0600070205080204" pitchFamily="50" charset="-128"/>
              <a:cs typeface="+mn-cs"/>
            </a:rPr>
            <a:t>研究</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作品が</a:t>
          </a:r>
          <a:r>
            <a:rPr lang="ja-JP" altLang="en-US" sz="1400" baseline="0">
              <a:solidFill>
                <a:schemeClr val="dk1"/>
              </a:solidFill>
              <a:effectLst/>
              <a:latin typeface="MS UI Gothic" panose="020B0600070205080204" pitchFamily="50" charset="-128"/>
              <a:ea typeface="MS UI Gothic" panose="020B0600070205080204" pitchFamily="50" charset="-128"/>
              <a:cs typeface="+mn-cs"/>
            </a:rPr>
            <a:t>入賞した</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場合、研究者全員に賞状が配付されるため、</a:t>
          </a:r>
          <a:r>
            <a:rPr lang="ja-JP" altLang="en-US" sz="1400" baseline="0">
              <a:solidFill>
                <a:schemeClr val="dk1"/>
              </a:solidFill>
              <a:effectLst/>
              <a:latin typeface="MS UI Gothic" panose="020B0600070205080204" pitchFamily="50" charset="-128"/>
              <a:ea typeface="MS UI Gothic" panose="020B0600070205080204" pitchFamily="50" charset="-128"/>
              <a:cs typeface="+mn-cs"/>
            </a:rPr>
            <a:t>関係校</a:t>
          </a:r>
          <a:r>
            <a:rPr lang="ja-JP" altLang="ja-JP" sz="1400" baseline="0">
              <a:solidFill>
                <a:schemeClr val="dk1"/>
              </a:solidFill>
              <a:effectLst/>
              <a:latin typeface="MS UI Gothic" panose="020B0600070205080204" pitchFamily="50" charset="-128"/>
              <a:ea typeface="MS UI Gothic" panose="020B0600070205080204" pitchFamily="50" charset="-128"/>
              <a:cs typeface="+mn-cs"/>
            </a:rPr>
            <a:t>にも通知が届きます。）</a:t>
          </a:r>
        </a:p>
        <a:p>
          <a:endParaRPr kumimoji="1" lang="ja-JP" altLang="en-US" sz="18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5</xdr:col>
      <xdr:colOff>298320</xdr:colOff>
      <xdr:row>8</xdr:row>
      <xdr:rowOff>137584</xdr:rowOff>
    </xdr:from>
    <xdr:to>
      <xdr:col>6</xdr:col>
      <xdr:colOff>271198</xdr:colOff>
      <xdr:row>11</xdr:row>
      <xdr:rowOff>138245</xdr:rowOff>
    </xdr:to>
    <xdr:sp macro="" textlink="">
      <xdr:nvSpPr>
        <xdr:cNvPr id="29" name="楕円 28">
          <a:extLst>
            <a:ext uri="{FF2B5EF4-FFF2-40B4-BE49-F238E27FC236}">
              <a16:creationId xmlns:a16="http://schemas.microsoft.com/office/drawing/2014/main" id="{E918E52B-6DC7-4292-8581-E446FCF458D0}"/>
            </a:ext>
          </a:extLst>
        </xdr:cNvPr>
        <xdr:cNvSpPr/>
      </xdr:nvSpPr>
      <xdr:spPr>
        <a:xfrm>
          <a:off x="3023528" y="2121959"/>
          <a:ext cx="488816" cy="556286"/>
        </a:xfrm>
        <a:prstGeom prst="ellipse">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2000">
              <a:latin typeface="UD デジタル 教科書体 NK-B" panose="02020700000000000000" pitchFamily="18" charset="-128"/>
              <a:ea typeface="UD デジタル 教科書体 NK-B" panose="02020700000000000000" pitchFamily="18" charset="-128"/>
            </a:rPr>
            <a:t>1</a:t>
          </a:r>
          <a:endParaRPr kumimoji="1" lang="ja-JP" altLang="en-US" sz="2000">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15</xdr:col>
      <xdr:colOff>200420</xdr:colOff>
      <xdr:row>13</xdr:row>
      <xdr:rowOff>276492</xdr:rowOff>
    </xdr:from>
    <xdr:to>
      <xdr:col>16</xdr:col>
      <xdr:colOff>395549</xdr:colOff>
      <xdr:row>15</xdr:row>
      <xdr:rowOff>260617</xdr:rowOff>
    </xdr:to>
    <xdr:sp macro="" textlink="">
      <xdr:nvSpPr>
        <xdr:cNvPr id="31" name="楕円 30">
          <a:extLst>
            <a:ext uri="{FF2B5EF4-FFF2-40B4-BE49-F238E27FC236}">
              <a16:creationId xmlns:a16="http://schemas.microsoft.com/office/drawing/2014/main" id="{9943468B-B770-4479-8199-385A6E7E3EF5}"/>
            </a:ext>
          </a:extLst>
        </xdr:cNvPr>
        <xdr:cNvSpPr/>
      </xdr:nvSpPr>
      <xdr:spPr>
        <a:xfrm>
          <a:off x="10281045" y="3464721"/>
          <a:ext cx="486171" cy="566209"/>
        </a:xfrm>
        <a:prstGeom prst="ellipse">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latin typeface="UD デジタル 教科書体 NK-B" panose="02020700000000000000" pitchFamily="18" charset="-128"/>
              <a:ea typeface="UD デジタル 教科書体 NK-B" panose="02020700000000000000" pitchFamily="18" charset="-128"/>
            </a:rPr>
            <a:t>３</a:t>
          </a:r>
        </a:p>
      </xdr:txBody>
    </xdr:sp>
    <xdr:clientData/>
  </xdr:twoCellAnchor>
  <xdr:twoCellAnchor>
    <xdr:from>
      <xdr:col>7</xdr:col>
      <xdr:colOff>337344</xdr:colOff>
      <xdr:row>13</xdr:row>
      <xdr:rowOff>136923</xdr:rowOff>
    </xdr:from>
    <xdr:to>
      <xdr:col>9</xdr:col>
      <xdr:colOff>114432</xdr:colOff>
      <xdr:row>15</xdr:row>
      <xdr:rowOff>121048</xdr:rowOff>
    </xdr:to>
    <xdr:sp macro="" textlink="">
      <xdr:nvSpPr>
        <xdr:cNvPr id="32" name="楕円 31">
          <a:extLst>
            <a:ext uri="{FF2B5EF4-FFF2-40B4-BE49-F238E27FC236}">
              <a16:creationId xmlns:a16="http://schemas.microsoft.com/office/drawing/2014/main" id="{A595DECD-AA38-4AC1-AB49-B398D0824547}"/>
            </a:ext>
          </a:extLst>
        </xdr:cNvPr>
        <xdr:cNvSpPr/>
      </xdr:nvSpPr>
      <xdr:spPr>
        <a:xfrm>
          <a:off x="3922448" y="3325152"/>
          <a:ext cx="491463" cy="566209"/>
        </a:xfrm>
        <a:prstGeom prst="ellipse">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latin typeface="UD デジタル 教科書体 NK-B" panose="02020700000000000000" pitchFamily="18" charset="-128"/>
              <a:ea typeface="UD デジタル 教科書体 NK-B" panose="02020700000000000000" pitchFamily="18" charset="-128"/>
            </a:rPr>
            <a:t>４</a:t>
          </a:r>
        </a:p>
      </xdr:txBody>
    </xdr:sp>
    <xdr:clientData/>
  </xdr:twoCellAnchor>
  <xdr:twoCellAnchor>
    <xdr:from>
      <xdr:col>3</xdr:col>
      <xdr:colOff>136072</xdr:colOff>
      <xdr:row>21</xdr:row>
      <xdr:rowOff>33736</xdr:rowOff>
    </xdr:from>
    <xdr:to>
      <xdr:col>3</xdr:col>
      <xdr:colOff>618841</xdr:colOff>
      <xdr:row>23</xdr:row>
      <xdr:rowOff>17861</xdr:rowOff>
    </xdr:to>
    <xdr:sp macro="" textlink="">
      <xdr:nvSpPr>
        <xdr:cNvPr id="33" name="楕円 32">
          <a:extLst>
            <a:ext uri="{FF2B5EF4-FFF2-40B4-BE49-F238E27FC236}">
              <a16:creationId xmlns:a16="http://schemas.microsoft.com/office/drawing/2014/main" id="{8B084D7C-F976-437E-ACA1-9A6CC9A504ED}"/>
            </a:ext>
          </a:extLst>
        </xdr:cNvPr>
        <xdr:cNvSpPr/>
      </xdr:nvSpPr>
      <xdr:spPr>
        <a:xfrm>
          <a:off x="1372054" y="5499272"/>
          <a:ext cx="482769" cy="551089"/>
        </a:xfrm>
        <a:prstGeom prst="ellipse">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latin typeface="UD デジタル 教科書体 NK-B" panose="02020700000000000000" pitchFamily="18" charset="-128"/>
              <a:ea typeface="UD デジタル 教科書体 NK-B" panose="02020700000000000000" pitchFamily="18" charset="-128"/>
            </a:rPr>
            <a:t>５</a:t>
          </a:r>
        </a:p>
      </xdr:txBody>
    </xdr:sp>
    <xdr:clientData/>
  </xdr:twoCellAnchor>
  <xdr:twoCellAnchor>
    <xdr:from>
      <xdr:col>4</xdr:col>
      <xdr:colOff>754061</xdr:colOff>
      <xdr:row>17</xdr:row>
      <xdr:rowOff>0</xdr:rowOff>
    </xdr:from>
    <xdr:to>
      <xdr:col>6</xdr:col>
      <xdr:colOff>336681</xdr:colOff>
      <xdr:row>19</xdr:row>
      <xdr:rowOff>26459</xdr:rowOff>
    </xdr:to>
    <xdr:sp macro="" textlink="">
      <xdr:nvSpPr>
        <xdr:cNvPr id="34" name="四角形: 角を丸くする 33">
          <a:extLst>
            <a:ext uri="{FF2B5EF4-FFF2-40B4-BE49-F238E27FC236}">
              <a16:creationId xmlns:a16="http://schemas.microsoft.com/office/drawing/2014/main" id="{79F14D8A-87D9-4444-B071-A490A191D601}"/>
            </a:ext>
          </a:extLst>
        </xdr:cNvPr>
        <xdr:cNvSpPr/>
      </xdr:nvSpPr>
      <xdr:spPr>
        <a:xfrm>
          <a:off x="2698749" y="4352396"/>
          <a:ext cx="879078" cy="608542"/>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3</xdr:col>
      <xdr:colOff>679718</xdr:colOff>
      <xdr:row>21</xdr:row>
      <xdr:rowOff>319</xdr:rowOff>
    </xdr:from>
    <xdr:to>
      <xdr:col>15</xdr:col>
      <xdr:colOff>233973</xdr:colOff>
      <xdr:row>23</xdr:row>
      <xdr:rowOff>13416</xdr:rowOff>
    </xdr:to>
    <xdr:sp macro="" textlink="">
      <xdr:nvSpPr>
        <xdr:cNvPr id="35" name="四角形: 角を丸くする 34">
          <a:extLst>
            <a:ext uri="{FF2B5EF4-FFF2-40B4-BE49-F238E27FC236}">
              <a16:creationId xmlns:a16="http://schemas.microsoft.com/office/drawing/2014/main" id="{ACC92571-5EA3-4541-8BE6-FA74A0EB7D9D}"/>
            </a:ext>
          </a:extLst>
        </xdr:cNvPr>
        <xdr:cNvSpPr/>
      </xdr:nvSpPr>
      <xdr:spPr>
        <a:xfrm>
          <a:off x="2048098" y="5218946"/>
          <a:ext cx="9186579" cy="576547"/>
        </a:xfrm>
        <a:prstGeom prst="roundRect">
          <a:avLst/>
        </a:prstGeom>
        <a:no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196761</xdr:colOff>
      <xdr:row>13</xdr:row>
      <xdr:rowOff>8944</xdr:rowOff>
    </xdr:from>
    <xdr:to>
      <xdr:col>1</xdr:col>
      <xdr:colOff>223591</xdr:colOff>
      <xdr:row>18</xdr:row>
      <xdr:rowOff>125211</xdr:rowOff>
    </xdr:to>
    <xdr:cxnSp macro="">
      <xdr:nvCxnSpPr>
        <xdr:cNvPr id="5" name="直線矢印コネクタ 4">
          <a:extLst>
            <a:ext uri="{FF2B5EF4-FFF2-40B4-BE49-F238E27FC236}">
              <a16:creationId xmlns:a16="http://schemas.microsoft.com/office/drawing/2014/main" id="{0A095DFC-EF06-4869-9362-F0094F40E5F4}"/>
            </a:ext>
          </a:extLst>
        </xdr:cNvPr>
        <xdr:cNvCxnSpPr/>
      </xdr:nvCxnSpPr>
      <xdr:spPr>
        <a:xfrm flipH="1" flipV="1">
          <a:off x="196761" y="3049789"/>
          <a:ext cx="268309" cy="1547253"/>
        </a:xfrm>
        <a:prstGeom prst="straightConnector1">
          <a:avLst/>
        </a:prstGeom>
        <a:noFill/>
        <a:ln w="9525" cap="flat" cmpd="sng" algn="ctr">
          <a:solidFill>
            <a:sysClr val="windowText" lastClr="000000"/>
          </a:solidFill>
          <a:prstDash val="solid"/>
          <a:tailEnd type="triangle"/>
        </a:ln>
        <a:effectLst/>
      </xdr:spPr>
    </xdr:cxnSp>
    <xdr:clientData/>
  </xdr:twoCellAnchor>
  <xdr:twoCellAnchor>
    <xdr:from>
      <xdr:col>1</xdr:col>
      <xdr:colOff>152042</xdr:colOff>
      <xdr:row>17</xdr:row>
      <xdr:rowOff>268308</xdr:rowOff>
    </xdr:from>
    <xdr:to>
      <xdr:col>3</xdr:col>
      <xdr:colOff>518734</xdr:colOff>
      <xdr:row>20</xdr:row>
      <xdr:rowOff>196760</xdr:rowOff>
    </xdr:to>
    <xdr:sp macro="" textlink="">
      <xdr:nvSpPr>
        <xdr:cNvPr id="3" name="テキスト ボックス 2">
          <a:extLst>
            <a:ext uri="{FF2B5EF4-FFF2-40B4-BE49-F238E27FC236}">
              <a16:creationId xmlns:a16="http://schemas.microsoft.com/office/drawing/2014/main" id="{9D3EDD3B-5DDF-4A03-8F09-07DF1F45ACA1}"/>
            </a:ext>
          </a:extLst>
        </xdr:cNvPr>
        <xdr:cNvSpPr txBox="1"/>
      </xdr:nvSpPr>
      <xdr:spPr>
        <a:xfrm>
          <a:off x="393521" y="4453942"/>
          <a:ext cx="1368382" cy="787043"/>
        </a:xfrm>
        <a:prstGeom prst="rect">
          <a:avLst/>
        </a:prstGeom>
        <a:solidFill>
          <a:sysClr val="window" lastClr="FFFFFF"/>
        </a:solidFill>
        <a:ln w="2857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★この通し№を使って「出品票」を作成することができます。</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4</xdr:col>
      <xdr:colOff>303580</xdr:colOff>
      <xdr:row>17</xdr:row>
      <xdr:rowOff>5292</xdr:rowOff>
    </xdr:from>
    <xdr:to>
      <xdr:col>5</xdr:col>
      <xdr:colOff>11876</xdr:colOff>
      <xdr:row>18</xdr:row>
      <xdr:rowOff>280459</xdr:rowOff>
    </xdr:to>
    <xdr:sp macro="" textlink="">
      <xdr:nvSpPr>
        <xdr:cNvPr id="30" name="楕円 29">
          <a:extLst>
            <a:ext uri="{FF2B5EF4-FFF2-40B4-BE49-F238E27FC236}">
              <a16:creationId xmlns:a16="http://schemas.microsoft.com/office/drawing/2014/main" id="{841D71BD-50A3-43B1-9253-ABDD5989828C}"/>
            </a:ext>
          </a:extLst>
        </xdr:cNvPr>
        <xdr:cNvSpPr/>
      </xdr:nvSpPr>
      <xdr:spPr>
        <a:xfrm>
          <a:off x="2253298" y="4190926"/>
          <a:ext cx="486395" cy="561364"/>
        </a:xfrm>
        <a:prstGeom prst="ellipse">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000">
              <a:latin typeface="UD デジタル 教科書体 NK-B" panose="02020700000000000000" pitchFamily="18" charset="-128"/>
              <a:ea typeface="UD デジタル 教科書体 NK-B" panose="02020700000000000000" pitchFamily="18" charset="-128"/>
            </a:rPr>
            <a:t>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352747</xdr:colOff>
      <xdr:row>13</xdr:row>
      <xdr:rowOff>139332</xdr:rowOff>
    </xdr:from>
    <xdr:to>
      <xdr:col>12</xdr:col>
      <xdr:colOff>368115</xdr:colOff>
      <xdr:row>13</xdr:row>
      <xdr:rowOff>762000</xdr:rowOff>
    </xdr:to>
    <xdr:sp macro="" textlink="">
      <xdr:nvSpPr>
        <xdr:cNvPr id="2" name="テキスト ボックス 1">
          <a:extLst>
            <a:ext uri="{FF2B5EF4-FFF2-40B4-BE49-F238E27FC236}">
              <a16:creationId xmlns:a16="http://schemas.microsoft.com/office/drawing/2014/main" id="{EC8EE064-E399-433E-8F7F-5D81A432412F}"/>
            </a:ext>
          </a:extLst>
        </xdr:cNvPr>
        <xdr:cNvSpPr txBox="1"/>
      </xdr:nvSpPr>
      <xdr:spPr>
        <a:xfrm>
          <a:off x="3677838" y="4209105"/>
          <a:ext cx="2050254" cy="622668"/>
        </a:xfrm>
        <a:prstGeom prst="rect">
          <a:avLst/>
        </a:prstGeom>
        <a:solidFill>
          <a:srgbClr val="FFFFCC"/>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0" lang="ja-JP" altLang="en-US" sz="1100">
              <a:solidFill>
                <a:schemeClr val="dk1"/>
              </a:solidFill>
              <a:effectLst/>
              <a:latin typeface="+mn-lt"/>
              <a:ea typeface="+mn-ea"/>
              <a:cs typeface="+mn-cs"/>
            </a:rPr>
            <a:t>出品作品が複数の場合は、手入力で数値を記入。</a:t>
          </a:r>
          <a:endParaRPr lang="en-US" altLang="ja-JP" sz="1100">
            <a:solidFill>
              <a:schemeClr val="dk1"/>
            </a:solidFill>
            <a:effectLst/>
            <a:latin typeface="+mn-lt"/>
            <a:ea typeface="+mn-ea"/>
            <a:cs typeface="+mn-cs"/>
          </a:endParaRPr>
        </a:p>
      </xdr:txBody>
    </xdr:sp>
    <xdr:clientData/>
  </xdr:twoCellAnchor>
  <xdr:twoCellAnchor>
    <xdr:from>
      <xdr:col>10</xdr:col>
      <xdr:colOff>156942</xdr:colOff>
      <xdr:row>13</xdr:row>
      <xdr:rowOff>762000</xdr:rowOff>
    </xdr:from>
    <xdr:to>
      <xdr:col>13</xdr:col>
      <xdr:colOff>73624</xdr:colOff>
      <xdr:row>16</xdr:row>
      <xdr:rowOff>55218</xdr:rowOff>
    </xdr:to>
    <xdr:cxnSp macro="">
      <xdr:nvCxnSpPr>
        <xdr:cNvPr id="3" name="直線矢印コネクタ 2">
          <a:extLst>
            <a:ext uri="{FF2B5EF4-FFF2-40B4-BE49-F238E27FC236}">
              <a16:creationId xmlns:a16="http://schemas.microsoft.com/office/drawing/2014/main" id="{78315D2E-9F34-4887-B637-48995A364CB0}"/>
            </a:ext>
          </a:extLst>
        </xdr:cNvPr>
        <xdr:cNvCxnSpPr>
          <a:stCxn id="2" idx="2"/>
        </xdr:cNvCxnSpPr>
      </xdr:nvCxnSpPr>
      <xdr:spPr>
        <a:xfrm>
          <a:off x="4702965" y="4831773"/>
          <a:ext cx="1137614" cy="59208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107352</xdr:colOff>
      <xdr:row>5</xdr:row>
      <xdr:rowOff>230073</xdr:rowOff>
    </xdr:from>
    <xdr:to>
      <xdr:col>12</xdr:col>
      <xdr:colOff>349710</xdr:colOff>
      <xdr:row>13</xdr:row>
      <xdr:rowOff>131417</xdr:rowOff>
    </xdr:to>
    <xdr:cxnSp macro="">
      <xdr:nvCxnSpPr>
        <xdr:cNvPr id="4" name="直線矢印コネクタ 3">
          <a:extLst>
            <a:ext uri="{FF2B5EF4-FFF2-40B4-BE49-F238E27FC236}">
              <a16:creationId xmlns:a16="http://schemas.microsoft.com/office/drawing/2014/main" id="{1EE3CF13-B0A7-44C0-8AA2-F9E8A8C33378}"/>
            </a:ext>
          </a:extLst>
        </xdr:cNvPr>
        <xdr:cNvCxnSpPr/>
      </xdr:nvCxnSpPr>
      <xdr:spPr>
        <a:xfrm flipV="1">
          <a:off x="4272952" y="1538173"/>
          <a:ext cx="991658" cy="269534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9203</xdr:colOff>
      <xdr:row>2</xdr:row>
      <xdr:rowOff>156449</xdr:rowOff>
    </xdr:from>
    <xdr:to>
      <xdr:col>8</xdr:col>
      <xdr:colOff>358913</xdr:colOff>
      <xdr:row>2</xdr:row>
      <xdr:rowOff>441739</xdr:rowOff>
    </xdr:to>
    <xdr:sp macro="" textlink="">
      <xdr:nvSpPr>
        <xdr:cNvPr id="5" name="テキスト ボックス 4">
          <a:extLst>
            <a:ext uri="{FF2B5EF4-FFF2-40B4-BE49-F238E27FC236}">
              <a16:creationId xmlns:a16="http://schemas.microsoft.com/office/drawing/2014/main" id="{307B1FF5-58C4-4ED5-B39E-C99B45146EC0}"/>
            </a:ext>
          </a:extLst>
        </xdr:cNvPr>
        <xdr:cNvSpPr txBox="1"/>
      </xdr:nvSpPr>
      <xdr:spPr>
        <a:xfrm>
          <a:off x="822003" y="613649"/>
          <a:ext cx="2953210" cy="285290"/>
        </a:xfrm>
        <a:prstGeom prst="rect">
          <a:avLst/>
        </a:prstGeom>
        <a:solidFill>
          <a:srgbClr val="FFFFCC"/>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0" lang="ja-JP" altLang="en-US" sz="1100">
              <a:solidFill>
                <a:schemeClr val="dk1"/>
              </a:solidFill>
              <a:effectLst/>
              <a:latin typeface="+mn-lt"/>
              <a:ea typeface="+mn-ea"/>
              <a:cs typeface="+mn-cs"/>
            </a:rPr>
            <a:t>出品目録に記入した内容が、転記されます。</a:t>
          </a:r>
          <a:endParaRPr lang="en-US" altLang="ja-JP" sz="1100">
            <a:solidFill>
              <a:schemeClr val="dk1"/>
            </a:solidFill>
            <a:effectLst/>
            <a:latin typeface="+mn-lt"/>
            <a:ea typeface="+mn-ea"/>
            <a:cs typeface="+mn-cs"/>
          </a:endParaRPr>
        </a:p>
      </xdr:txBody>
    </xdr:sp>
    <xdr:clientData/>
  </xdr:twoCellAnchor>
  <xdr:twoCellAnchor>
    <xdr:from>
      <xdr:col>15</xdr:col>
      <xdr:colOff>257680</xdr:colOff>
      <xdr:row>7</xdr:row>
      <xdr:rowOff>220868</xdr:rowOff>
    </xdr:from>
    <xdr:to>
      <xdr:col>15</xdr:col>
      <xdr:colOff>2383549</xdr:colOff>
      <xdr:row>12</xdr:row>
      <xdr:rowOff>22031</xdr:rowOff>
    </xdr:to>
    <xdr:pic>
      <xdr:nvPicPr>
        <xdr:cNvPr id="6" name="図 5">
          <a:extLst>
            <a:ext uri="{FF2B5EF4-FFF2-40B4-BE49-F238E27FC236}">
              <a16:creationId xmlns:a16="http://schemas.microsoft.com/office/drawing/2014/main" id="{6ED17F74-BAC7-44EB-AD0D-5759776942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5080" y="2214768"/>
          <a:ext cx="2125869" cy="1718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3000145</xdr:colOff>
      <xdr:row>7</xdr:row>
      <xdr:rowOff>266885</xdr:rowOff>
    </xdr:from>
    <xdr:to>
      <xdr:col>15</xdr:col>
      <xdr:colOff>5087154</xdr:colOff>
      <xdr:row>12</xdr:row>
      <xdr:rowOff>1</xdr:rowOff>
    </xdr:to>
    <xdr:pic>
      <xdr:nvPicPr>
        <xdr:cNvPr id="7" name="図 6">
          <a:extLst>
            <a:ext uri="{FF2B5EF4-FFF2-40B4-BE49-F238E27FC236}">
              <a16:creationId xmlns:a16="http://schemas.microsoft.com/office/drawing/2014/main" id="{9088B724-E2E2-44D1-80BB-E00C716967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67545" y="2260785"/>
          <a:ext cx="2087009" cy="16508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1647318</xdr:colOff>
      <xdr:row>13</xdr:row>
      <xdr:rowOff>708624</xdr:rowOff>
    </xdr:from>
    <xdr:to>
      <xdr:col>15</xdr:col>
      <xdr:colOff>3662775</xdr:colOff>
      <xdr:row>20</xdr:row>
      <xdr:rowOff>73623</xdr:rowOff>
    </xdr:to>
    <xdr:pic>
      <xdr:nvPicPr>
        <xdr:cNvPr id="8" name="図 7">
          <a:extLst>
            <a:ext uri="{FF2B5EF4-FFF2-40B4-BE49-F238E27FC236}">
              <a16:creationId xmlns:a16="http://schemas.microsoft.com/office/drawing/2014/main" id="{898CB9BA-F00A-4E20-9987-D96E85B91B4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514718" y="4912324"/>
          <a:ext cx="2015457" cy="1752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43296</xdr:colOff>
      <xdr:row>10</xdr:row>
      <xdr:rowOff>233794</xdr:rowOff>
    </xdr:from>
    <xdr:to>
      <xdr:col>8</xdr:col>
      <xdr:colOff>363682</xdr:colOff>
      <xdr:row>10</xdr:row>
      <xdr:rowOff>744681</xdr:rowOff>
    </xdr:to>
    <xdr:sp macro="" textlink="">
      <xdr:nvSpPr>
        <xdr:cNvPr id="10" name="テキスト ボックス 9">
          <a:extLst>
            <a:ext uri="{FF2B5EF4-FFF2-40B4-BE49-F238E27FC236}">
              <a16:creationId xmlns:a16="http://schemas.microsoft.com/office/drawing/2014/main" id="{0D50DC40-B51B-4D88-882C-EB4394D61416}"/>
            </a:ext>
          </a:extLst>
        </xdr:cNvPr>
        <xdr:cNvSpPr txBox="1"/>
      </xdr:nvSpPr>
      <xdr:spPr>
        <a:xfrm>
          <a:off x="1740478" y="2978726"/>
          <a:ext cx="2355272" cy="510887"/>
        </a:xfrm>
        <a:prstGeom prst="rect">
          <a:avLst/>
        </a:prstGeom>
        <a:solidFill>
          <a:srgbClr val="FFFFCC"/>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0" lang="ja-JP" altLang="en-US" sz="1100">
              <a:solidFill>
                <a:schemeClr val="dk1"/>
              </a:solidFill>
              <a:effectLst/>
              <a:latin typeface="+mn-lt"/>
              <a:ea typeface="+mn-ea"/>
              <a:cs typeface="+mn-cs"/>
            </a:rPr>
            <a:t>情報公開を希望しない場合のみ「</a:t>
          </a:r>
          <a:r>
            <a:rPr kumimoji="0" lang="en-US" altLang="ja-JP" sz="1100">
              <a:solidFill>
                <a:schemeClr val="dk1"/>
              </a:solidFill>
              <a:effectLst/>
              <a:latin typeface="+mn-lt"/>
              <a:ea typeface="+mn-ea"/>
              <a:cs typeface="+mn-cs"/>
            </a:rPr>
            <a:t>×</a:t>
          </a:r>
          <a:r>
            <a:rPr kumimoji="0" lang="ja-JP" altLang="en-US" sz="1100">
              <a:solidFill>
                <a:schemeClr val="dk1"/>
              </a:solidFill>
              <a:effectLst/>
              <a:latin typeface="+mn-lt"/>
              <a:ea typeface="+mn-ea"/>
              <a:cs typeface="+mn-cs"/>
            </a:rPr>
            <a:t>」を記入。</a:t>
          </a:r>
          <a:endParaRPr lang="en-US" altLang="ja-JP" sz="1100">
            <a:solidFill>
              <a:schemeClr val="dk1"/>
            </a:solidFill>
            <a:effectLst/>
            <a:latin typeface="+mn-lt"/>
            <a:ea typeface="+mn-ea"/>
            <a:cs typeface="+mn-cs"/>
          </a:endParaRPr>
        </a:p>
      </xdr:txBody>
    </xdr:sp>
    <xdr:clientData/>
  </xdr:twoCellAnchor>
  <xdr:twoCellAnchor>
    <xdr:from>
      <xdr:col>8</xdr:col>
      <xdr:colOff>381000</xdr:colOff>
      <xdr:row>10</xdr:row>
      <xdr:rowOff>481503</xdr:rowOff>
    </xdr:from>
    <xdr:to>
      <xdr:col>12</xdr:col>
      <xdr:colOff>181841</xdr:colOff>
      <xdr:row>12</xdr:row>
      <xdr:rowOff>95250</xdr:rowOff>
    </xdr:to>
    <xdr:cxnSp macro="">
      <xdr:nvCxnSpPr>
        <xdr:cNvPr id="11" name="直線矢印コネクタ 10">
          <a:extLst>
            <a:ext uri="{FF2B5EF4-FFF2-40B4-BE49-F238E27FC236}">
              <a16:creationId xmlns:a16="http://schemas.microsoft.com/office/drawing/2014/main" id="{A1B99BDE-EB69-42C4-8E6D-6E62A589B6C8}"/>
            </a:ext>
          </a:extLst>
        </xdr:cNvPr>
        <xdr:cNvCxnSpPr/>
      </xdr:nvCxnSpPr>
      <xdr:spPr>
        <a:xfrm>
          <a:off x="4113068" y="3226435"/>
          <a:ext cx="1428750" cy="65283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summaryRight="0"/>
    <pageSetUpPr autoPageBreaks="0" fitToPage="1"/>
  </sheetPr>
  <dimension ref="A1:V62"/>
  <sheetViews>
    <sheetView showGridLines="0" tabSelected="1" zoomScale="76" zoomScaleNormal="76" zoomScaleSheetLayoutView="100" zoomScalePageLayoutView="86" workbookViewId="0">
      <selection activeCell="T22" sqref="T22"/>
    </sheetView>
  </sheetViews>
  <sheetFormatPr defaultColWidth="10" defaultRowHeight="13.5"/>
  <cols>
    <col min="1" max="2" width="3.5" customWidth="1"/>
    <col min="3" max="3" width="10.875" customWidth="1"/>
    <col min="4" max="4" width="10.125" customWidth="1"/>
    <col min="5" max="5" width="11.125" customWidth="1"/>
    <col min="6" max="6" width="7.375" customWidth="1"/>
    <col min="7" max="8" width="4.875" customWidth="1"/>
    <col min="9" max="9" width="5.375" customWidth="1"/>
    <col min="10" max="10" width="9.875" customWidth="1"/>
    <col min="11" max="11" width="14.5" customWidth="1"/>
    <col min="12" max="12" width="4.875" customWidth="1"/>
    <col min="13" max="14" width="14.5" customWidth="1"/>
    <col min="15" max="15" width="24.25" customWidth="1"/>
    <col min="16" max="16" width="4.125" customWidth="1"/>
    <col min="17" max="17" width="7.75" customWidth="1"/>
    <col min="18" max="18" width="48.5" customWidth="1"/>
    <col min="19" max="19" width="14.75" customWidth="1"/>
    <col min="20" max="21" width="15.125" customWidth="1"/>
    <col min="22" max="258" width="10" customWidth="1"/>
  </cols>
  <sheetData>
    <row r="1" spans="1:22">
      <c r="A1">
        <v>1</v>
      </c>
      <c r="B1">
        <v>2</v>
      </c>
      <c r="C1">
        <v>3</v>
      </c>
      <c r="D1">
        <v>4</v>
      </c>
      <c r="E1">
        <v>5</v>
      </c>
      <c r="F1">
        <v>6</v>
      </c>
      <c r="G1">
        <v>7</v>
      </c>
      <c r="H1">
        <v>8</v>
      </c>
      <c r="I1">
        <v>9</v>
      </c>
      <c r="J1">
        <v>10</v>
      </c>
      <c r="K1">
        <v>11</v>
      </c>
      <c r="L1">
        <v>12</v>
      </c>
      <c r="M1">
        <v>13</v>
      </c>
      <c r="N1">
        <v>14</v>
      </c>
      <c r="O1">
        <v>15</v>
      </c>
      <c r="P1">
        <v>16</v>
      </c>
      <c r="Q1">
        <v>17</v>
      </c>
      <c r="R1">
        <v>18</v>
      </c>
      <c r="S1">
        <v>19</v>
      </c>
      <c r="T1">
        <v>20</v>
      </c>
      <c r="U1">
        <v>21</v>
      </c>
      <c r="V1">
        <v>22</v>
      </c>
    </row>
    <row r="2" spans="1:22">
      <c r="C2" t="s">
        <v>149</v>
      </c>
    </row>
    <row r="3" spans="1:22" ht="23.1" customHeight="1">
      <c r="C3" s="37" t="s">
        <v>9</v>
      </c>
      <c r="D3" s="46" t="s">
        <v>22</v>
      </c>
      <c r="E3" s="49"/>
      <c r="F3" s="49"/>
      <c r="G3" s="38"/>
      <c r="H3" s="39"/>
      <c r="K3" s="139" t="s">
        <v>142</v>
      </c>
      <c r="L3" s="139"/>
      <c r="M3" s="139"/>
      <c r="R3" s="1"/>
    </row>
    <row r="4" spans="1:22" ht="17.45" customHeight="1">
      <c r="C4" s="40" t="s">
        <v>26</v>
      </c>
      <c r="D4" s="46" t="s">
        <v>28</v>
      </c>
      <c r="E4" s="49"/>
      <c r="F4" s="49"/>
      <c r="G4" s="41"/>
      <c r="H4" s="42"/>
      <c r="K4" s="140"/>
      <c r="L4" s="140"/>
      <c r="M4" s="140"/>
      <c r="R4" s="1"/>
    </row>
    <row r="5" spans="1:22" ht="17.45" customHeight="1">
      <c r="C5" s="43" t="s">
        <v>25</v>
      </c>
      <c r="D5" s="46" t="s">
        <v>28</v>
      </c>
      <c r="E5" s="49"/>
      <c r="F5" s="49"/>
      <c r="G5" s="41"/>
      <c r="H5" s="42"/>
      <c r="K5" s="97" t="s">
        <v>92</v>
      </c>
      <c r="L5" s="137" t="s">
        <v>93</v>
      </c>
      <c r="M5" s="137"/>
      <c r="R5" s="1"/>
    </row>
    <row r="6" spans="1:22" ht="27" customHeight="1">
      <c r="C6" s="40" t="s">
        <v>140</v>
      </c>
      <c r="D6" s="93" t="s">
        <v>81</v>
      </c>
      <c r="E6" s="49"/>
      <c r="F6" s="49"/>
      <c r="G6" s="41"/>
      <c r="H6" s="42"/>
      <c r="K6" s="96"/>
      <c r="L6" s="138"/>
      <c r="M6" s="138"/>
      <c r="R6" s="1"/>
    </row>
    <row r="7" spans="1:22" ht="17.45" customHeight="1">
      <c r="C7" s="43" t="s">
        <v>1</v>
      </c>
      <c r="D7" s="46" t="s">
        <v>129</v>
      </c>
      <c r="E7" s="41"/>
      <c r="F7" s="41"/>
      <c r="G7" s="41"/>
      <c r="H7" s="42"/>
      <c r="I7" s="9"/>
      <c r="J7" s="9"/>
      <c r="L7" s="35"/>
      <c r="M7" s="36"/>
      <c r="R7" s="1"/>
    </row>
    <row r="8" spans="1:22" ht="19.5" customHeight="1">
      <c r="C8" s="13" t="s">
        <v>146</v>
      </c>
      <c r="D8" s="13"/>
      <c r="F8" s="10"/>
      <c r="G8" s="10"/>
      <c r="H8" s="10"/>
      <c r="I8" s="10"/>
      <c r="J8" s="10"/>
      <c r="K8" s="10"/>
      <c r="L8" s="10"/>
      <c r="M8" s="10"/>
      <c r="N8" s="10"/>
      <c r="O8" s="10"/>
      <c r="P8" s="10"/>
      <c r="Q8" s="10"/>
      <c r="R8" s="1"/>
    </row>
    <row r="9" spans="1:22" ht="12.6" customHeight="1">
      <c r="C9" s="10"/>
      <c r="D9" s="10"/>
      <c r="E9" s="10"/>
      <c r="F9" s="10"/>
      <c r="G9" s="10"/>
      <c r="H9" s="10"/>
      <c r="I9" s="10"/>
      <c r="J9" s="10"/>
      <c r="K9" s="10"/>
      <c r="L9" s="10"/>
      <c r="M9" s="10"/>
      <c r="N9" s="10"/>
      <c r="O9" s="10"/>
      <c r="P9" s="10"/>
      <c r="Q9" s="10"/>
      <c r="R9" s="1"/>
    </row>
    <row r="10" spans="1:22" ht="14.45" customHeight="1">
      <c r="C10" s="131" t="s">
        <v>143</v>
      </c>
      <c r="D10" s="47"/>
      <c r="E10" s="10"/>
      <c r="F10" s="10"/>
      <c r="G10" s="10"/>
      <c r="H10" s="10"/>
      <c r="I10" s="1"/>
      <c r="J10" s="1"/>
      <c r="K10" s="1"/>
      <c r="L10" s="1"/>
      <c r="N10" s="10"/>
      <c r="O10" s="10"/>
      <c r="P10" s="10"/>
      <c r="Q10" s="10"/>
      <c r="R10" s="1"/>
    </row>
    <row r="11" spans="1:22" ht="14.25">
      <c r="C11" s="132" t="s">
        <v>130</v>
      </c>
      <c r="D11" s="48"/>
      <c r="E11" s="10"/>
      <c r="F11" s="10"/>
      <c r="G11" s="10"/>
      <c r="H11" s="10"/>
      <c r="I11" s="1"/>
      <c r="J11" s="1"/>
      <c r="K11" s="1"/>
      <c r="L11" s="1"/>
      <c r="M11" s="1"/>
      <c r="N11" s="1"/>
      <c r="O11" s="1"/>
      <c r="P11" s="1"/>
      <c r="Q11" s="1"/>
      <c r="R11" s="1" t="s">
        <v>139</v>
      </c>
    </row>
    <row r="12" spans="1:22" ht="27.95" customHeight="1">
      <c r="A12" s="11" t="s">
        <v>24</v>
      </c>
      <c r="B12" s="53" t="s">
        <v>30</v>
      </c>
      <c r="C12" s="110" t="s">
        <v>138</v>
      </c>
      <c r="D12" s="111" t="s">
        <v>29</v>
      </c>
      <c r="E12" s="22" t="s">
        <v>94</v>
      </c>
      <c r="F12" s="22" t="s">
        <v>95</v>
      </c>
      <c r="G12" s="23" t="s">
        <v>0</v>
      </c>
      <c r="H12" s="24" t="s">
        <v>21</v>
      </c>
      <c r="I12" s="25" t="s">
        <v>4</v>
      </c>
      <c r="J12" s="26" t="s">
        <v>10</v>
      </c>
      <c r="K12" s="27" t="s">
        <v>9</v>
      </c>
      <c r="L12" s="28" t="s">
        <v>3</v>
      </c>
      <c r="M12" s="29" t="s">
        <v>7</v>
      </c>
      <c r="N12" s="30" t="s">
        <v>8</v>
      </c>
      <c r="O12" s="31" t="s">
        <v>2</v>
      </c>
      <c r="P12" s="29" t="s">
        <v>5</v>
      </c>
      <c r="Q12" s="32" t="s">
        <v>6</v>
      </c>
      <c r="R12" s="70" t="s">
        <v>133</v>
      </c>
      <c r="S12" s="71" t="s">
        <v>58</v>
      </c>
      <c r="T12" s="71" t="s">
        <v>63</v>
      </c>
      <c r="U12" s="72" t="s">
        <v>64</v>
      </c>
      <c r="V12" s="112" t="s">
        <v>60</v>
      </c>
    </row>
    <row r="13" spans="1:22" ht="22.5" customHeight="1">
      <c r="A13">
        <f>ROW()-12</f>
        <v>1</v>
      </c>
      <c r="B13" s="52" t="s">
        <v>31</v>
      </c>
      <c r="C13" s="94"/>
      <c r="D13" s="15"/>
      <c r="E13" s="27"/>
      <c r="F13" s="14"/>
      <c r="G13" s="8"/>
      <c r="H13" s="8"/>
      <c r="I13" s="3"/>
      <c r="J13" s="7"/>
      <c r="K13" s="6"/>
      <c r="L13" s="2"/>
      <c r="M13" s="4"/>
      <c r="N13" s="4"/>
      <c r="O13" s="95"/>
      <c r="P13" s="2"/>
      <c r="Q13" s="33"/>
      <c r="R13" s="5"/>
      <c r="S13" s="12"/>
      <c r="T13" s="4"/>
      <c r="U13" s="2"/>
      <c r="V13" s="113"/>
    </row>
    <row r="14" spans="1:22" ht="22.5" customHeight="1">
      <c r="A14">
        <f t="shared" ref="A14:A62" si="0">ROW()-12</f>
        <v>2</v>
      </c>
      <c r="B14" s="52" t="s">
        <v>31</v>
      </c>
      <c r="C14" s="94"/>
      <c r="D14" s="15"/>
      <c r="E14" s="27"/>
      <c r="F14" s="14"/>
      <c r="G14" s="8"/>
      <c r="H14" s="8"/>
      <c r="I14" s="3"/>
      <c r="J14" s="7"/>
      <c r="K14" s="98"/>
      <c r="L14" s="2"/>
      <c r="M14" s="92"/>
      <c r="N14" s="92"/>
      <c r="O14" s="95"/>
      <c r="P14" s="2"/>
      <c r="Q14" s="33"/>
      <c r="R14" s="5"/>
      <c r="S14" s="12"/>
      <c r="T14" s="4"/>
      <c r="U14" s="18"/>
      <c r="V14" s="113"/>
    </row>
    <row r="15" spans="1:22" ht="22.5" customHeight="1">
      <c r="A15">
        <f t="shared" si="0"/>
        <v>3</v>
      </c>
      <c r="B15" s="52" t="s">
        <v>31</v>
      </c>
      <c r="C15" s="94"/>
      <c r="D15" s="15"/>
      <c r="E15" s="27"/>
      <c r="F15" s="14"/>
      <c r="G15" s="8"/>
      <c r="H15" s="8"/>
      <c r="I15" s="3"/>
      <c r="J15" s="7"/>
      <c r="K15" s="98"/>
      <c r="L15" s="2"/>
      <c r="M15" s="92"/>
      <c r="N15" s="92"/>
      <c r="O15" s="95"/>
      <c r="P15" s="2"/>
      <c r="Q15" s="33"/>
      <c r="R15" s="5"/>
      <c r="S15" s="12"/>
      <c r="T15" s="4"/>
      <c r="U15" s="18"/>
      <c r="V15" s="113"/>
    </row>
    <row r="16" spans="1:22" ht="22.5" customHeight="1">
      <c r="A16">
        <f t="shared" si="0"/>
        <v>4</v>
      </c>
      <c r="B16" s="52" t="s">
        <v>31</v>
      </c>
      <c r="C16" s="94"/>
      <c r="D16" s="15"/>
      <c r="E16" s="27"/>
      <c r="F16" s="14"/>
      <c r="G16" s="8"/>
      <c r="H16" s="8"/>
      <c r="I16" s="3"/>
      <c r="J16" s="7"/>
      <c r="K16" s="98"/>
      <c r="L16" s="2"/>
      <c r="M16" s="4"/>
      <c r="N16" s="4"/>
      <c r="O16" s="103"/>
      <c r="P16" s="2"/>
      <c r="Q16" s="33"/>
      <c r="R16" s="5"/>
      <c r="S16" s="12"/>
      <c r="T16" s="4"/>
      <c r="U16" s="2"/>
      <c r="V16" s="113"/>
    </row>
    <row r="17" spans="1:22" ht="22.5" customHeight="1">
      <c r="A17">
        <f t="shared" si="0"/>
        <v>5</v>
      </c>
      <c r="B17" s="52" t="s">
        <v>31</v>
      </c>
      <c r="C17" s="94"/>
      <c r="D17" s="15"/>
      <c r="E17" s="27"/>
      <c r="F17" s="14"/>
      <c r="G17" s="8"/>
      <c r="H17" s="8"/>
      <c r="I17" s="3"/>
      <c r="J17" s="7"/>
      <c r="K17" s="98"/>
      <c r="L17" s="2"/>
      <c r="M17" s="92"/>
      <c r="N17" s="92"/>
      <c r="O17" s="102"/>
      <c r="P17" s="2"/>
      <c r="Q17" s="33"/>
      <c r="R17" s="5"/>
      <c r="S17" s="12"/>
      <c r="T17" s="4"/>
      <c r="U17" s="2"/>
      <c r="V17" s="113"/>
    </row>
    <row r="18" spans="1:22" ht="22.5" customHeight="1">
      <c r="A18">
        <f t="shared" si="0"/>
        <v>6</v>
      </c>
      <c r="B18" s="52" t="s">
        <v>31</v>
      </c>
      <c r="C18" s="94"/>
      <c r="D18" s="15"/>
      <c r="E18" s="27"/>
      <c r="F18" s="14"/>
      <c r="G18" s="8"/>
      <c r="H18" s="8"/>
      <c r="I18" s="3"/>
      <c r="J18" s="7"/>
      <c r="K18" s="98"/>
      <c r="L18" s="2"/>
      <c r="M18" s="92"/>
      <c r="N18" s="92"/>
      <c r="O18" s="102"/>
      <c r="P18" s="2"/>
      <c r="Q18" s="33"/>
      <c r="R18" s="5"/>
      <c r="S18" s="12"/>
      <c r="T18" s="4"/>
      <c r="U18" s="2"/>
      <c r="V18" s="113"/>
    </row>
    <row r="19" spans="1:22" ht="22.5" customHeight="1">
      <c r="A19">
        <f t="shared" si="0"/>
        <v>7</v>
      </c>
      <c r="B19" s="52" t="s">
        <v>31</v>
      </c>
      <c r="C19" s="94"/>
      <c r="D19" s="15"/>
      <c r="E19" s="27"/>
      <c r="F19" s="14"/>
      <c r="G19" s="8"/>
      <c r="H19" s="8"/>
      <c r="I19" s="3"/>
      <c r="J19" s="7"/>
      <c r="K19" s="98"/>
      <c r="L19" s="2"/>
      <c r="M19" s="92"/>
      <c r="N19" s="92"/>
      <c r="O19" s="102"/>
      <c r="P19" s="2"/>
      <c r="Q19" s="33"/>
      <c r="R19" s="5"/>
      <c r="S19" s="12"/>
      <c r="T19" s="4"/>
      <c r="U19" s="2"/>
      <c r="V19" s="113"/>
    </row>
    <row r="20" spans="1:22" ht="22.5" customHeight="1">
      <c r="A20">
        <f t="shared" si="0"/>
        <v>8</v>
      </c>
      <c r="B20" s="52" t="s">
        <v>31</v>
      </c>
      <c r="C20" s="94"/>
      <c r="D20" s="15"/>
      <c r="E20" s="27"/>
      <c r="F20" s="14"/>
      <c r="G20" s="8"/>
      <c r="H20" s="8"/>
      <c r="I20" s="3"/>
      <c r="J20" s="7"/>
      <c r="K20" s="98"/>
      <c r="L20" s="2"/>
      <c r="M20" s="101"/>
      <c r="N20" s="92"/>
      <c r="O20" s="102"/>
      <c r="P20" s="2"/>
      <c r="Q20" s="33"/>
      <c r="R20" s="5"/>
      <c r="S20" s="12"/>
      <c r="T20" s="4"/>
      <c r="U20" s="2"/>
      <c r="V20" s="113"/>
    </row>
    <row r="21" spans="1:22" ht="22.5" customHeight="1">
      <c r="A21">
        <f t="shared" si="0"/>
        <v>9</v>
      </c>
      <c r="B21" s="52" t="s">
        <v>31</v>
      </c>
      <c r="C21" s="94"/>
      <c r="D21" s="15"/>
      <c r="E21" s="27"/>
      <c r="F21" s="14"/>
      <c r="G21" s="8"/>
      <c r="H21" s="8"/>
      <c r="I21" s="3"/>
      <c r="J21" s="7"/>
      <c r="K21" s="98"/>
      <c r="L21" s="2"/>
      <c r="M21" s="101"/>
      <c r="N21" s="92"/>
      <c r="O21" s="102"/>
      <c r="P21" s="2"/>
      <c r="Q21" s="33"/>
      <c r="R21" s="5"/>
      <c r="S21" s="12"/>
      <c r="T21" s="4"/>
      <c r="U21" s="2"/>
      <c r="V21" s="113"/>
    </row>
    <row r="22" spans="1:22" ht="22.5" customHeight="1">
      <c r="A22">
        <f t="shared" si="0"/>
        <v>10</v>
      </c>
      <c r="B22" s="52" t="s">
        <v>31</v>
      </c>
      <c r="C22" s="94"/>
      <c r="D22" s="15"/>
      <c r="E22" s="27"/>
      <c r="F22" s="14"/>
      <c r="G22" s="8"/>
      <c r="H22" s="8"/>
      <c r="I22" s="3"/>
      <c r="J22" s="7"/>
      <c r="K22" s="6"/>
      <c r="L22" s="2"/>
      <c r="M22" s="4"/>
      <c r="N22" s="4"/>
      <c r="O22" s="5"/>
      <c r="P22" s="2"/>
      <c r="Q22" s="33"/>
      <c r="R22" s="5"/>
      <c r="S22" s="12"/>
      <c r="T22" s="4"/>
      <c r="U22" s="2"/>
      <c r="V22" s="113"/>
    </row>
    <row r="23" spans="1:22" ht="22.5" customHeight="1">
      <c r="A23">
        <f t="shared" si="0"/>
        <v>11</v>
      </c>
      <c r="B23" s="52" t="s">
        <v>31</v>
      </c>
      <c r="C23" s="94"/>
      <c r="D23" s="15"/>
      <c r="E23" s="27"/>
      <c r="F23" s="14"/>
      <c r="G23" s="8"/>
      <c r="H23" s="8"/>
      <c r="I23" s="3"/>
      <c r="J23" s="7"/>
      <c r="K23" s="6"/>
      <c r="L23" s="2"/>
      <c r="M23" s="4"/>
      <c r="N23" s="4"/>
      <c r="O23" s="5"/>
      <c r="P23" s="2"/>
      <c r="Q23" s="33"/>
      <c r="R23" s="5"/>
      <c r="S23" s="12"/>
      <c r="T23" s="4"/>
      <c r="U23" s="2"/>
      <c r="V23" s="113"/>
    </row>
    <row r="24" spans="1:22" ht="22.5" customHeight="1">
      <c r="A24">
        <f t="shared" si="0"/>
        <v>12</v>
      </c>
      <c r="B24" s="52" t="s">
        <v>31</v>
      </c>
      <c r="C24" s="94"/>
      <c r="D24" s="15"/>
      <c r="E24" s="27"/>
      <c r="F24" s="14"/>
      <c r="G24" s="8"/>
      <c r="H24" s="8"/>
      <c r="I24" s="3"/>
      <c r="J24" s="7"/>
      <c r="K24" s="6"/>
      <c r="L24" s="2"/>
      <c r="M24" s="4"/>
      <c r="N24" s="4"/>
      <c r="O24" s="5"/>
      <c r="P24" s="2"/>
      <c r="Q24" s="33"/>
      <c r="R24" s="5"/>
      <c r="S24" s="12"/>
      <c r="T24" s="12"/>
      <c r="U24" s="2"/>
      <c r="V24" s="113"/>
    </row>
    <row r="25" spans="1:22" ht="22.5" customHeight="1">
      <c r="A25">
        <f t="shared" si="0"/>
        <v>13</v>
      </c>
      <c r="B25" s="52" t="s">
        <v>31</v>
      </c>
      <c r="C25" s="94"/>
      <c r="D25" s="15"/>
      <c r="E25" s="27"/>
      <c r="F25" s="14"/>
      <c r="G25" s="8"/>
      <c r="H25" s="8"/>
      <c r="I25" s="3"/>
      <c r="J25" s="7"/>
      <c r="K25" s="6"/>
      <c r="L25" s="2"/>
      <c r="M25" s="4"/>
      <c r="N25" s="4"/>
      <c r="O25" s="5"/>
      <c r="P25" s="2"/>
      <c r="Q25" s="33"/>
      <c r="R25" s="5"/>
      <c r="S25" s="12"/>
      <c r="T25" s="12"/>
      <c r="U25" s="2"/>
      <c r="V25" s="113"/>
    </row>
    <row r="26" spans="1:22" ht="22.5" customHeight="1">
      <c r="A26">
        <f t="shared" si="0"/>
        <v>14</v>
      </c>
      <c r="B26" s="52" t="s">
        <v>31</v>
      </c>
      <c r="C26" s="94"/>
      <c r="D26" s="15"/>
      <c r="E26" s="27"/>
      <c r="F26" s="14"/>
      <c r="G26" s="8"/>
      <c r="H26" s="8"/>
      <c r="I26" s="3"/>
      <c r="J26" s="7"/>
      <c r="K26" s="6"/>
      <c r="L26" s="2"/>
      <c r="M26" s="4"/>
      <c r="N26" s="4"/>
      <c r="O26" s="5"/>
      <c r="P26" s="2"/>
      <c r="Q26" s="33"/>
      <c r="R26" s="5"/>
      <c r="S26" s="12"/>
      <c r="T26" s="12"/>
      <c r="U26" s="2"/>
      <c r="V26" s="113"/>
    </row>
    <row r="27" spans="1:22" ht="22.5" customHeight="1">
      <c r="A27">
        <f t="shared" si="0"/>
        <v>15</v>
      </c>
      <c r="B27" s="52" t="s">
        <v>31</v>
      </c>
      <c r="C27" s="94"/>
      <c r="D27" s="15"/>
      <c r="E27" s="27"/>
      <c r="F27" s="14"/>
      <c r="G27" s="14"/>
      <c r="H27" s="14"/>
      <c r="I27" s="15"/>
      <c r="J27" s="16"/>
      <c r="K27" s="17"/>
      <c r="L27" s="2"/>
      <c r="M27" s="19"/>
      <c r="N27" s="19"/>
      <c r="O27" s="20"/>
      <c r="P27" s="18"/>
      <c r="Q27" s="34"/>
      <c r="R27" s="5"/>
      <c r="S27" s="12"/>
      <c r="T27" s="12"/>
      <c r="U27" s="2"/>
      <c r="V27" s="113"/>
    </row>
    <row r="28" spans="1:22" ht="22.5" customHeight="1">
      <c r="A28">
        <f t="shared" si="0"/>
        <v>16</v>
      </c>
      <c r="B28" s="52" t="s">
        <v>31</v>
      </c>
      <c r="C28" s="94"/>
      <c r="D28" s="15"/>
      <c r="E28" s="27"/>
      <c r="F28" s="14"/>
      <c r="G28" s="14"/>
      <c r="H28" s="14"/>
      <c r="I28" s="15"/>
      <c r="J28" s="16"/>
      <c r="K28" s="17"/>
      <c r="L28" s="2"/>
      <c r="M28" s="19"/>
      <c r="N28" s="19"/>
      <c r="O28" s="20"/>
      <c r="P28" s="18"/>
      <c r="Q28" s="34"/>
      <c r="R28" s="5"/>
      <c r="S28" s="12"/>
      <c r="T28" s="12"/>
      <c r="U28" s="2"/>
      <c r="V28" s="113"/>
    </row>
    <row r="29" spans="1:22" ht="22.5" customHeight="1">
      <c r="A29">
        <f t="shared" si="0"/>
        <v>17</v>
      </c>
      <c r="B29" s="52" t="s">
        <v>31</v>
      </c>
      <c r="C29" s="94"/>
      <c r="D29" s="15"/>
      <c r="E29" s="27"/>
      <c r="F29" s="14"/>
      <c r="G29" s="14"/>
      <c r="H29" s="14"/>
      <c r="I29" s="15"/>
      <c r="J29" s="16"/>
      <c r="K29" s="17"/>
      <c r="L29" s="2"/>
      <c r="M29" s="19"/>
      <c r="N29" s="19"/>
      <c r="O29" s="20"/>
      <c r="P29" s="18"/>
      <c r="Q29" s="34"/>
      <c r="R29" s="5"/>
      <c r="S29" s="12"/>
      <c r="T29" s="12"/>
      <c r="U29" s="2"/>
      <c r="V29" s="113"/>
    </row>
    <row r="30" spans="1:22" ht="22.5" customHeight="1">
      <c r="A30">
        <f t="shared" si="0"/>
        <v>18</v>
      </c>
      <c r="B30" s="52" t="s">
        <v>31</v>
      </c>
      <c r="C30" s="94"/>
      <c r="D30" s="15"/>
      <c r="E30" s="27"/>
      <c r="F30" s="14"/>
      <c r="G30" s="14"/>
      <c r="H30" s="14"/>
      <c r="I30" s="15"/>
      <c r="J30" s="16"/>
      <c r="K30" s="17"/>
      <c r="L30" s="2"/>
      <c r="M30" s="19"/>
      <c r="N30" s="19"/>
      <c r="O30" s="20"/>
      <c r="P30" s="18"/>
      <c r="Q30" s="34"/>
      <c r="R30" s="5"/>
      <c r="S30" s="12"/>
      <c r="T30" s="12"/>
      <c r="U30" s="2"/>
      <c r="V30" s="113"/>
    </row>
    <row r="31" spans="1:22" ht="22.5" customHeight="1">
      <c r="A31">
        <f t="shared" si="0"/>
        <v>19</v>
      </c>
      <c r="B31" s="52" t="s">
        <v>31</v>
      </c>
      <c r="C31" s="94"/>
      <c r="D31" s="15"/>
      <c r="E31" s="27"/>
      <c r="F31" s="14"/>
      <c r="G31" s="14"/>
      <c r="H31" s="14"/>
      <c r="I31" s="15"/>
      <c r="J31" s="16"/>
      <c r="K31" s="17"/>
      <c r="L31" s="2"/>
      <c r="M31" s="19"/>
      <c r="N31" s="19"/>
      <c r="O31" s="20"/>
      <c r="P31" s="18"/>
      <c r="Q31" s="34"/>
      <c r="R31" s="5"/>
      <c r="S31" s="12"/>
      <c r="T31" s="12"/>
      <c r="U31" s="2"/>
      <c r="V31" s="113"/>
    </row>
    <row r="32" spans="1:22" ht="22.5" customHeight="1">
      <c r="A32">
        <f t="shared" si="0"/>
        <v>20</v>
      </c>
      <c r="B32" s="52" t="s">
        <v>31</v>
      </c>
      <c r="C32" s="94"/>
      <c r="D32" s="15"/>
      <c r="E32" s="27"/>
      <c r="F32" s="14"/>
      <c r="G32" s="14"/>
      <c r="H32" s="14"/>
      <c r="I32" s="15"/>
      <c r="J32" s="16"/>
      <c r="K32" s="17"/>
      <c r="L32" s="2"/>
      <c r="M32" s="19"/>
      <c r="N32" s="19"/>
      <c r="O32" s="20"/>
      <c r="P32" s="18"/>
      <c r="Q32" s="34"/>
      <c r="R32" s="5"/>
      <c r="S32" s="12"/>
      <c r="T32" s="12"/>
      <c r="U32" s="2"/>
      <c r="V32" s="113"/>
    </row>
    <row r="33" spans="1:22" ht="22.5" customHeight="1">
      <c r="A33">
        <f t="shared" si="0"/>
        <v>21</v>
      </c>
      <c r="B33" s="52" t="s">
        <v>31</v>
      </c>
      <c r="C33" s="94"/>
      <c r="D33" s="15"/>
      <c r="E33" s="27"/>
      <c r="F33" s="14"/>
      <c r="G33" s="14"/>
      <c r="H33" s="14"/>
      <c r="I33" s="15"/>
      <c r="J33" s="16"/>
      <c r="K33" s="17"/>
      <c r="L33" s="2"/>
      <c r="M33" s="19"/>
      <c r="N33" s="19"/>
      <c r="O33" s="20"/>
      <c r="P33" s="18"/>
      <c r="Q33" s="34"/>
      <c r="R33" s="5"/>
      <c r="S33" s="12"/>
      <c r="T33" s="12"/>
      <c r="U33" s="2"/>
      <c r="V33" s="113"/>
    </row>
    <row r="34" spans="1:22" ht="22.5" customHeight="1">
      <c r="A34">
        <f t="shared" si="0"/>
        <v>22</v>
      </c>
      <c r="B34" s="52" t="s">
        <v>31</v>
      </c>
      <c r="C34" s="94"/>
      <c r="D34" s="15"/>
      <c r="E34" s="27"/>
      <c r="F34" s="14"/>
      <c r="G34" s="14"/>
      <c r="H34" s="14"/>
      <c r="I34" s="15"/>
      <c r="J34" s="16"/>
      <c r="K34" s="17"/>
      <c r="L34" s="2"/>
      <c r="M34" s="19"/>
      <c r="N34" s="19"/>
      <c r="O34" s="20"/>
      <c r="P34" s="18"/>
      <c r="Q34" s="34"/>
      <c r="R34" s="5"/>
      <c r="S34" s="12"/>
      <c r="T34" s="12"/>
      <c r="U34" s="2"/>
      <c r="V34" s="113"/>
    </row>
    <row r="35" spans="1:22" ht="22.5" customHeight="1">
      <c r="A35">
        <f t="shared" si="0"/>
        <v>23</v>
      </c>
      <c r="B35" s="52" t="s">
        <v>31</v>
      </c>
      <c r="C35" s="94"/>
      <c r="D35" s="15"/>
      <c r="E35" s="27"/>
      <c r="F35" s="14"/>
      <c r="G35" s="14"/>
      <c r="H35" s="14"/>
      <c r="I35" s="15"/>
      <c r="J35" s="16"/>
      <c r="K35" s="17"/>
      <c r="L35" s="2"/>
      <c r="M35" s="19"/>
      <c r="N35" s="19"/>
      <c r="O35" s="20"/>
      <c r="P35" s="18"/>
      <c r="Q35" s="34"/>
      <c r="R35" s="5"/>
      <c r="S35" s="12"/>
      <c r="T35" s="12"/>
      <c r="U35" s="2"/>
      <c r="V35" s="113"/>
    </row>
    <row r="36" spans="1:22" ht="22.5" customHeight="1">
      <c r="A36">
        <f t="shared" si="0"/>
        <v>24</v>
      </c>
      <c r="B36" s="52" t="s">
        <v>31</v>
      </c>
      <c r="C36" s="94"/>
      <c r="D36" s="15"/>
      <c r="E36" s="27"/>
      <c r="F36" s="14"/>
      <c r="G36" s="14"/>
      <c r="H36" s="14"/>
      <c r="I36" s="15"/>
      <c r="J36" s="16"/>
      <c r="K36" s="17"/>
      <c r="L36" s="2"/>
      <c r="M36" s="19"/>
      <c r="N36" s="19"/>
      <c r="O36" s="20"/>
      <c r="P36" s="18"/>
      <c r="Q36" s="34"/>
      <c r="R36" s="5"/>
      <c r="S36" s="12"/>
      <c r="T36" s="12"/>
      <c r="U36" s="2"/>
      <c r="V36" s="113"/>
    </row>
    <row r="37" spans="1:22" ht="22.5" customHeight="1">
      <c r="A37">
        <f t="shared" si="0"/>
        <v>25</v>
      </c>
      <c r="B37" s="52" t="s">
        <v>31</v>
      </c>
      <c r="C37" s="94"/>
      <c r="D37" s="15"/>
      <c r="E37" s="27"/>
      <c r="F37" s="14"/>
      <c r="G37" s="14"/>
      <c r="H37" s="14"/>
      <c r="I37" s="15"/>
      <c r="J37" s="16"/>
      <c r="K37" s="17"/>
      <c r="L37" s="2"/>
      <c r="M37" s="19"/>
      <c r="N37" s="19"/>
      <c r="O37" s="20"/>
      <c r="P37" s="18"/>
      <c r="Q37" s="34"/>
      <c r="R37" s="5"/>
      <c r="S37" s="12"/>
      <c r="T37" s="12"/>
      <c r="U37" s="2"/>
      <c r="V37" s="113"/>
    </row>
    <row r="38" spans="1:22" ht="22.5" customHeight="1">
      <c r="A38" s="130">
        <f t="shared" si="0"/>
        <v>26</v>
      </c>
      <c r="B38" s="52" t="s">
        <v>31</v>
      </c>
      <c r="C38" s="94"/>
      <c r="D38" s="15"/>
      <c r="E38" s="27"/>
      <c r="F38" s="14"/>
      <c r="G38" s="14"/>
      <c r="H38" s="14"/>
      <c r="I38" s="15"/>
      <c r="J38" s="16"/>
      <c r="K38" s="17"/>
      <c r="L38" s="18"/>
      <c r="M38" s="19"/>
      <c r="N38" s="19"/>
      <c r="O38" s="20"/>
      <c r="P38" s="18"/>
      <c r="Q38" s="34"/>
      <c r="R38" s="20"/>
      <c r="S38" s="27"/>
      <c r="T38" s="27"/>
      <c r="U38" s="18"/>
      <c r="V38" s="114"/>
    </row>
    <row r="39" spans="1:22" ht="22.5" customHeight="1">
      <c r="A39">
        <f t="shared" si="0"/>
        <v>27</v>
      </c>
      <c r="B39" s="115" t="s">
        <v>31</v>
      </c>
      <c r="C39" s="116"/>
      <c r="D39" s="117"/>
      <c r="E39" s="118"/>
      <c r="F39" s="119"/>
      <c r="G39" s="119"/>
      <c r="H39" s="119"/>
      <c r="I39" s="117"/>
      <c r="J39" s="120"/>
      <c r="K39" s="121"/>
      <c r="L39" s="122"/>
      <c r="M39" s="123"/>
      <c r="N39" s="123"/>
      <c r="O39" s="124"/>
      <c r="P39" s="125"/>
      <c r="Q39" s="126"/>
      <c r="R39" s="127"/>
      <c r="S39" s="128"/>
      <c r="T39" s="128"/>
      <c r="U39" s="122"/>
      <c r="V39" s="129"/>
    </row>
    <row r="40" spans="1:22" ht="22.5" customHeight="1">
      <c r="A40">
        <f t="shared" si="0"/>
        <v>28</v>
      </c>
      <c r="B40" s="52" t="s">
        <v>31</v>
      </c>
      <c r="C40" s="94"/>
      <c r="D40" s="15"/>
      <c r="E40" s="27"/>
      <c r="F40" s="14"/>
      <c r="G40" s="14"/>
      <c r="H40" s="14"/>
      <c r="I40" s="15"/>
      <c r="J40" s="16"/>
      <c r="K40" s="17"/>
      <c r="L40" s="2"/>
      <c r="M40" s="19"/>
      <c r="N40" s="19"/>
      <c r="O40" s="20"/>
      <c r="P40" s="18"/>
      <c r="Q40" s="34"/>
      <c r="R40" s="5"/>
      <c r="S40" s="12"/>
      <c r="T40" s="12"/>
      <c r="U40" s="2"/>
      <c r="V40" s="113"/>
    </row>
    <row r="41" spans="1:22" ht="22.5" customHeight="1">
      <c r="A41">
        <f t="shared" si="0"/>
        <v>29</v>
      </c>
      <c r="B41" s="52" t="s">
        <v>31</v>
      </c>
      <c r="C41" s="94"/>
      <c r="D41" s="15"/>
      <c r="E41" s="27"/>
      <c r="F41" s="14"/>
      <c r="G41" s="14"/>
      <c r="H41" s="14"/>
      <c r="I41" s="15"/>
      <c r="J41" s="16"/>
      <c r="K41" s="17"/>
      <c r="L41" s="2"/>
      <c r="M41" s="19"/>
      <c r="N41" s="19"/>
      <c r="O41" s="20"/>
      <c r="P41" s="18"/>
      <c r="Q41" s="34"/>
      <c r="R41" s="5"/>
      <c r="S41" s="12"/>
      <c r="T41" s="12"/>
      <c r="U41" s="2"/>
      <c r="V41" s="113"/>
    </row>
    <row r="42" spans="1:22" ht="22.5" customHeight="1">
      <c r="A42">
        <f t="shared" si="0"/>
        <v>30</v>
      </c>
      <c r="B42" s="52" t="s">
        <v>31</v>
      </c>
      <c r="C42" s="94"/>
      <c r="D42" s="15"/>
      <c r="E42" s="27"/>
      <c r="F42" s="14"/>
      <c r="G42" s="14"/>
      <c r="H42" s="14"/>
      <c r="I42" s="15"/>
      <c r="J42" s="16"/>
      <c r="K42" s="17"/>
      <c r="L42" s="2"/>
      <c r="M42" s="19"/>
      <c r="N42" s="19"/>
      <c r="O42" s="20"/>
      <c r="P42" s="18"/>
      <c r="Q42" s="34"/>
      <c r="R42" s="5"/>
      <c r="S42" s="12"/>
      <c r="T42" s="12"/>
      <c r="U42" s="2"/>
      <c r="V42" s="113"/>
    </row>
    <row r="43" spans="1:22" ht="22.5" customHeight="1">
      <c r="A43">
        <f t="shared" si="0"/>
        <v>31</v>
      </c>
      <c r="B43" s="52" t="s">
        <v>31</v>
      </c>
      <c r="C43" s="94"/>
      <c r="D43" s="15"/>
      <c r="E43" s="27"/>
      <c r="F43" s="14"/>
      <c r="G43" s="14"/>
      <c r="H43" s="14"/>
      <c r="I43" s="15"/>
      <c r="J43" s="16"/>
      <c r="K43" s="17"/>
      <c r="L43" s="2"/>
      <c r="M43" s="19"/>
      <c r="N43" s="19"/>
      <c r="O43" s="20"/>
      <c r="P43" s="18"/>
      <c r="Q43" s="34"/>
      <c r="R43" s="5"/>
      <c r="S43" s="12"/>
      <c r="T43" s="12"/>
      <c r="U43" s="2"/>
      <c r="V43" s="113"/>
    </row>
    <row r="44" spans="1:22" ht="22.5" customHeight="1">
      <c r="A44">
        <f t="shared" si="0"/>
        <v>32</v>
      </c>
      <c r="B44" s="52" t="s">
        <v>31</v>
      </c>
      <c r="C44" s="94"/>
      <c r="D44" s="15"/>
      <c r="E44" s="27"/>
      <c r="F44" s="14"/>
      <c r="G44" s="14"/>
      <c r="H44" s="14"/>
      <c r="I44" s="15"/>
      <c r="J44" s="16"/>
      <c r="K44" s="17"/>
      <c r="L44" s="2"/>
      <c r="M44" s="19"/>
      <c r="N44" s="19"/>
      <c r="O44" s="20"/>
      <c r="P44" s="18"/>
      <c r="Q44" s="34"/>
      <c r="R44" s="5"/>
      <c r="S44" s="12"/>
      <c r="T44" s="12"/>
      <c r="U44" s="2"/>
      <c r="V44" s="113"/>
    </row>
    <row r="45" spans="1:22" ht="22.5" customHeight="1">
      <c r="A45">
        <f t="shared" si="0"/>
        <v>33</v>
      </c>
      <c r="B45" s="52" t="s">
        <v>31</v>
      </c>
      <c r="C45" s="94"/>
      <c r="D45" s="15"/>
      <c r="E45" s="27"/>
      <c r="F45" s="14"/>
      <c r="G45" s="14"/>
      <c r="H45" s="14"/>
      <c r="I45" s="15"/>
      <c r="J45" s="16"/>
      <c r="K45" s="17"/>
      <c r="L45" s="2"/>
      <c r="M45" s="19"/>
      <c r="N45" s="19"/>
      <c r="O45" s="20"/>
      <c r="P45" s="18"/>
      <c r="Q45" s="34"/>
      <c r="R45" s="5"/>
      <c r="S45" s="12"/>
      <c r="T45" s="12"/>
      <c r="U45" s="2"/>
      <c r="V45" s="113"/>
    </row>
    <row r="46" spans="1:22" ht="22.5" customHeight="1">
      <c r="A46">
        <f t="shared" si="0"/>
        <v>34</v>
      </c>
      <c r="B46" s="52" t="s">
        <v>31</v>
      </c>
      <c r="C46" s="94"/>
      <c r="D46" s="15"/>
      <c r="E46" s="27"/>
      <c r="F46" s="14"/>
      <c r="G46" s="14"/>
      <c r="H46" s="14"/>
      <c r="I46" s="15"/>
      <c r="J46" s="16"/>
      <c r="K46" s="17"/>
      <c r="L46" s="2"/>
      <c r="M46" s="19"/>
      <c r="N46" s="19"/>
      <c r="O46" s="20"/>
      <c r="P46" s="18"/>
      <c r="Q46" s="34"/>
      <c r="R46" s="5"/>
      <c r="S46" s="12"/>
      <c r="T46" s="12"/>
      <c r="U46" s="2"/>
      <c r="V46" s="113"/>
    </row>
    <row r="47" spans="1:22" ht="22.5" customHeight="1">
      <c r="A47">
        <f t="shared" si="0"/>
        <v>35</v>
      </c>
      <c r="B47" s="52" t="s">
        <v>31</v>
      </c>
      <c r="C47" s="94"/>
      <c r="D47" s="15"/>
      <c r="E47" s="27"/>
      <c r="F47" s="14"/>
      <c r="G47" s="14"/>
      <c r="H47" s="14"/>
      <c r="I47" s="15"/>
      <c r="J47" s="16"/>
      <c r="K47" s="17"/>
      <c r="L47" s="2"/>
      <c r="M47" s="19"/>
      <c r="N47" s="19"/>
      <c r="O47" s="20"/>
      <c r="P47" s="18"/>
      <c r="Q47" s="34"/>
      <c r="R47" s="5"/>
      <c r="S47" s="12"/>
      <c r="T47" s="12"/>
      <c r="U47" s="2"/>
      <c r="V47" s="113"/>
    </row>
    <row r="48" spans="1:22" ht="22.5" customHeight="1">
      <c r="A48">
        <f t="shared" si="0"/>
        <v>36</v>
      </c>
      <c r="B48" s="52" t="s">
        <v>31</v>
      </c>
      <c r="C48" s="94"/>
      <c r="D48" s="15"/>
      <c r="E48" s="27"/>
      <c r="F48" s="14"/>
      <c r="G48" s="14"/>
      <c r="H48" s="14"/>
      <c r="I48" s="15"/>
      <c r="J48" s="16"/>
      <c r="K48" s="17"/>
      <c r="L48" s="2"/>
      <c r="M48" s="19"/>
      <c r="N48" s="19"/>
      <c r="O48" s="20"/>
      <c r="P48" s="18"/>
      <c r="Q48" s="34"/>
      <c r="R48" s="5"/>
      <c r="S48" s="12"/>
      <c r="T48" s="12"/>
      <c r="U48" s="2"/>
      <c r="V48" s="113"/>
    </row>
    <row r="49" spans="1:22" ht="22.5" customHeight="1">
      <c r="A49">
        <f t="shared" si="0"/>
        <v>37</v>
      </c>
      <c r="B49" s="52" t="s">
        <v>31</v>
      </c>
      <c r="C49" s="94"/>
      <c r="D49" s="15"/>
      <c r="E49" s="27"/>
      <c r="F49" s="14"/>
      <c r="G49" s="14"/>
      <c r="H49" s="14"/>
      <c r="I49" s="15"/>
      <c r="J49" s="16"/>
      <c r="K49" s="17"/>
      <c r="L49" s="2"/>
      <c r="M49" s="19"/>
      <c r="N49" s="19"/>
      <c r="O49" s="20"/>
      <c r="P49" s="18"/>
      <c r="Q49" s="34"/>
      <c r="R49" s="5"/>
      <c r="S49" s="12"/>
      <c r="T49" s="12"/>
      <c r="U49" s="2"/>
      <c r="V49" s="113"/>
    </row>
    <row r="50" spans="1:22" ht="22.5" customHeight="1">
      <c r="A50">
        <f t="shared" si="0"/>
        <v>38</v>
      </c>
      <c r="B50" s="52" t="s">
        <v>31</v>
      </c>
      <c r="C50" s="94"/>
      <c r="D50" s="15"/>
      <c r="E50" s="27"/>
      <c r="F50" s="14"/>
      <c r="G50" s="14"/>
      <c r="H50" s="14"/>
      <c r="I50" s="15"/>
      <c r="J50" s="16"/>
      <c r="K50" s="17"/>
      <c r="L50" s="2"/>
      <c r="M50" s="19"/>
      <c r="N50" s="19"/>
      <c r="O50" s="20"/>
      <c r="P50" s="18"/>
      <c r="Q50" s="34"/>
      <c r="R50" s="5"/>
      <c r="S50" s="12"/>
      <c r="T50" s="12"/>
      <c r="U50" s="2"/>
      <c r="V50" s="113"/>
    </row>
    <row r="51" spans="1:22" ht="22.5" customHeight="1">
      <c r="A51">
        <f t="shared" si="0"/>
        <v>39</v>
      </c>
      <c r="B51" s="52" t="s">
        <v>31</v>
      </c>
      <c r="C51" s="94"/>
      <c r="D51" s="15"/>
      <c r="E51" s="27"/>
      <c r="F51" s="14"/>
      <c r="G51" s="14"/>
      <c r="H51" s="14"/>
      <c r="I51" s="15"/>
      <c r="J51" s="16"/>
      <c r="K51" s="17"/>
      <c r="L51" s="2"/>
      <c r="M51" s="19"/>
      <c r="N51" s="19"/>
      <c r="O51" s="20"/>
      <c r="P51" s="18"/>
      <c r="Q51" s="34"/>
      <c r="R51" s="5"/>
      <c r="S51" s="12"/>
      <c r="T51" s="12"/>
      <c r="U51" s="2"/>
      <c r="V51" s="113"/>
    </row>
    <row r="52" spans="1:22" ht="22.5" hidden="1" customHeight="1">
      <c r="A52">
        <f t="shared" si="0"/>
        <v>40</v>
      </c>
      <c r="B52" s="52" t="s">
        <v>31</v>
      </c>
      <c r="C52" s="94"/>
      <c r="D52" s="15"/>
      <c r="E52" s="27"/>
      <c r="F52" s="14"/>
      <c r="G52" s="14"/>
      <c r="H52" s="14"/>
      <c r="I52" s="15"/>
      <c r="J52" s="16"/>
      <c r="K52" s="17"/>
      <c r="L52" s="2"/>
      <c r="M52" s="19"/>
      <c r="N52" s="19"/>
      <c r="O52" s="20"/>
      <c r="P52" s="18"/>
      <c r="Q52" s="34"/>
      <c r="R52" s="5"/>
      <c r="S52" s="12"/>
      <c r="T52" s="12"/>
      <c r="U52" s="2"/>
      <c r="V52" s="113"/>
    </row>
    <row r="53" spans="1:22" ht="22.5" hidden="1" customHeight="1">
      <c r="A53">
        <f t="shared" si="0"/>
        <v>41</v>
      </c>
      <c r="B53" s="52" t="s">
        <v>31</v>
      </c>
      <c r="C53" s="94"/>
      <c r="D53" s="15"/>
      <c r="E53" s="27"/>
      <c r="F53" s="14"/>
      <c r="G53" s="14"/>
      <c r="H53" s="14"/>
      <c r="I53" s="15"/>
      <c r="J53" s="16"/>
      <c r="K53" s="17"/>
      <c r="L53" s="2"/>
      <c r="M53" s="19"/>
      <c r="N53" s="19"/>
      <c r="O53" s="20"/>
      <c r="P53" s="18"/>
      <c r="Q53" s="34"/>
      <c r="R53" s="5"/>
      <c r="S53" s="12"/>
      <c r="T53" s="12"/>
      <c r="U53" s="2"/>
      <c r="V53" s="113"/>
    </row>
    <row r="54" spans="1:22" ht="22.5" hidden="1" customHeight="1">
      <c r="A54">
        <f t="shared" si="0"/>
        <v>42</v>
      </c>
      <c r="B54" s="52" t="s">
        <v>31</v>
      </c>
      <c r="C54" s="94"/>
      <c r="D54" s="15"/>
      <c r="E54" s="27"/>
      <c r="F54" s="14"/>
      <c r="G54" s="14"/>
      <c r="H54" s="14"/>
      <c r="I54" s="15"/>
      <c r="J54" s="16"/>
      <c r="K54" s="17"/>
      <c r="L54" s="2"/>
      <c r="M54" s="19"/>
      <c r="N54" s="19"/>
      <c r="O54" s="20"/>
      <c r="P54" s="18"/>
      <c r="Q54" s="34"/>
      <c r="R54" s="5"/>
      <c r="S54" s="12"/>
      <c r="T54" s="12"/>
      <c r="U54" s="2"/>
      <c r="V54" s="113"/>
    </row>
    <row r="55" spans="1:22" ht="22.5" hidden="1" customHeight="1">
      <c r="A55">
        <f t="shared" si="0"/>
        <v>43</v>
      </c>
      <c r="B55" s="52" t="s">
        <v>31</v>
      </c>
      <c r="C55" s="94"/>
      <c r="D55" s="15"/>
      <c r="E55" s="27"/>
      <c r="F55" s="14"/>
      <c r="G55" s="14"/>
      <c r="H55" s="14"/>
      <c r="I55" s="15"/>
      <c r="J55" s="16"/>
      <c r="K55" s="17"/>
      <c r="L55" s="2"/>
      <c r="M55" s="19"/>
      <c r="N55" s="19"/>
      <c r="O55" s="20"/>
      <c r="P55" s="18"/>
      <c r="Q55" s="34"/>
      <c r="R55" s="5"/>
      <c r="S55" s="12"/>
      <c r="T55" s="12"/>
      <c r="U55" s="2"/>
      <c r="V55" s="113"/>
    </row>
    <row r="56" spans="1:22" ht="22.5" hidden="1" customHeight="1">
      <c r="A56">
        <f t="shared" si="0"/>
        <v>44</v>
      </c>
      <c r="B56" s="52" t="s">
        <v>31</v>
      </c>
      <c r="C56" s="94"/>
      <c r="D56" s="15"/>
      <c r="E56" s="27"/>
      <c r="F56" s="14"/>
      <c r="G56" s="14"/>
      <c r="H56" s="14"/>
      <c r="I56" s="15"/>
      <c r="J56" s="16"/>
      <c r="K56" s="17"/>
      <c r="L56" s="2"/>
      <c r="M56" s="19"/>
      <c r="N56" s="19"/>
      <c r="O56" s="20"/>
      <c r="P56" s="18"/>
      <c r="Q56" s="34"/>
      <c r="R56" s="5"/>
      <c r="S56" s="12"/>
      <c r="T56" s="12"/>
      <c r="U56" s="2"/>
      <c r="V56" s="113"/>
    </row>
    <row r="57" spans="1:22" ht="22.5" hidden="1" customHeight="1">
      <c r="A57">
        <f t="shared" si="0"/>
        <v>45</v>
      </c>
      <c r="B57" s="52" t="s">
        <v>31</v>
      </c>
      <c r="C57" s="94"/>
      <c r="D57" s="15"/>
      <c r="E57" s="27"/>
      <c r="F57" s="14"/>
      <c r="G57" s="14"/>
      <c r="H57" s="14"/>
      <c r="I57" s="15"/>
      <c r="J57" s="16"/>
      <c r="K57" s="17"/>
      <c r="L57" s="2"/>
      <c r="M57" s="19"/>
      <c r="N57" s="19"/>
      <c r="O57" s="20"/>
      <c r="P57" s="18"/>
      <c r="Q57" s="34"/>
      <c r="R57" s="5"/>
      <c r="S57" s="12"/>
      <c r="T57" s="12"/>
      <c r="U57" s="2"/>
      <c r="V57" s="113"/>
    </row>
    <row r="58" spans="1:22" ht="22.5" hidden="1" customHeight="1">
      <c r="A58">
        <f t="shared" si="0"/>
        <v>46</v>
      </c>
      <c r="B58" s="52" t="s">
        <v>31</v>
      </c>
      <c r="C58" s="94"/>
      <c r="D58" s="15"/>
      <c r="E58" s="27"/>
      <c r="F58" s="14"/>
      <c r="G58" s="14"/>
      <c r="H58" s="14"/>
      <c r="I58" s="15"/>
      <c r="J58" s="16"/>
      <c r="K58" s="17"/>
      <c r="L58" s="2"/>
      <c r="M58" s="19"/>
      <c r="N58" s="19"/>
      <c r="O58" s="20"/>
      <c r="P58" s="18"/>
      <c r="Q58" s="34"/>
      <c r="R58" s="5"/>
      <c r="S58" s="12"/>
      <c r="T58" s="12"/>
      <c r="U58" s="2"/>
      <c r="V58" s="113"/>
    </row>
    <row r="59" spans="1:22" ht="22.5" hidden="1" customHeight="1">
      <c r="A59">
        <f t="shared" si="0"/>
        <v>47</v>
      </c>
      <c r="B59" s="52" t="s">
        <v>31</v>
      </c>
      <c r="C59" s="94"/>
      <c r="D59" s="15"/>
      <c r="E59" s="27"/>
      <c r="F59" s="14"/>
      <c r="G59" s="14"/>
      <c r="H59" s="14"/>
      <c r="I59" s="15"/>
      <c r="J59" s="16"/>
      <c r="K59" s="17"/>
      <c r="L59" s="2"/>
      <c r="M59" s="19"/>
      <c r="N59" s="19"/>
      <c r="O59" s="20"/>
      <c r="P59" s="18"/>
      <c r="Q59" s="34"/>
      <c r="R59" s="5"/>
      <c r="S59" s="12"/>
      <c r="T59" s="12"/>
      <c r="U59" s="2"/>
      <c r="V59" s="113"/>
    </row>
    <row r="60" spans="1:22" ht="22.5" hidden="1" customHeight="1">
      <c r="A60">
        <f t="shared" si="0"/>
        <v>48</v>
      </c>
      <c r="B60" s="52" t="s">
        <v>31</v>
      </c>
      <c r="C60" s="94"/>
      <c r="D60" s="15"/>
      <c r="E60" s="27"/>
      <c r="F60" s="14"/>
      <c r="G60" s="14"/>
      <c r="H60" s="14"/>
      <c r="I60" s="15"/>
      <c r="J60" s="16"/>
      <c r="K60" s="17"/>
      <c r="L60" s="2"/>
      <c r="M60" s="19"/>
      <c r="N60" s="19"/>
      <c r="O60" s="20"/>
      <c r="P60" s="18"/>
      <c r="Q60" s="34"/>
      <c r="R60" s="5"/>
      <c r="S60" s="12"/>
      <c r="T60" s="12"/>
      <c r="U60" s="2"/>
      <c r="V60" s="113"/>
    </row>
    <row r="61" spans="1:22" ht="22.5" hidden="1" customHeight="1">
      <c r="A61">
        <f t="shared" si="0"/>
        <v>49</v>
      </c>
      <c r="B61" s="52" t="s">
        <v>31</v>
      </c>
      <c r="C61" s="94"/>
      <c r="D61" s="15"/>
      <c r="E61" s="27"/>
      <c r="F61" s="14"/>
      <c r="G61" s="14"/>
      <c r="H61" s="14"/>
      <c r="I61" s="15"/>
      <c r="J61" s="16"/>
      <c r="K61" s="17"/>
      <c r="L61" s="2"/>
      <c r="M61" s="19"/>
      <c r="N61" s="19"/>
      <c r="O61" s="20"/>
      <c r="P61" s="18"/>
      <c r="Q61" s="34"/>
      <c r="R61" s="5"/>
      <c r="S61" s="12"/>
      <c r="T61" s="12"/>
      <c r="U61" s="2"/>
      <c r="V61" s="113"/>
    </row>
    <row r="62" spans="1:22" ht="22.5" customHeight="1">
      <c r="A62">
        <f t="shared" si="0"/>
        <v>50</v>
      </c>
      <c r="B62" s="52" t="s">
        <v>31</v>
      </c>
      <c r="C62" s="94"/>
      <c r="D62" s="15"/>
      <c r="E62" s="27"/>
      <c r="F62" s="14"/>
      <c r="G62" s="14"/>
      <c r="H62" s="14"/>
      <c r="I62" s="15"/>
      <c r="J62" s="16"/>
      <c r="K62" s="17"/>
      <c r="L62" s="18"/>
      <c r="M62" s="19"/>
      <c r="N62" s="19"/>
      <c r="O62" s="20"/>
      <c r="P62" s="18"/>
      <c r="Q62" s="34"/>
      <c r="R62" s="73"/>
      <c r="S62" s="27"/>
      <c r="T62" s="27"/>
      <c r="U62" s="18"/>
      <c r="V62" s="114"/>
    </row>
  </sheetData>
  <mergeCells count="3">
    <mergeCell ref="L5:M5"/>
    <mergeCell ref="L6:M6"/>
    <mergeCell ref="K3:M4"/>
  </mergeCells>
  <phoneticPr fontId="3"/>
  <dataValidations count="5">
    <dataValidation type="list" allowBlank="1" showInputMessage="1" showErrorMessage="1" sqref="J13:J62" xr:uid="{00000000-0002-0000-0000-000000000000}">
      <formula1>"国立,私立,県立,広島市立,福山市立,呉市立,竹原市立,大竹市立,東広島市立,廿日市市立,江田島市立,府中町立,海田町立,熊野町立,坂町立,大崎上島町立,安芸高田市立,安芸太田町立,北広島町立,三原市立,尾道市立,府中市立,世羅町立,神石高原町立,三次市立,庄原市立"</formula1>
    </dataValidation>
    <dataValidation type="list" allowBlank="1" showInputMessage="1" showErrorMessage="1" sqref="F13:F62" xr:uid="{00000000-0002-0000-0000-000002000000}">
      <formula1>"１年,２年,３年,４年,５年,６年,物理,化学,生物,地学,広領域"</formula1>
    </dataValidation>
    <dataValidation type="list" allowBlank="1" showInputMessage="1" showErrorMessage="1" sqref="E13:E62" xr:uid="{00000000-0002-0000-0000-000003000000}">
      <formula1>"小学校,中学校,高等学校"</formula1>
    </dataValidation>
    <dataValidation type="list" allowBlank="1" showInputMessage="1" showErrorMessage="1" sqref="V13:V62" xr:uid="{00000000-0002-0000-0000-000004000000}">
      <formula1>"×"</formula1>
    </dataValidation>
    <dataValidation type="list" allowBlank="1" showInputMessage="1" showErrorMessage="1" sqref="L13:L62" xr:uid="{1746AFA9-AFE9-46DC-8785-6FBC07053726}">
      <formula1>"1,2,3,4,5,6"</formula1>
    </dataValidation>
  </dataValidations>
  <printOptions horizontalCentered="1"/>
  <pageMargins left="0.23622047244094491" right="0.23622047244094491" top="0.74803149606299213" bottom="0.74803149606299213" header="0.31496062992125984" footer="0.31496062992125984"/>
  <pageSetup paperSize="8" scale="81" orientation="landscape" r:id="rId1"/>
  <headerFooter>
    <oddHeader>&amp;R&amp;P / &amp;N ページ</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25"/>
  <sheetViews>
    <sheetView showZeros="0" view="pageBreakPreview" zoomScale="85" zoomScaleNormal="110" zoomScaleSheetLayoutView="85" workbookViewId="0">
      <selection activeCell="D11" sqref="D11:N11"/>
    </sheetView>
  </sheetViews>
  <sheetFormatPr defaultRowHeight="13.5"/>
  <cols>
    <col min="2" max="2" width="2.875" customWidth="1"/>
    <col min="3" max="3" width="10.5" customWidth="1"/>
    <col min="4" max="14" width="5.375" customWidth="1"/>
    <col min="15" max="15" width="2.875" customWidth="1"/>
  </cols>
  <sheetData>
    <row r="1" spans="1:17" ht="15.95" customHeight="1">
      <c r="B1" s="80"/>
    </row>
    <row r="2" spans="1:17" ht="20.100000000000001" customHeight="1">
      <c r="B2" s="81" t="s">
        <v>73</v>
      </c>
      <c r="C2" s="82"/>
      <c r="D2" s="82"/>
      <c r="E2" s="82"/>
      <c r="F2" s="82"/>
      <c r="G2" s="82"/>
      <c r="H2" s="82"/>
      <c r="I2" s="82"/>
      <c r="J2" s="82"/>
      <c r="K2" s="82"/>
      <c r="L2" s="82"/>
      <c r="M2" s="82"/>
      <c r="N2" s="82"/>
      <c r="O2" s="82"/>
    </row>
    <row r="3" spans="1:17" ht="35.450000000000003" customHeight="1">
      <c r="C3" s="81"/>
      <c r="D3" s="82"/>
      <c r="E3" s="82"/>
      <c r="F3" s="82"/>
      <c r="G3" s="82"/>
      <c r="H3" s="82"/>
      <c r="I3" s="82"/>
      <c r="J3" s="82"/>
      <c r="K3" s="82"/>
      <c r="L3" s="82"/>
      <c r="M3" s="82"/>
      <c r="N3" s="82"/>
    </row>
    <row r="4" spans="1:17" ht="14.25" thickBot="1">
      <c r="A4" s="74" t="s">
        <v>71</v>
      </c>
    </row>
    <row r="5" spans="1:17" ht="18" customHeight="1" thickBot="1">
      <c r="A5" s="69"/>
      <c r="C5" s="182" t="s">
        <v>147</v>
      </c>
      <c r="D5" s="183"/>
      <c r="E5" s="183"/>
      <c r="F5" s="183"/>
      <c r="G5" s="183"/>
      <c r="H5" s="183"/>
      <c r="I5" s="183"/>
      <c r="J5" s="183"/>
      <c r="K5" s="183"/>
      <c r="L5" s="183"/>
      <c r="M5" s="183"/>
      <c r="N5" s="184"/>
    </row>
    <row r="6" spans="1:17" ht="21" customHeight="1">
      <c r="C6" s="88" t="s">
        <v>134</v>
      </c>
      <c r="D6" s="185" t="str">
        <f>IF(A5="","",VLOOKUP(A5,'（様式1）出品目録'!$A$12:$V$1000,'（様式1）出品目録'!O$1,0))</f>
        <v/>
      </c>
      <c r="E6" s="186"/>
      <c r="F6" s="186"/>
      <c r="G6" s="186"/>
      <c r="H6" s="186"/>
      <c r="I6" s="187"/>
      <c r="J6" s="188" t="s">
        <v>69</v>
      </c>
      <c r="K6" s="189"/>
      <c r="L6" s="75" t="str">
        <f>IF(A5="","",VLOOKUP(A5,'（様式1）出品目録'!$A$12:$V$1000,'（様式1）出品目録'!P$1,0))</f>
        <v/>
      </c>
      <c r="M6" s="83" t="s">
        <v>70</v>
      </c>
      <c r="N6" s="89"/>
    </row>
    <row r="7" spans="1:17" ht="24.95" customHeight="1">
      <c r="C7" s="85" t="s">
        <v>48</v>
      </c>
      <c r="D7" s="190" t="str">
        <f>IF(A5="","立",VLOOKUP(A5,'（様式1）出品目録'!$A$12:$V$1000,'（様式1）出品目録'!J$1,0))</f>
        <v>立</v>
      </c>
      <c r="E7" s="191"/>
      <c r="F7" s="192"/>
      <c r="G7" s="207" t="str">
        <f>IF(A5="","学校",VLOOKUP(A5,'（様式1）出品目録'!$A$12:$V$1000,'（様式1）出品目録'!K$1,0))</f>
        <v>学校</v>
      </c>
      <c r="H7" s="208"/>
      <c r="I7" s="209"/>
      <c r="J7" s="84"/>
      <c r="K7" s="194" t="str">
        <f>"　(TEL "&amp;IF(A5="","　　　　　 　",VLOOKUP(A5,'（様式1）出品目録'!$A$12:$V$1000,'（様式1）出品目録'!S$1,0))&amp;")"</f>
        <v>　(TEL 　　　　　 　)</v>
      </c>
      <c r="L7" s="195"/>
      <c r="M7" s="195"/>
      <c r="N7" s="196"/>
    </row>
    <row r="8" spans="1:17" ht="24.95" customHeight="1">
      <c r="C8" s="85" t="s">
        <v>49</v>
      </c>
      <c r="D8" s="154" t="str">
        <f>IF(A5="","",VLOOKUP(A5,'（様式1）出品目録'!$A$12:$V$1000,'（様式1）出品目録'!T$1,0))</f>
        <v/>
      </c>
      <c r="E8" s="155"/>
      <c r="F8" s="155"/>
      <c r="G8" s="156"/>
      <c r="H8" s="157" t="s">
        <v>50</v>
      </c>
      <c r="I8" s="158"/>
      <c r="J8" s="154" t="str">
        <f>IF(A5="","",VLOOKUP(A5,'（様式1）出品目録'!$A$12:$V$1000,'（様式1）出品目録'!U$1,0))</f>
        <v/>
      </c>
      <c r="K8" s="155"/>
      <c r="L8" s="155"/>
      <c r="M8" s="155"/>
      <c r="N8" s="159"/>
    </row>
    <row r="9" spans="1:17" ht="14.45" customHeight="1">
      <c r="C9" s="160" t="s">
        <v>51</v>
      </c>
      <c r="D9" s="162" t="str">
        <f>IF(A5="","年",VLOOKUP(A5,'（様式1）出品目録'!$A$12:$V$1000,'（様式1）出品目録'!L$1,0)&amp;"年")</f>
        <v>年</v>
      </c>
      <c r="E9" s="163"/>
      <c r="F9" s="163"/>
      <c r="G9" s="164"/>
      <c r="H9" s="168" t="s">
        <v>52</v>
      </c>
      <c r="I9" s="169"/>
      <c r="J9" s="170" t="str">
        <f>IF(A5="","",VLOOKUP(A5,'（様式1）出品目録'!$A$12:$V$1000,'（様式1）出品目録'!N$1,0))</f>
        <v/>
      </c>
      <c r="K9" s="171"/>
      <c r="L9" s="172"/>
      <c r="M9" s="86"/>
      <c r="N9" s="87"/>
    </row>
    <row r="10" spans="1:17" ht="29.1" customHeight="1">
      <c r="C10" s="161"/>
      <c r="D10" s="165"/>
      <c r="E10" s="166"/>
      <c r="F10" s="166"/>
      <c r="G10" s="167"/>
      <c r="H10" s="173" t="s">
        <v>53</v>
      </c>
      <c r="I10" s="174"/>
      <c r="J10" s="175" t="str">
        <f>IF(A5="","",VLOOKUP(A5,'（様式1）出品目録'!$A$12:$V$1000,'（様式1）出品目録'!M$1,0))</f>
        <v/>
      </c>
      <c r="K10" s="176"/>
      <c r="L10" s="177"/>
      <c r="M10" s="178" t="str">
        <f>IF(COUNTIF('（様式1）出品目録'!$O$12:$O$1000,VLOOKUP(A5,'（様式1）出品目録'!$A$12:$V$1000,'（様式1）出品目録'!O$1,0))&lt;=1,"","他"&amp;COUNTIF('（様式1）出品目録'!$O$12:$O$1000,VLOOKUP(A5,'（様式1）出品目録'!$A$12:$V$1000,'（様式1）出品目録'!O$1,0))-1&amp;"名")</f>
        <v/>
      </c>
      <c r="N10" s="179"/>
      <c r="Q10" t="str">
        <f>IF(A5="","年",VLOOKUP(A5,'（様式1）出品目録'!$A$12:$V$1000,'（様式1）出品目録'!L$1,0)&amp;"年")</f>
        <v>年</v>
      </c>
    </row>
    <row r="11" spans="1:17" ht="62.45" customHeight="1">
      <c r="C11" s="85" t="s">
        <v>54</v>
      </c>
      <c r="D11" s="141" t="str">
        <f>IF(A5="","",VLOOKUP(A5,'（様式1）出品目録'!$A$12:$V$1000,'（様式1）出品目録'!R$1,0))</f>
        <v/>
      </c>
      <c r="E11" s="142"/>
      <c r="F11" s="142"/>
      <c r="G11" s="142"/>
      <c r="H11" s="142"/>
      <c r="I11" s="142"/>
      <c r="J11" s="142"/>
      <c r="K11" s="142"/>
      <c r="L11" s="142"/>
      <c r="M11" s="142"/>
      <c r="N11" s="143"/>
    </row>
    <row r="12" spans="1:17" ht="20.100000000000001" customHeight="1" thickBot="1">
      <c r="C12" s="109" t="s">
        <v>135</v>
      </c>
      <c r="D12" s="180" t="s">
        <v>122</v>
      </c>
      <c r="E12" s="180"/>
      <c r="F12" s="180"/>
      <c r="G12" s="181"/>
      <c r="H12" s="144" t="s">
        <v>122</v>
      </c>
      <c r="I12" s="145"/>
      <c r="J12" s="146"/>
      <c r="K12" s="146"/>
      <c r="L12" s="146"/>
      <c r="M12" s="146"/>
      <c r="N12" s="147"/>
    </row>
    <row r="13" spans="1:17" ht="23.1" customHeight="1" thickTop="1" thickBot="1">
      <c r="C13" s="135" t="s">
        <v>75</v>
      </c>
      <c r="D13" s="148"/>
      <c r="E13" s="148"/>
      <c r="F13" s="148"/>
      <c r="G13" s="148"/>
      <c r="H13" s="148"/>
      <c r="I13" s="149"/>
      <c r="J13" s="150" t="s">
        <v>57</v>
      </c>
      <c r="K13" s="151"/>
      <c r="L13" s="151"/>
      <c r="M13" s="152" t="str">
        <f>IF(A5="","",VLOOKUP(A5,'（様式1）出品目録'!$A$12:$V$1000,'（様式1）出品目録'!V$1,0))</f>
        <v/>
      </c>
      <c r="N13" s="153"/>
    </row>
    <row r="14" spans="1:17" ht="71.099999999999994" customHeight="1">
      <c r="C14" s="76"/>
      <c r="D14" s="77"/>
      <c r="E14" s="77"/>
      <c r="F14" s="77"/>
      <c r="G14" s="77"/>
      <c r="H14" s="77"/>
      <c r="I14" s="77"/>
      <c r="J14" s="78"/>
      <c r="K14" s="78"/>
      <c r="L14" s="78"/>
      <c r="M14" s="79"/>
      <c r="N14" s="79"/>
    </row>
    <row r="15" spans="1:17" ht="14.25" thickBot="1">
      <c r="A15" s="74" t="s">
        <v>71</v>
      </c>
    </row>
    <row r="16" spans="1:17" ht="18" customHeight="1" thickBot="1">
      <c r="A16" s="69"/>
      <c r="C16" s="182" t="s">
        <v>147</v>
      </c>
      <c r="D16" s="183"/>
      <c r="E16" s="183"/>
      <c r="F16" s="183"/>
      <c r="G16" s="183"/>
      <c r="H16" s="183"/>
      <c r="I16" s="183"/>
      <c r="J16" s="183"/>
      <c r="K16" s="183"/>
      <c r="L16" s="183"/>
      <c r="M16" s="183"/>
      <c r="N16" s="184"/>
    </row>
    <row r="17" spans="1:14" ht="21" customHeight="1">
      <c r="C17" s="88" t="s">
        <v>134</v>
      </c>
      <c r="D17" s="185" t="str">
        <f>IF(A16="","",VLOOKUP(A16,'（様式1）出品目録'!$A$12:$V$1000,'（様式1）出品目録'!O$1,0))</f>
        <v/>
      </c>
      <c r="E17" s="186"/>
      <c r="F17" s="186"/>
      <c r="G17" s="186"/>
      <c r="H17" s="186"/>
      <c r="I17" s="187"/>
      <c r="J17" s="188" t="s">
        <v>69</v>
      </c>
      <c r="K17" s="189"/>
      <c r="L17" s="75" t="str">
        <f>IF(A16="","",VLOOKUP(A16,'（様式1）出品目録'!$A$12:$V$1000,'（様式1）出品目録'!P$1,0))</f>
        <v/>
      </c>
      <c r="M17" s="83" t="s">
        <v>70</v>
      </c>
      <c r="N17" s="89"/>
    </row>
    <row r="18" spans="1:14" ht="24.95" customHeight="1">
      <c r="C18" s="85" t="s">
        <v>48</v>
      </c>
      <c r="D18" s="190" t="str">
        <f>IF(A16="","立",VLOOKUP(A16,'（様式1）出品目録'!$A$12:$V$1000,'（様式1）出品目録'!J$1,0))</f>
        <v>立</v>
      </c>
      <c r="E18" s="191"/>
      <c r="F18" s="192"/>
      <c r="G18" s="207" t="str">
        <f>IF(OR(A16="",IFERROR(VLOOKUP(A16,'（様式1）出品目録'!$A$12:$V$1000,'（様式1）出品目録'!K$1,0),"")=""),"学校",VLOOKUP(A16,'（様式1）出品目録'!$A$12:$V$1000,'（様式1）出品目録'!K$1,0))</f>
        <v>学校</v>
      </c>
      <c r="H18" s="208"/>
      <c r="I18" s="209"/>
      <c r="J18" s="84"/>
      <c r="K18" s="194" t="str">
        <f>"　(TEL "&amp;IF(A16="","　　　　　 　",VLOOKUP(A16,'（様式1）出品目録'!$A$12:$V$1000,'（様式1）出品目録'!S$1,0))&amp;")"</f>
        <v>　(TEL 　　　　　 　)</v>
      </c>
      <c r="L18" s="195"/>
      <c r="M18" s="195"/>
      <c r="N18" s="196"/>
    </row>
    <row r="19" spans="1:14" ht="24.95" customHeight="1">
      <c r="C19" s="85" t="s">
        <v>49</v>
      </c>
      <c r="D19" s="154" t="str">
        <f>IF(OR(A16="",IFERROR(VLOOKUP(A16,'（様式1）出品目録'!$A$12:$V$1000,'（様式1）出品目録'!T$1,0),"")=""),"",VLOOKUP(A16,'（様式1）出品目録'!$A$12:$V$1000,'（様式1）出品目録'!T$1,0))</f>
        <v/>
      </c>
      <c r="E19" s="155"/>
      <c r="F19" s="155"/>
      <c r="G19" s="156"/>
      <c r="H19" s="157" t="s">
        <v>50</v>
      </c>
      <c r="I19" s="158"/>
      <c r="J19" s="154" t="str">
        <f>IF(A16="","",VLOOKUP(A16,'（様式1）出品目録'!$A$12:$V$1000,'（様式1）出品目録'!U$1,0))</f>
        <v/>
      </c>
      <c r="K19" s="155"/>
      <c r="L19" s="155"/>
      <c r="M19" s="155"/>
      <c r="N19" s="159"/>
    </row>
    <row r="20" spans="1:14" ht="14.45" customHeight="1">
      <c r="C20" s="160" t="s">
        <v>51</v>
      </c>
      <c r="D20" s="162" t="str">
        <f>IF(A16="","年",VLOOKUP(A16,'（様式1）出品目録'!$A$12:$V$1000,'（様式1）出品目録'!L$1,0)&amp;"年")</f>
        <v>年</v>
      </c>
      <c r="E20" s="163"/>
      <c r="F20" s="163"/>
      <c r="G20" s="164"/>
      <c r="H20" s="168" t="s">
        <v>52</v>
      </c>
      <c r="I20" s="169"/>
      <c r="J20" s="170" t="str">
        <f>IF(A16="","",VLOOKUP(A16,'（様式1）出品目録'!$A$12:$V$1000,'（様式1）出品目録'!N$1,0))</f>
        <v/>
      </c>
      <c r="K20" s="171"/>
      <c r="L20" s="172"/>
      <c r="M20" s="86"/>
      <c r="N20" s="87"/>
    </row>
    <row r="21" spans="1:14" ht="29.1" customHeight="1">
      <c r="C21" s="161"/>
      <c r="D21" s="165"/>
      <c r="E21" s="166"/>
      <c r="F21" s="166"/>
      <c r="G21" s="167"/>
      <c r="H21" s="173" t="s">
        <v>53</v>
      </c>
      <c r="I21" s="174"/>
      <c r="J21" s="175" t="str">
        <f>IF(A16="","",VLOOKUP(A16,'（様式1）出品目録'!$A$12:$V$1000,'（様式1）出品目録'!M$1,0))</f>
        <v/>
      </c>
      <c r="K21" s="176"/>
      <c r="L21" s="177"/>
      <c r="M21" s="178" t="str">
        <f>IF(COUNTIF('（様式1）出品目録'!$O$12:$O$1000,VLOOKUP(A16,'（様式1）出品目録'!$A$12:$V$1000,'（様式1）出品目録'!O$1,0))&lt;=1,"","他"&amp;COUNTIF('（様式1）出品目録'!$O$12:$O$1000,VLOOKUP(A16,'（様式1）出品目録'!$A$12:$V$1000,'（様式1）出品目録'!O$1,0))-1&amp;"名")</f>
        <v/>
      </c>
      <c r="N21" s="179"/>
    </row>
    <row r="22" spans="1:14" ht="62.45" customHeight="1">
      <c r="C22" s="85" t="s">
        <v>54</v>
      </c>
      <c r="D22" s="141" t="str">
        <f>IF(A16="","",VLOOKUP(A16,'（様式1）出品目録'!$A$12:$V$1000,'（様式1）出品目録'!R$1,0))</f>
        <v/>
      </c>
      <c r="E22" s="142"/>
      <c r="F22" s="142"/>
      <c r="G22" s="142"/>
      <c r="H22" s="142"/>
      <c r="I22" s="142"/>
      <c r="J22" s="142"/>
      <c r="K22" s="142"/>
      <c r="L22" s="142"/>
      <c r="M22" s="142"/>
      <c r="N22" s="143"/>
    </row>
    <row r="23" spans="1:14" ht="20.100000000000001" customHeight="1" thickBot="1">
      <c r="C23" s="109" t="s">
        <v>135</v>
      </c>
      <c r="D23" s="180" t="s">
        <v>122</v>
      </c>
      <c r="E23" s="180"/>
      <c r="F23" s="180"/>
      <c r="G23" s="181"/>
      <c r="H23" s="144" t="s">
        <v>122</v>
      </c>
      <c r="I23" s="145"/>
      <c r="J23" s="146"/>
      <c r="K23" s="146"/>
      <c r="L23" s="146"/>
      <c r="M23" s="146"/>
      <c r="N23" s="147"/>
    </row>
    <row r="24" spans="1:14" ht="23.1" customHeight="1" thickTop="1" thickBot="1">
      <c r="C24" s="135" t="s">
        <v>74</v>
      </c>
      <c r="D24" s="148"/>
      <c r="E24" s="148"/>
      <c r="F24" s="148"/>
      <c r="G24" s="148"/>
      <c r="H24" s="148"/>
      <c r="I24" s="149"/>
      <c r="J24" s="150" t="s">
        <v>57</v>
      </c>
      <c r="K24" s="151"/>
      <c r="L24" s="151"/>
      <c r="M24" s="152" t="str">
        <f>IF(A16="","",VLOOKUP(A16,'（様式1）出品目録'!$A$12:$V$1000,'（様式1）出品目録'!V$1,0))</f>
        <v/>
      </c>
      <c r="N24" s="153"/>
    </row>
    <row r="25" spans="1:14" ht="107.45" customHeight="1"/>
    <row r="26" spans="1:14" ht="15.95" customHeight="1"/>
    <row r="27" spans="1:14" ht="20.100000000000001" customHeight="1">
      <c r="B27" s="81" t="s">
        <v>73</v>
      </c>
      <c r="C27" s="82"/>
      <c r="D27" s="82"/>
      <c r="E27" s="82"/>
      <c r="F27" s="82"/>
      <c r="G27" s="82"/>
      <c r="H27" s="82"/>
      <c r="I27" s="82"/>
      <c r="J27" s="82"/>
      <c r="K27" s="82"/>
      <c r="L27" s="82"/>
      <c r="M27" s="82"/>
      <c r="N27" s="82"/>
    </row>
    <row r="28" spans="1:14" ht="35.450000000000003" customHeight="1">
      <c r="C28" s="81"/>
      <c r="D28" s="82"/>
      <c r="E28" s="82"/>
      <c r="F28" s="82"/>
      <c r="G28" s="82"/>
      <c r="H28" s="82"/>
      <c r="I28" s="82"/>
      <c r="J28" s="82"/>
      <c r="K28" s="82"/>
      <c r="L28" s="82"/>
      <c r="M28" s="82"/>
      <c r="N28" s="82"/>
    </row>
    <row r="29" spans="1:14" ht="14.25" thickBot="1">
      <c r="A29" s="74" t="s">
        <v>71</v>
      </c>
    </row>
    <row r="30" spans="1:14" ht="18" customHeight="1" thickBot="1">
      <c r="A30" s="69"/>
      <c r="C30" s="182" t="s">
        <v>147</v>
      </c>
      <c r="D30" s="183"/>
      <c r="E30" s="183"/>
      <c r="F30" s="183"/>
      <c r="G30" s="183"/>
      <c r="H30" s="183"/>
      <c r="I30" s="183"/>
      <c r="J30" s="183"/>
      <c r="K30" s="183"/>
      <c r="L30" s="183"/>
      <c r="M30" s="183"/>
      <c r="N30" s="184"/>
    </row>
    <row r="31" spans="1:14" ht="21" customHeight="1">
      <c r="C31" s="88" t="s">
        <v>134</v>
      </c>
      <c r="D31" s="185" t="str">
        <f>IF(OR(A30="",IFERROR(VLOOKUP(A30,'（様式1）出品目録'!$A$12:$V$1000,'（様式1）出品目録'!O$1,0),"")=""),"",VLOOKUP(A30,'（様式1）出品目録'!$A$12:$V$1000,'（様式1）出品目録'!O$1,0))</f>
        <v/>
      </c>
      <c r="E31" s="186"/>
      <c r="F31" s="186"/>
      <c r="G31" s="186"/>
      <c r="H31" s="186"/>
      <c r="I31" s="187"/>
      <c r="J31" s="188" t="s">
        <v>69</v>
      </c>
      <c r="K31" s="189"/>
      <c r="L31" s="75" t="str">
        <f>IF(OR(A30="",IFERROR(VLOOKUP(A30,'（様式1）出品目録'!$A$12:$V$1000,'（様式1）出品目録'!P$1,0),"")=""),"",VLOOKUP(A30,'（様式1）出品目録'!$A$12:$V$1000,'（様式1）出品目録'!P$1,0))</f>
        <v/>
      </c>
      <c r="M31" s="83" t="s">
        <v>70</v>
      </c>
      <c r="N31" s="89"/>
    </row>
    <row r="32" spans="1:14" ht="24.95" customHeight="1">
      <c r="C32" s="85" t="s">
        <v>48</v>
      </c>
      <c r="D32" s="190" t="str">
        <f>IF(OR(A30="",IFERROR(VLOOKUP(A30,'（様式1）出品目録'!$A$12:$V$1000,'（様式1）出品目録'!J$1,0),"")=""),"立",VLOOKUP(A30,'（様式1）出品目録'!$A$12:$V$1000,'（様式1）出品目録'!J$1,0))</f>
        <v>立</v>
      </c>
      <c r="E32" s="191"/>
      <c r="F32" s="192"/>
      <c r="G32" s="207" t="str">
        <f>IF(OR(A30="",IFERROR(VLOOKUP(A30,'（様式1）出品目録'!$A$12:$V$1000,'（様式1）出品目録'!K$1,0),"")=""),"学校",VLOOKUP(A30,'（様式1）出品目録'!$A$12:$V$1000,'（様式1）出品目録'!K$1,0))</f>
        <v>学校</v>
      </c>
      <c r="H32" s="208"/>
      <c r="I32" s="209"/>
      <c r="J32" s="84"/>
      <c r="K32" s="194" t="str">
        <f>"　(TEL "&amp;IF(OR(A30="",IFERROR(VLOOKUP(A30,'（様式1）出品目録'!$A$12:$V$1000,'（様式1）出品目録'!S$1,0),"")=""),"　　　　　 　",VLOOKUP(A30,'（様式1）出品目録'!$A$12:$V$1000,'（様式1）出品目録'!S$1,0))&amp;")"</f>
        <v>　(TEL 　　　　　 　)</v>
      </c>
      <c r="L32" s="195"/>
      <c r="M32" s="195"/>
      <c r="N32" s="196"/>
    </row>
    <row r="33" spans="1:14" ht="24.95" customHeight="1">
      <c r="C33" s="85" t="s">
        <v>49</v>
      </c>
      <c r="D33" s="154" t="str">
        <f>IF(OR(A30="",IFERROR(VLOOKUP(A30,'（様式1）出品目録'!$A$12:$V$1000,'（様式1）出品目録'!T$1,0),"")=""),"",VLOOKUP(A30,'（様式1）出品目録'!$A$12:$V$1000,'（様式1）出品目録'!T$1,0))</f>
        <v/>
      </c>
      <c r="E33" s="155"/>
      <c r="F33" s="155"/>
      <c r="G33" s="156"/>
      <c r="H33" s="157" t="s">
        <v>50</v>
      </c>
      <c r="I33" s="158"/>
      <c r="J33" s="154" t="str">
        <f>IF(OR(A30="",IFERROR(VLOOKUP(A30,'（様式1）出品目録'!$A$12:$V$1000,'（様式1）出品目録'!U$1,0),"")=""),"",VLOOKUP(A30,'（様式1）出品目録'!$A$12:$V$1000,'（様式1）出品目録'!U$1,0))</f>
        <v/>
      </c>
      <c r="K33" s="155"/>
      <c r="L33" s="155"/>
      <c r="M33" s="155"/>
      <c r="N33" s="159"/>
    </row>
    <row r="34" spans="1:14" ht="14.45" customHeight="1">
      <c r="C34" s="160" t="s">
        <v>51</v>
      </c>
      <c r="D34" s="162" t="str">
        <f>IF(OR(A30="",IFERROR(VLOOKUP(A30,'（様式1）出品目録'!$A$12:$V$1000,'（様式1）出品目録'!L$1,0),"")=""),"年",VLOOKUP(A30,'（様式1）出品目録'!$A$12:$V$1000,'（様式1）出品目録'!L$1,0)&amp;"年")</f>
        <v>年</v>
      </c>
      <c r="E34" s="163"/>
      <c r="F34" s="163"/>
      <c r="G34" s="164"/>
      <c r="H34" s="168" t="s">
        <v>52</v>
      </c>
      <c r="I34" s="169"/>
      <c r="J34" s="170" t="str">
        <f>IF(OR(A30="",IFERROR(VLOOKUP(A30,'（様式1）出品目録'!$A$12:$V$1000,'（様式1）出品目録'!N$1,0),"")=""),"",VLOOKUP(A30,'（様式1）出品目録'!$A$12:$V$1000,'（様式1）出品目録'!N$1,0))</f>
        <v/>
      </c>
      <c r="K34" s="171"/>
      <c r="L34" s="172"/>
      <c r="M34" s="86"/>
      <c r="N34" s="87"/>
    </row>
    <row r="35" spans="1:14" ht="29.1" customHeight="1">
      <c r="C35" s="161"/>
      <c r="D35" s="165"/>
      <c r="E35" s="166"/>
      <c r="F35" s="166"/>
      <c r="G35" s="167"/>
      <c r="H35" s="173" t="s">
        <v>53</v>
      </c>
      <c r="I35" s="174"/>
      <c r="J35" s="175" t="str">
        <f>IF(OR(A30="",IFERROR(VLOOKUP(A30,'（様式1）出品目録'!$A$12:$V$1000,'（様式1）出品目録'!M$1,0),"")=""),"",VLOOKUP(A30,'（様式1）出品目録'!$A$12:$V$1000,'（様式1）出品目録'!M$1,0))</f>
        <v/>
      </c>
      <c r="K35" s="176"/>
      <c r="L35" s="177"/>
      <c r="M35" s="178" t="str">
        <f>IF(COUNTIF('（様式1）出品目録'!$O$12:$O$1000,VLOOKUP(A30,'（様式1）出品目録'!$A$12:$V$1000,'（様式1）出品目録'!O$1,0))&lt;=1,"","他"&amp;COUNTIF('（様式1）出品目録'!$O$12:$O$1000,VLOOKUP(A30,'（様式1）出品目録'!$A$12:$V$1000,'（様式1）出品目録'!O$1,0))-1&amp;"名")</f>
        <v/>
      </c>
      <c r="N35" s="179"/>
    </row>
    <row r="36" spans="1:14" ht="62.45" customHeight="1">
      <c r="C36" s="85" t="s">
        <v>54</v>
      </c>
      <c r="D36" s="141" t="str">
        <f>IF(OR(A30="",IFERROR(VLOOKUP(A30,'（様式1）出品目録'!$A$12:$V$1000,'（様式1）出品目録'!R$1,0),"")=""),"",VLOOKUP(A30,'（様式1）出品目録'!$A$12:$V$1000,'（様式1）出品目録'!R$1,0))</f>
        <v/>
      </c>
      <c r="E36" s="142"/>
      <c r="F36" s="142"/>
      <c r="G36" s="142"/>
      <c r="H36" s="142"/>
      <c r="I36" s="142"/>
      <c r="J36" s="142"/>
      <c r="K36" s="142"/>
      <c r="L36" s="142"/>
      <c r="M36" s="142"/>
      <c r="N36" s="143"/>
    </row>
    <row r="37" spans="1:14" ht="20.100000000000001" customHeight="1" thickBot="1">
      <c r="C37" s="109" t="s">
        <v>135</v>
      </c>
      <c r="D37" s="180" t="s">
        <v>122</v>
      </c>
      <c r="E37" s="180"/>
      <c r="F37" s="180"/>
      <c r="G37" s="181"/>
      <c r="H37" s="144" t="s">
        <v>122</v>
      </c>
      <c r="I37" s="145"/>
      <c r="J37" s="146"/>
      <c r="K37" s="146"/>
      <c r="L37" s="146"/>
      <c r="M37" s="146"/>
      <c r="N37" s="147"/>
    </row>
    <row r="38" spans="1:14" ht="23.1" customHeight="1" thickTop="1" thickBot="1">
      <c r="C38" s="135" t="s">
        <v>74</v>
      </c>
      <c r="D38" s="148"/>
      <c r="E38" s="148"/>
      <c r="F38" s="148"/>
      <c r="G38" s="148"/>
      <c r="H38" s="148"/>
      <c r="I38" s="149"/>
      <c r="J38" s="150" t="s">
        <v>57</v>
      </c>
      <c r="K38" s="151"/>
      <c r="L38" s="151"/>
      <c r="M38" s="152" t="str">
        <f>IF(OR(A30="",IFERROR(VLOOKUP(A30,'（様式1）出品目録'!$A$12:$V$1000,'（様式1）出品目録'!V$1,0),"")=""),"",VLOOKUP(A30,'（様式1）出品目録'!$A$12:$V$1000,'（様式1）出品目録'!V$1,0))</f>
        <v/>
      </c>
      <c r="N38" s="153"/>
    </row>
    <row r="39" spans="1:14" ht="71.099999999999994" customHeight="1">
      <c r="C39" s="76"/>
      <c r="D39" s="77"/>
      <c r="E39" s="77"/>
      <c r="F39" s="77"/>
      <c r="G39" s="77"/>
      <c r="H39" s="77"/>
      <c r="I39" s="77"/>
      <c r="J39" s="78"/>
      <c r="K39" s="78"/>
      <c r="L39" s="78"/>
      <c r="M39" s="79"/>
      <c r="N39" s="79"/>
    </row>
    <row r="40" spans="1:14" ht="14.25" thickBot="1">
      <c r="A40" s="74" t="s">
        <v>71</v>
      </c>
    </row>
    <row r="41" spans="1:14" ht="18" customHeight="1" thickBot="1">
      <c r="A41" s="69"/>
      <c r="C41" s="182" t="s">
        <v>147</v>
      </c>
      <c r="D41" s="183"/>
      <c r="E41" s="183"/>
      <c r="F41" s="183"/>
      <c r="G41" s="183"/>
      <c r="H41" s="183"/>
      <c r="I41" s="183"/>
      <c r="J41" s="183"/>
      <c r="K41" s="183"/>
      <c r="L41" s="183"/>
      <c r="M41" s="183"/>
      <c r="N41" s="184"/>
    </row>
    <row r="42" spans="1:14" ht="21" customHeight="1">
      <c r="C42" s="88" t="s">
        <v>134</v>
      </c>
      <c r="D42" s="185" t="str">
        <f>IF(OR(A41="",IFERROR(VLOOKUP(A41,'（様式1）出品目録'!$A$12:$V$1000,'（様式1）出品目録'!O$1,0),"")=""),"",VLOOKUP(A41,'（様式1）出品目録'!$A$12:$V$1000,'（様式1）出品目録'!O$1,0))</f>
        <v/>
      </c>
      <c r="E42" s="186"/>
      <c r="F42" s="186"/>
      <c r="G42" s="186"/>
      <c r="H42" s="186"/>
      <c r="I42" s="187"/>
      <c r="J42" s="188" t="s">
        <v>77</v>
      </c>
      <c r="K42" s="189"/>
      <c r="L42" s="75" t="str">
        <f>IF(OR(A41="",IFERROR(VLOOKUP(A41,'（様式1）出品目録'!$A$12:$V$1000,'（様式1）出品目録'!P$1,0),"")=""),"",VLOOKUP(A41,'（様式1）出品目録'!$A$12:$V$1000,'（様式1）出品目録'!P$1,0))</f>
        <v/>
      </c>
      <c r="M42" s="83" t="s">
        <v>76</v>
      </c>
      <c r="N42" s="89"/>
    </row>
    <row r="43" spans="1:14" ht="24.95" customHeight="1">
      <c r="C43" s="85" t="s">
        <v>48</v>
      </c>
      <c r="D43" s="190" t="str">
        <f>IF(OR(A41="",IFERROR(VLOOKUP(A41,'（様式1）出品目録'!$A$12:$V$1000,'（様式1）出品目録'!J$1,0),"")=""),"立",VLOOKUP(A41,'（様式1）出品目録'!$A$12:$V$1000,'（様式1）出品目録'!J$1,0))</f>
        <v>立</v>
      </c>
      <c r="E43" s="191"/>
      <c r="F43" s="192"/>
      <c r="G43" s="207" t="str">
        <f>IF(OR(A41="",IFERROR(VLOOKUP(A41,'（様式1）出品目録'!$A$12:$V$1000,'（様式1）出品目録'!K$1,0),"")=""),"学校",VLOOKUP(A41,'（様式1）出品目録'!$A$12:$V$1000,'（様式1）出品目録'!K$1,0))</f>
        <v>学校</v>
      </c>
      <c r="H43" s="208"/>
      <c r="I43" s="209"/>
      <c r="J43" s="84"/>
      <c r="K43" s="194" t="str">
        <f>"　(TEL "&amp;IF(OR(A41="",IFERROR(VLOOKUP(A41,'（様式1）出品目録'!$A$12:$V$1000,'（様式1）出品目録'!S$1,0),"")=""),"　　　　　 　",VLOOKUP(A41,'（様式1）出品目録'!$A$12:$V$1000,'（様式1）出品目録'!S$1,0))&amp;")"</f>
        <v>　(TEL 　　　　　 　)</v>
      </c>
      <c r="L43" s="195"/>
      <c r="M43" s="195"/>
      <c r="N43" s="196"/>
    </row>
    <row r="44" spans="1:14" ht="24.95" customHeight="1">
      <c r="C44" s="85" t="s">
        <v>49</v>
      </c>
      <c r="D44" s="154" t="str">
        <f>IF(OR(A41="",IFERROR(VLOOKUP(A41,'（様式1）出品目録'!$A$12:$V$1000,'（様式1）出品目録'!T$1,0),"")=""),"",VLOOKUP(A41,'（様式1）出品目録'!$A$12:$V$1000,'（様式1）出品目録'!T$1,0))</f>
        <v/>
      </c>
      <c r="E44" s="155"/>
      <c r="F44" s="155"/>
      <c r="G44" s="156"/>
      <c r="H44" s="157" t="s">
        <v>50</v>
      </c>
      <c r="I44" s="158"/>
      <c r="J44" s="154" t="str">
        <f>IF(OR(A41="",IFERROR(VLOOKUP(A41,'（様式1）出品目録'!$A$12:$V$1000,'（様式1）出品目録'!U$1,0),"")=""),"",VLOOKUP(A41,'（様式1）出品目録'!$A$12:$V$1000,'（様式1）出品目録'!U$1,0))</f>
        <v/>
      </c>
      <c r="K44" s="155"/>
      <c r="L44" s="155"/>
      <c r="M44" s="155"/>
      <c r="N44" s="159"/>
    </row>
    <row r="45" spans="1:14" ht="14.45" customHeight="1">
      <c r="C45" s="160" t="s">
        <v>51</v>
      </c>
      <c r="D45" s="162" t="str">
        <f>IF(OR(A41="",IFERROR(VLOOKUP(A41,'（様式1）出品目録'!$A$12:$V$1000,'（様式1）出品目録'!L$1,0),"")=""),"年",VLOOKUP(A41,'（様式1）出品目録'!$A$12:$V$1000,'（様式1）出品目録'!L$1,0)&amp;"年")</f>
        <v>年</v>
      </c>
      <c r="E45" s="163"/>
      <c r="F45" s="163"/>
      <c r="G45" s="164"/>
      <c r="H45" s="168" t="s">
        <v>52</v>
      </c>
      <c r="I45" s="169"/>
      <c r="J45" s="170" t="str">
        <f>IF(OR(A41="",IFERROR(VLOOKUP(A41,'（様式1）出品目録'!$A$12:$V$1000,'（様式1）出品目録'!N$1,0),"")=""),"",VLOOKUP(A41,'（様式1）出品目録'!$A$12:$V$1000,'（様式1）出品目録'!N$1,0))</f>
        <v/>
      </c>
      <c r="K45" s="171"/>
      <c r="L45" s="172"/>
      <c r="M45" s="86"/>
      <c r="N45" s="87"/>
    </row>
    <row r="46" spans="1:14" ht="29.1" customHeight="1">
      <c r="C46" s="161"/>
      <c r="D46" s="165"/>
      <c r="E46" s="166"/>
      <c r="F46" s="166"/>
      <c r="G46" s="167"/>
      <c r="H46" s="173" t="s">
        <v>53</v>
      </c>
      <c r="I46" s="174"/>
      <c r="J46" s="175" t="str">
        <f>IF(OR(A41="",IFERROR(VLOOKUP(A41,'（様式1）出品目録'!$A$12:$V$1000,'（様式1）出品目録'!M$1,0),"")=""),"",VLOOKUP(A41,'（様式1）出品目録'!$A$12:$V$1000,'（様式1）出品目録'!M$1,0))</f>
        <v/>
      </c>
      <c r="K46" s="176"/>
      <c r="L46" s="177"/>
      <c r="M46" s="178" t="str">
        <f>IF(COUNTIF('（様式1）出品目録'!$O$12:$O$1000,VLOOKUP(A41,'（様式1）出品目録'!$A$12:$V$1000,'（様式1）出品目録'!O$1,0))&lt;=1,"","他"&amp;COUNTIF('（様式1）出品目録'!$O$12:$O$1000,VLOOKUP(A41,'（様式1）出品目録'!$A$12:$V$1000,'（様式1）出品目録'!O$1,0))-1&amp;"名")</f>
        <v/>
      </c>
      <c r="N46" s="179"/>
    </row>
    <row r="47" spans="1:14" ht="62.45" customHeight="1">
      <c r="C47" s="85" t="s">
        <v>54</v>
      </c>
      <c r="D47" s="141" t="str">
        <f>IF(OR(A41="",IFERROR(VLOOKUP(A41,'（様式1）出品目録'!$A$12:$V$1000,'（様式1）出品目録'!R$1,0),"")=""),"",VLOOKUP(A41,'（様式1）出品目録'!$A$12:$V$1000,'（様式1）出品目録'!R$1,0))</f>
        <v/>
      </c>
      <c r="E47" s="142"/>
      <c r="F47" s="142"/>
      <c r="G47" s="142"/>
      <c r="H47" s="142"/>
      <c r="I47" s="142"/>
      <c r="J47" s="142"/>
      <c r="K47" s="142"/>
      <c r="L47" s="142"/>
      <c r="M47" s="142"/>
      <c r="N47" s="143"/>
    </row>
    <row r="48" spans="1:14" ht="20.100000000000001" customHeight="1" thickBot="1">
      <c r="C48" s="109" t="s">
        <v>135</v>
      </c>
      <c r="D48" s="180" t="s">
        <v>122</v>
      </c>
      <c r="E48" s="180"/>
      <c r="F48" s="180"/>
      <c r="G48" s="181"/>
      <c r="H48" s="144" t="s">
        <v>122</v>
      </c>
      <c r="I48" s="145"/>
      <c r="J48" s="146"/>
      <c r="K48" s="146"/>
      <c r="L48" s="146"/>
      <c r="M48" s="146"/>
      <c r="N48" s="147"/>
    </row>
    <row r="49" spans="1:14" ht="23.1" customHeight="1" thickTop="1" thickBot="1">
      <c r="C49" s="135" t="s">
        <v>75</v>
      </c>
      <c r="D49" s="148"/>
      <c r="E49" s="148"/>
      <c r="F49" s="148"/>
      <c r="G49" s="148"/>
      <c r="H49" s="148"/>
      <c r="I49" s="149"/>
      <c r="J49" s="150" t="s">
        <v>57</v>
      </c>
      <c r="K49" s="151"/>
      <c r="L49" s="151"/>
      <c r="M49" s="152" t="str">
        <f>IF(OR(A41="",IFERROR(VLOOKUP(A41,'（様式1）出品目録'!$A$12:$V$1000,'（様式1）出品目録'!V$1,0),"")=""),"",VLOOKUP(A41,'（様式1）出品目録'!$A$12:$V$1000,'（様式1）出品目録'!V$1,0))</f>
        <v/>
      </c>
      <c r="N49" s="153"/>
    </row>
    <row r="50" spans="1:14" ht="107.45" customHeight="1"/>
    <row r="51" spans="1:14" ht="15.95" customHeight="1">
      <c r="B51" s="80"/>
    </row>
    <row r="52" spans="1:14" ht="20.100000000000001" customHeight="1">
      <c r="B52" s="81" t="s">
        <v>73</v>
      </c>
      <c r="C52" s="82"/>
      <c r="D52" s="82"/>
      <c r="E52" s="82"/>
      <c r="F52" s="82"/>
      <c r="G52" s="82"/>
      <c r="H52" s="82"/>
      <c r="I52" s="82"/>
      <c r="J52" s="82"/>
      <c r="K52" s="82"/>
      <c r="L52" s="82"/>
      <c r="M52" s="82"/>
      <c r="N52" s="82"/>
    </row>
    <row r="53" spans="1:14" ht="35.450000000000003" customHeight="1">
      <c r="C53" s="81"/>
      <c r="D53" s="82"/>
      <c r="E53" s="82"/>
      <c r="F53" s="82"/>
      <c r="G53" s="82"/>
      <c r="H53" s="82"/>
      <c r="I53" s="82"/>
      <c r="J53" s="82"/>
      <c r="K53" s="82"/>
      <c r="L53" s="82"/>
      <c r="M53" s="82"/>
      <c r="N53" s="82"/>
    </row>
    <row r="54" spans="1:14" ht="14.25" thickBot="1">
      <c r="A54" s="74" t="s">
        <v>71</v>
      </c>
    </row>
    <row r="55" spans="1:14" ht="18" customHeight="1" thickBot="1">
      <c r="A55" s="69"/>
      <c r="C55" s="182" t="s">
        <v>147</v>
      </c>
      <c r="D55" s="183"/>
      <c r="E55" s="183"/>
      <c r="F55" s="183"/>
      <c r="G55" s="183"/>
      <c r="H55" s="183"/>
      <c r="I55" s="183"/>
      <c r="J55" s="183"/>
      <c r="K55" s="183"/>
      <c r="L55" s="183"/>
      <c r="M55" s="183"/>
      <c r="N55" s="184"/>
    </row>
    <row r="56" spans="1:14" ht="21" customHeight="1">
      <c r="C56" s="88" t="s">
        <v>134</v>
      </c>
      <c r="D56" s="185" t="str">
        <f>IF(OR(A55="",IFERROR(VLOOKUP(A55,'（様式1）出品目録'!$A$12:$V$1000,'（様式1）出品目録'!O$1,0),"")=""),"",VLOOKUP(A55,'（様式1）出品目録'!$A$12:$V$1000,'（様式1）出品目録'!O$1,0))</f>
        <v/>
      </c>
      <c r="E56" s="186"/>
      <c r="F56" s="186"/>
      <c r="G56" s="186"/>
      <c r="H56" s="186"/>
      <c r="I56" s="187"/>
      <c r="J56" s="188" t="s">
        <v>77</v>
      </c>
      <c r="K56" s="189"/>
      <c r="L56" s="75" t="str">
        <f>IF(OR(A55="",IFERROR(VLOOKUP(A55,'（様式1）出品目録'!$A$12:$V$1000,'（様式1）出品目録'!P$1,0),"")=""),"",VLOOKUP(A55,'（様式1）出品目録'!$A$12:$V$1000,'（様式1）出品目録'!P$1,0))</f>
        <v/>
      </c>
      <c r="M56" s="83" t="s">
        <v>70</v>
      </c>
      <c r="N56" s="89"/>
    </row>
    <row r="57" spans="1:14" ht="24.95" customHeight="1">
      <c r="C57" s="85" t="s">
        <v>48</v>
      </c>
      <c r="D57" s="190" t="str">
        <f>IF(OR(A55="",IFERROR(VLOOKUP(A55,'（様式1）出品目録'!$A$12:$V$1000,'（様式1）出品目録'!J$1,0),"")=""),"立",VLOOKUP(A55,'（様式1）出品目録'!$A$12:$V$1000,'（様式1）出品目録'!J$1,0))</f>
        <v>立</v>
      </c>
      <c r="E57" s="191"/>
      <c r="F57" s="192"/>
      <c r="G57" s="207" t="str">
        <f>IF(OR(A55="",IFERROR(VLOOKUP(A55,'（様式1）出品目録'!$A$12:$V$1000,'（様式1）出品目録'!K$1,0),"")=""),"学校",VLOOKUP(A55,'（様式1）出品目録'!$A$12:$V$1000,'（様式1）出品目録'!K$1,0))</f>
        <v>学校</v>
      </c>
      <c r="H57" s="208"/>
      <c r="I57" s="209"/>
      <c r="J57" s="84"/>
      <c r="K57" s="194" t="str">
        <f>"　(TEL "&amp;IF(OR(A55="",IFERROR(VLOOKUP(A55,'（様式1）出品目録'!$A$12:$V$1000,'（様式1）出品目録'!S$1,0),"")=""),"　　　　　 　",VLOOKUP(A55,'（様式1）出品目録'!$A$12:$V$1000,'（様式1）出品目録'!S$1,0))&amp;")"</f>
        <v>　(TEL 　　　　　 　)</v>
      </c>
      <c r="L57" s="195"/>
      <c r="M57" s="195"/>
      <c r="N57" s="196"/>
    </row>
    <row r="58" spans="1:14" ht="24.95" customHeight="1">
      <c r="C58" s="85" t="s">
        <v>49</v>
      </c>
      <c r="D58" s="154" t="str">
        <f>IF(OR(A55="",IFERROR(VLOOKUP(A55,'（様式1）出品目録'!$A$12:$V$1000,'（様式1）出品目録'!T$1,0),"")=""),"",VLOOKUP(A55,'（様式1）出品目録'!$A$12:$V$1000,'（様式1）出品目録'!T$1,0))</f>
        <v/>
      </c>
      <c r="E58" s="155"/>
      <c r="F58" s="155"/>
      <c r="G58" s="156"/>
      <c r="H58" s="157" t="s">
        <v>50</v>
      </c>
      <c r="I58" s="158"/>
      <c r="J58" s="154" t="str">
        <f>IF(OR(A55="",IFERROR(VLOOKUP(A55,'（様式1）出品目録'!$A$12:$V$1000,'（様式1）出品目録'!U$1,0),"")=""),"",VLOOKUP(A55,'（様式1）出品目録'!$A$12:$V$1000,'（様式1）出品目録'!U$1,0))</f>
        <v/>
      </c>
      <c r="K58" s="155"/>
      <c r="L58" s="155"/>
      <c r="M58" s="155"/>
      <c r="N58" s="159"/>
    </row>
    <row r="59" spans="1:14" ht="14.45" customHeight="1">
      <c r="C59" s="160" t="s">
        <v>51</v>
      </c>
      <c r="D59" s="162" t="str">
        <f>IF(OR(A55="",IFERROR(VLOOKUP(A55,'（様式1）出品目録'!$A$12:$V$1000,'（様式1）出品目録'!L$1,0),"")=""),"年",VLOOKUP(A55,'（様式1）出品目録'!$A$12:$V$1000,'（様式1）出品目録'!L$1,0)&amp;"年")</f>
        <v>年</v>
      </c>
      <c r="E59" s="163"/>
      <c r="F59" s="163"/>
      <c r="G59" s="164"/>
      <c r="H59" s="168" t="s">
        <v>52</v>
      </c>
      <c r="I59" s="169"/>
      <c r="J59" s="170" t="str">
        <f>IF(OR(A55="",IFERROR(VLOOKUP(A55,'（様式1）出品目録'!$A$12:$V$1000,'（様式1）出品目録'!N$1,0),"")=""),"",VLOOKUP(A55,'（様式1）出品目録'!$A$12:$V$1000,'（様式1）出品目録'!N$1,0))</f>
        <v/>
      </c>
      <c r="K59" s="171"/>
      <c r="L59" s="172"/>
      <c r="M59" s="86"/>
      <c r="N59" s="87"/>
    </row>
    <row r="60" spans="1:14" ht="29.1" customHeight="1">
      <c r="C60" s="161"/>
      <c r="D60" s="165"/>
      <c r="E60" s="166"/>
      <c r="F60" s="166"/>
      <c r="G60" s="167"/>
      <c r="H60" s="173" t="s">
        <v>53</v>
      </c>
      <c r="I60" s="174"/>
      <c r="J60" s="175" t="str">
        <f>IF(OR(A55="",IFERROR(VLOOKUP(A55,'（様式1）出品目録'!$A$12:$V$1000,'（様式1）出品目録'!M$1,0),"")=""),"",VLOOKUP(A55,'（様式1）出品目録'!$A$12:$V$1000,'（様式1）出品目録'!M$1,0))</f>
        <v/>
      </c>
      <c r="K60" s="176"/>
      <c r="L60" s="177"/>
      <c r="M60" s="178" t="str">
        <f>IF(COUNTIF('（様式1）出品目録'!$O$12:$O$1000,VLOOKUP(A55,'（様式1）出品目録'!$A$12:$V$1000,'（様式1）出品目録'!O$1,0))&lt;=1,"","他"&amp;COUNTIF('（様式1）出品目録'!$O$12:$O$1000,VLOOKUP(A55,'（様式1）出品目録'!$A$12:$V$1000,'（様式1）出品目録'!O$1,0))-1&amp;"名")</f>
        <v/>
      </c>
      <c r="N60" s="179"/>
    </row>
    <row r="61" spans="1:14" ht="62.45" customHeight="1">
      <c r="C61" s="85" t="s">
        <v>54</v>
      </c>
      <c r="D61" s="141" t="str">
        <f>IF(OR(A55="",IFERROR(VLOOKUP(A55,'（様式1）出品目録'!$A$12:$V$1000,'（様式1）出品目録'!R$1,0),"")=""),"",VLOOKUP(A55,'（様式1）出品目録'!$A$12:$V$1000,'（様式1）出品目録'!R$1,0))</f>
        <v/>
      </c>
      <c r="E61" s="142"/>
      <c r="F61" s="142"/>
      <c r="G61" s="142"/>
      <c r="H61" s="142"/>
      <c r="I61" s="142"/>
      <c r="J61" s="142"/>
      <c r="K61" s="142"/>
      <c r="L61" s="142"/>
      <c r="M61" s="142"/>
      <c r="N61" s="143"/>
    </row>
    <row r="62" spans="1:14" ht="20.100000000000001" customHeight="1" thickBot="1">
      <c r="C62" s="109" t="s">
        <v>135</v>
      </c>
      <c r="D62" s="180" t="s">
        <v>122</v>
      </c>
      <c r="E62" s="180"/>
      <c r="F62" s="180"/>
      <c r="G62" s="181"/>
      <c r="H62" s="144" t="s">
        <v>122</v>
      </c>
      <c r="I62" s="145"/>
      <c r="J62" s="146"/>
      <c r="K62" s="146"/>
      <c r="L62" s="146"/>
      <c r="M62" s="146"/>
      <c r="N62" s="147"/>
    </row>
    <row r="63" spans="1:14" ht="23.1" customHeight="1" thickTop="1" thickBot="1">
      <c r="C63" s="135" t="s">
        <v>75</v>
      </c>
      <c r="D63" s="148"/>
      <c r="E63" s="148"/>
      <c r="F63" s="148"/>
      <c r="G63" s="148"/>
      <c r="H63" s="148"/>
      <c r="I63" s="149"/>
      <c r="J63" s="150" t="s">
        <v>57</v>
      </c>
      <c r="K63" s="151"/>
      <c r="L63" s="151"/>
      <c r="M63" s="152" t="str">
        <f>IF(OR(A55="",IFERROR(VLOOKUP(A55,'（様式1）出品目録'!$A$12:$V$1000,'（様式1）出品目録'!V$1,0),"")=""),"",VLOOKUP(A55,'（様式1）出品目録'!$A$12:$V$1000,'（様式1）出品目録'!V$1,0))</f>
        <v/>
      </c>
      <c r="N63" s="153"/>
    </row>
    <row r="64" spans="1:14" ht="71.099999999999994" customHeight="1">
      <c r="C64" s="76"/>
      <c r="D64" s="77"/>
      <c r="E64" s="77"/>
      <c r="F64" s="77"/>
      <c r="G64" s="77"/>
      <c r="H64" s="77"/>
      <c r="I64" s="77"/>
      <c r="J64" s="78"/>
      <c r="K64" s="78"/>
      <c r="L64" s="78"/>
      <c r="M64" s="79"/>
      <c r="N64" s="79"/>
    </row>
    <row r="65" spans="1:14" ht="14.25" thickBot="1">
      <c r="A65" s="74" t="s">
        <v>71</v>
      </c>
    </row>
    <row r="66" spans="1:14" ht="18" customHeight="1" thickBot="1">
      <c r="A66" s="69"/>
      <c r="C66" s="182" t="s">
        <v>147</v>
      </c>
      <c r="D66" s="183"/>
      <c r="E66" s="183"/>
      <c r="F66" s="183"/>
      <c r="G66" s="183"/>
      <c r="H66" s="183"/>
      <c r="I66" s="183"/>
      <c r="J66" s="183"/>
      <c r="K66" s="183"/>
      <c r="L66" s="183"/>
      <c r="M66" s="183"/>
      <c r="N66" s="184"/>
    </row>
    <row r="67" spans="1:14" ht="21" customHeight="1">
      <c r="C67" s="88" t="s">
        <v>134</v>
      </c>
      <c r="D67" s="185" t="str">
        <f>IF(OR(A66="",IFERROR(VLOOKUP(A66,'（様式1）出品目録'!$A$12:$V$1000,'（様式1）出品目録'!O$1,0),"")=""),"",VLOOKUP(A66,'（様式1）出品目録'!$A$12:$V$1000,'（様式1）出品目録'!O$1,0))</f>
        <v/>
      </c>
      <c r="E67" s="186"/>
      <c r="F67" s="186"/>
      <c r="G67" s="186"/>
      <c r="H67" s="186"/>
      <c r="I67" s="187"/>
      <c r="J67" s="188" t="s">
        <v>77</v>
      </c>
      <c r="K67" s="189"/>
      <c r="L67" s="75" t="str">
        <f>IF(OR(A66="",IFERROR(VLOOKUP(A66,'（様式1）出品目録'!$A$12:$V$1000,'（様式1）出品目録'!P$1,0),"")=""),"",VLOOKUP(A66,'（様式1）出品目録'!$A$12:$V$1000,'（様式1）出品目録'!P$1,0))</f>
        <v/>
      </c>
      <c r="M67" s="83" t="s">
        <v>76</v>
      </c>
      <c r="N67" s="89"/>
    </row>
    <row r="68" spans="1:14" ht="24.95" customHeight="1">
      <c r="C68" s="85" t="s">
        <v>48</v>
      </c>
      <c r="D68" s="190" t="str">
        <f>IF(OR(A66="",IFERROR(VLOOKUP(A66,'（様式1）出品目録'!$A$12:$V$1000,'（様式1）出品目録'!J$1,0),"")=""),"立",VLOOKUP(A66,'（様式1）出品目録'!$A$12:$V$1000,'（様式1）出品目録'!J$1,0))</f>
        <v>立</v>
      </c>
      <c r="E68" s="191"/>
      <c r="F68" s="192"/>
      <c r="G68" s="207" t="str">
        <f>IF(OR(A66="",IFERROR(VLOOKUP(A66,'（様式1）出品目録'!$A$12:$V$1000,'（様式1）出品目録'!K$1,0),"")=""),"学校",VLOOKUP(A66,'（様式1）出品目録'!$A$12:$V$1000,'（様式1）出品目録'!K$1,0))</f>
        <v>学校</v>
      </c>
      <c r="H68" s="208"/>
      <c r="I68" s="209"/>
      <c r="J68" s="84"/>
      <c r="K68" s="194" t="str">
        <f>"　(TEL "&amp;IF(OR(A66="",IFERROR(VLOOKUP(A66,'（様式1）出品目録'!$A$12:$V$1000,'（様式1）出品目録'!S$1,0),"")=""),"　　　　　 　",VLOOKUP(A66,'（様式1）出品目録'!$A$12:$V$1000,'（様式1）出品目録'!S$1,0))&amp;")"</f>
        <v>　(TEL 　　　　　 　)</v>
      </c>
      <c r="L68" s="195"/>
      <c r="M68" s="195"/>
      <c r="N68" s="196"/>
    </row>
    <row r="69" spans="1:14" ht="24.95" customHeight="1">
      <c r="C69" s="85" t="s">
        <v>49</v>
      </c>
      <c r="D69" s="154" t="str">
        <f>IF(OR(A66="",IFERROR(VLOOKUP(A66,'（様式1）出品目録'!$A$12:$V$1000,'（様式1）出品目録'!T$1,0),"")=""),"",VLOOKUP(A66,'（様式1）出品目録'!$A$12:$V$1000,'（様式1）出品目録'!T$1,0))</f>
        <v/>
      </c>
      <c r="E69" s="155"/>
      <c r="F69" s="155"/>
      <c r="G69" s="156"/>
      <c r="H69" s="157" t="s">
        <v>50</v>
      </c>
      <c r="I69" s="158"/>
      <c r="J69" s="154" t="str">
        <f>IF(OR(A66="",IFERROR(VLOOKUP(A66,'（様式1）出品目録'!$A$12:$V$1000,'（様式1）出品目録'!U$1,0),"")=""),"",VLOOKUP(A66,'（様式1）出品目録'!$A$12:$V$1000,'（様式1）出品目録'!U$1,0))</f>
        <v/>
      </c>
      <c r="K69" s="155"/>
      <c r="L69" s="155"/>
      <c r="M69" s="155"/>
      <c r="N69" s="159"/>
    </row>
    <row r="70" spans="1:14" ht="14.45" customHeight="1">
      <c r="C70" s="160" t="s">
        <v>51</v>
      </c>
      <c r="D70" s="162" t="str">
        <f>IF(OR(A66="",IFERROR(VLOOKUP(A66,'（様式1）出品目録'!$A$12:$V$1000,'（様式1）出品目録'!L$1,0),"")=""),"年",VLOOKUP(A66,'（様式1）出品目録'!$A$12:$V$1000,'（様式1）出品目録'!L$1,0)&amp;"年")</f>
        <v>年</v>
      </c>
      <c r="E70" s="163"/>
      <c r="F70" s="163"/>
      <c r="G70" s="164"/>
      <c r="H70" s="168" t="s">
        <v>52</v>
      </c>
      <c r="I70" s="169"/>
      <c r="J70" s="170" t="str">
        <f>IF(OR(A66="",IFERROR(VLOOKUP(A66,'（様式1）出品目録'!$A$12:$V$1000,'（様式1）出品目録'!N$1,0),"")=""),"",VLOOKUP(A66,'（様式1）出品目録'!$A$12:$V$1000,'（様式1）出品目録'!N$1,0))</f>
        <v/>
      </c>
      <c r="K70" s="171"/>
      <c r="L70" s="172"/>
      <c r="M70" s="86"/>
      <c r="N70" s="87"/>
    </row>
    <row r="71" spans="1:14" ht="29.1" customHeight="1">
      <c r="C71" s="161"/>
      <c r="D71" s="165"/>
      <c r="E71" s="166"/>
      <c r="F71" s="166"/>
      <c r="G71" s="167"/>
      <c r="H71" s="173" t="s">
        <v>53</v>
      </c>
      <c r="I71" s="174"/>
      <c r="J71" s="175" t="str">
        <f>IF(OR(A66="",IFERROR(VLOOKUP(A66,'（様式1）出品目録'!$A$12:$V$1000,'（様式1）出品目録'!M$1,0),"")=""),"",VLOOKUP(A66,'（様式1）出品目録'!$A$12:$V$1000,'（様式1）出品目録'!M$1,0))</f>
        <v/>
      </c>
      <c r="K71" s="176"/>
      <c r="L71" s="177"/>
      <c r="M71" s="178" t="str">
        <f>IF(COUNTIF('（様式1）出品目録'!$O$12:$O$1000,VLOOKUP(A66,'（様式1）出品目録'!$A$12:$V$1000,'（様式1）出品目録'!O$1,0))&lt;=1,"","他"&amp;COUNTIF('（様式1）出品目録'!$O$12:$O$1000,VLOOKUP(A66,'（様式1）出品目録'!$A$12:$V$1000,'（様式1）出品目録'!O$1,0))-1&amp;"名")</f>
        <v/>
      </c>
      <c r="N71" s="179"/>
    </row>
    <row r="72" spans="1:14" ht="62.45" customHeight="1">
      <c r="C72" s="85" t="s">
        <v>54</v>
      </c>
      <c r="D72" s="141" t="str">
        <f>IF(OR(A66="",IFERROR(VLOOKUP(A66,'（様式1）出品目録'!$A$12:$V$1000,'（様式1）出品目録'!R$1,0),"")=""),"",VLOOKUP(A66,'（様式1）出品目録'!$A$12:$V$1000,'（様式1）出品目録'!R$1,0))</f>
        <v/>
      </c>
      <c r="E72" s="142"/>
      <c r="F72" s="142"/>
      <c r="G72" s="142"/>
      <c r="H72" s="142"/>
      <c r="I72" s="142"/>
      <c r="J72" s="142"/>
      <c r="K72" s="142"/>
      <c r="L72" s="142"/>
      <c r="M72" s="142"/>
      <c r="N72" s="143"/>
    </row>
    <row r="73" spans="1:14" ht="20.100000000000001" customHeight="1" thickBot="1">
      <c r="C73" s="109" t="s">
        <v>135</v>
      </c>
      <c r="D73" s="180" t="s">
        <v>122</v>
      </c>
      <c r="E73" s="180"/>
      <c r="F73" s="180"/>
      <c r="G73" s="181"/>
      <c r="H73" s="144" t="s">
        <v>122</v>
      </c>
      <c r="I73" s="145"/>
      <c r="J73" s="146"/>
      <c r="K73" s="146"/>
      <c r="L73" s="146"/>
      <c r="M73" s="146"/>
      <c r="N73" s="147"/>
    </row>
    <row r="74" spans="1:14" ht="23.1" customHeight="1" thickTop="1" thickBot="1">
      <c r="C74" s="135" t="s">
        <v>75</v>
      </c>
      <c r="D74" s="148"/>
      <c r="E74" s="148"/>
      <c r="F74" s="148"/>
      <c r="G74" s="148"/>
      <c r="H74" s="148"/>
      <c r="I74" s="149"/>
      <c r="J74" s="150" t="s">
        <v>57</v>
      </c>
      <c r="K74" s="151"/>
      <c r="L74" s="151"/>
      <c r="M74" s="152" t="str">
        <f>IF(OR(A66="",IFERROR(VLOOKUP(A66,'（様式1）出品目録'!$A$12:$V$1000,'（様式1）出品目録'!V$1,0),"")=""),"",VLOOKUP(A66,'（様式1）出品目録'!$A$12:$V$1000,'（様式1）出品目録'!V$1,0))</f>
        <v/>
      </c>
      <c r="N74" s="153"/>
    </row>
    <row r="75" spans="1:14" ht="107.45" customHeight="1"/>
    <row r="76" spans="1:14" ht="15.95" customHeight="1">
      <c r="B76" s="80"/>
    </row>
    <row r="77" spans="1:14" ht="20.100000000000001" customHeight="1">
      <c r="B77" s="81" t="s">
        <v>73</v>
      </c>
      <c r="C77" s="82"/>
      <c r="D77" s="82"/>
      <c r="E77" s="82"/>
      <c r="F77" s="82"/>
      <c r="G77" s="82"/>
      <c r="H77" s="82"/>
      <c r="I77" s="82"/>
      <c r="J77" s="82"/>
      <c r="K77" s="82"/>
      <c r="L77" s="82"/>
      <c r="M77" s="82"/>
      <c r="N77" s="82"/>
    </row>
    <row r="78" spans="1:14" ht="35.450000000000003" customHeight="1">
      <c r="C78" s="81"/>
      <c r="D78" s="82"/>
      <c r="E78" s="82"/>
      <c r="F78" s="82"/>
      <c r="G78" s="82"/>
      <c r="H78" s="82"/>
      <c r="I78" s="82"/>
      <c r="J78" s="82"/>
      <c r="K78" s="82"/>
      <c r="L78" s="82"/>
      <c r="M78" s="82"/>
      <c r="N78" s="82"/>
    </row>
    <row r="79" spans="1:14" ht="14.25" thickBot="1">
      <c r="A79" s="74" t="s">
        <v>71</v>
      </c>
    </row>
    <row r="80" spans="1:14" ht="18" customHeight="1" thickBot="1">
      <c r="A80" s="69"/>
      <c r="C80" s="182" t="s">
        <v>147</v>
      </c>
      <c r="D80" s="183"/>
      <c r="E80" s="183"/>
      <c r="F80" s="183"/>
      <c r="G80" s="183"/>
      <c r="H80" s="183"/>
      <c r="I80" s="183"/>
      <c r="J80" s="183"/>
      <c r="K80" s="183"/>
      <c r="L80" s="183"/>
      <c r="M80" s="183"/>
      <c r="N80" s="184"/>
    </row>
    <row r="81" spans="1:14" ht="21" customHeight="1">
      <c r="C81" s="88" t="s">
        <v>134</v>
      </c>
      <c r="D81" s="185" t="str">
        <f>IF(OR(A80="",IFERROR(VLOOKUP(A80,'（様式1）出品目録'!$A$12:$V$1000,'（様式1）出品目録'!O$1,0),"")=""),"",VLOOKUP(A80,'（様式1）出品目録'!$A$12:$V$1000,'（様式1）出品目録'!O$1,0))</f>
        <v/>
      </c>
      <c r="E81" s="186"/>
      <c r="F81" s="186"/>
      <c r="G81" s="186"/>
      <c r="H81" s="186"/>
      <c r="I81" s="187"/>
      <c r="J81" s="188" t="s">
        <v>77</v>
      </c>
      <c r="K81" s="189"/>
      <c r="L81" s="75" t="str">
        <f>IF(OR(A80="",IFERROR(VLOOKUP(A80,'（様式1）出品目録'!$A$12:$V$1000,'（様式1）出品目録'!P$1,0),"")=""),"",VLOOKUP(A80,'（様式1）出品目録'!$A$12:$V$1000,'（様式1）出品目録'!P$1,0))</f>
        <v/>
      </c>
      <c r="M81" s="83" t="s">
        <v>76</v>
      </c>
      <c r="N81" s="89"/>
    </row>
    <row r="82" spans="1:14" ht="24.95" customHeight="1">
      <c r="C82" s="85" t="s">
        <v>48</v>
      </c>
      <c r="D82" s="190" t="str">
        <f>IF(OR(A80="",IFERROR(VLOOKUP(A80,'（様式1）出品目録'!$A$12:$V$1000,'（様式1）出品目録'!J$1,0),"")=""),"立",VLOOKUP(A80,'（様式1）出品目録'!$A$12:$V$1000,'（様式1）出品目録'!J$1,0))</f>
        <v>立</v>
      </c>
      <c r="E82" s="191"/>
      <c r="F82" s="192"/>
      <c r="G82" s="207" t="str">
        <f>IF(OR(A80="",IFERROR(VLOOKUP(A80,'（様式1）出品目録'!$A$12:$V$1000,'（様式1）出品目録'!K$1,0),"")=""),"学校",VLOOKUP(A80,'（様式1）出品目録'!$A$12:$V$1000,'（様式1）出品目録'!K$1,0))</f>
        <v>学校</v>
      </c>
      <c r="H82" s="208"/>
      <c r="I82" s="209"/>
      <c r="J82" s="84"/>
      <c r="K82" s="194" t="str">
        <f>"　(TEL "&amp;IF(OR(A80="",IFERROR(VLOOKUP(A80,'（様式1）出品目録'!$A$12:$V$1000,'（様式1）出品目録'!S$1,0),"")=""),"　　　　　 　",VLOOKUP(A80,'（様式1）出品目録'!$A$12:$V$1000,'（様式1）出品目録'!S$1,0))&amp;")"</f>
        <v>　(TEL 　　　　　 　)</v>
      </c>
      <c r="L82" s="195"/>
      <c r="M82" s="195"/>
      <c r="N82" s="196"/>
    </row>
    <row r="83" spans="1:14" ht="24.95" customHeight="1">
      <c r="C83" s="85" t="s">
        <v>49</v>
      </c>
      <c r="D83" s="154" t="str">
        <f>IF(OR(A80="",IFERROR(VLOOKUP(A80,'（様式1）出品目録'!$A$12:$V$1000,'（様式1）出品目録'!T$1,0),"")=""),"",VLOOKUP(A80,'（様式1）出品目録'!$A$12:$V$1000,'（様式1）出品目録'!T$1,0))</f>
        <v/>
      </c>
      <c r="E83" s="155"/>
      <c r="F83" s="155"/>
      <c r="G83" s="156"/>
      <c r="H83" s="157" t="s">
        <v>50</v>
      </c>
      <c r="I83" s="158"/>
      <c r="J83" s="154" t="str">
        <f>IF(OR(A80="",IFERROR(VLOOKUP(A80,'（様式1）出品目録'!$A$12:$V$1000,'（様式1）出品目録'!U$1,0),"")=""),"",VLOOKUP(A80,'（様式1）出品目録'!$A$12:$V$1000,'（様式1）出品目録'!U$1,0))</f>
        <v/>
      </c>
      <c r="K83" s="155"/>
      <c r="L83" s="155"/>
      <c r="M83" s="155"/>
      <c r="N83" s="159"/>
    </row>
    <row r="84" spans="1:14" ht="14.45" customHeight="1">
      <c r="C84" s="160" t="s">
        <v>51</v>
      </c>
      <c r="D84" s="162" t="str">
        <f>IF(OR(A80="",IFERROR(VLOOKUP(A80,'（様式1）出品目録'!$A$12:$V$1000,'（様式1）出品目録'!L$1,0),"")=""),"年",VLOOKUP(A80,'（様式1）出品目録'!$A$12:$V$1000,'（様式1）出品目録'!L$1,0)&amp;"年")</f>
        <v>年</v>
      </c>
      <c r="E84" s="163"/>
      <c r="F84" s="163"/>
      <c r="G84" s="164"/>
      <c r="H84" s="168" t="s">
        <v>52</v>
      </c>
      <c r="I84" s="169"/>
      <c r="J84" s="170" t="str">
        <f>IF(OR(A80="",IFERROR(VLOOKUP(A80,'（様式1）出品目録'!$A$12:$V$1000,'（様式1）出品目録'!N$1,0),"")=""),"",VLOOKUP(A80,'（様式1）出品目録'!$A$12:$V$1000,'（様式1）出品目録'!N$1,0))</f>
        <v/>
      </c>
      <c r="K84" s="171"/>
      <c r="L84" s="172"/>
      <c r="M84" s="86"/>
      <c r="N84" s="87"/>
    </row>
    <row r="85" spans="1:14" ht="29.1" customHeight="1">
      <c r="C85" s="161"/>
      <c r="D85" s="165"/>
      <c r="E85" s="166"/>
      <c r="F85" s="166"/>
      <c r="G85" s="167"/>
      <c r="H85" s="173" t="s">
        <v>53</v>
      </c>
      <c r="I85" s="174"/>
      <c r="J85" s="175" t="str">
        <f>IF(OR(A80="",IFERROR(VLOOKUP(A80,'（様式1）出品目録'!$A$12:$V$1000,'（様式1）出品目録'!M$1,0),"")=""),"",VLOOKUP(A80,'（様式1）出品目録'!$A$12:$V$1000,'（様式1）出品目録'!M$1,0))</f>
        <v/>
      </c>
      <c r="K85" s="176"/>
      <c r="L85" s="177"/>
      <c r="M85" s="178" t="str">
        <f>IF(COUNTIF('（様式1）出品目録'!$O$12:$O$1000,VLOOKUP(A80,'（様式1）出品目録'!$A$12:$V$1000,'（様式1）出品目録'!O$1,0))&lt;=1,"","他"&amp;COUNTIF('（様式1）出品目録'!$O$12:$O$1000,VLOOKUP(A80,'（様式1）出品目録'!$A$12:$V$1000,'（様式1）出品目録'!O$1,0))-1&amp;"名")</f>
        <v/>
      </c>
      <c r="N85" s="179"/>
    </row>
    <row r="86" spans="1:14" ht="62.45" customHeight="1">
      <c r="C86" s="85" t="s">
        <v>54</v>
      </c>
      <c r="D86" s="141" t="str">
        <f>IF(OR(A80="",IFERROR(VLOOKUP(A80,'（様式1）出品目録'!$A$12:$V$1000,'（様式1）出品目録'!R$1,0),"")=""),"",VLOOKUP(A80,'（様式1）出品目録'!$A$12:$V$1000,'（様式1）出品目録'!R$1,0))</f>
        <v/>
      </c>
      <c r="E86" s="142"/>
      <c r="F86" s="142"/>
      <c r="G86" s="142"/>
      <c r="H86" s="142"/>
      <c r="I86" s="142"/>
      <c r="J86" s="142"/>
      <c r="K86" s="142"/>
      <c r="L86" s="142"/>
      <c r="M86" s="142"/>
      <c r="N86" s="143"/>
    </row>
    <row r="87" spans="1:14" ht="20.100000000000001" customHeight="1" thickBot="1">
      <c r="C87" s="109" t="s">
        <v>135</v>
      </c>
      <c r="D87" s="180" t="s">
        <v>122</v>
      </c>
      <c r="E87" s="180"/>
      <c r="F87" s="180"/>
      <c r="G87" s="181"/>
      <c r="H87" s="144" t="s">
        <v>122</v>
      </c>
      <c r="I87" s="145"/>
      <c r="J87" s="146"/>
      <c r="K87" s="146"/>
      <c r="L87" s="146"/>
      <c r="M87" s="146"/>
      <c r="N87" s="147"/>
    </row>
    <row r="88" spans="1:14" ht="23.1" customHeight="1" thickTop="1" thickBot="1">
      <c r="C88" s="135" t="s">
        <v>74</v>
      </c>
      <c r="D88" s="148"/>
      <c r="E88" s="148"/>
      <c r="F88" s="148"/>
      <c r="G88" s="148"/>
      <c r="H88" s="148"/>
      <c r="I88" s="149"/>
      <c r="J88" s="150" t="s">
        <v>57</v>
      </c>
      <c r="K88" s="151"/>
      <c r="L88" s="151"/>
      <c r="M88" s="152" t="str">
        <f>IF(OR(A80="",IFERROR(VLOOKUP(A80,'（様式1）出品目録'!$A$12:$V$1000,'（様式1）出品目録'!V$1,0),"")=""),"",VLOOKUP(A80,'（様式1）出品目録'!$A$12:$V$1000,'（様式1）出品目録'!V$1,0))</f>
        <v/>
      </c>
      <c r="N88" s="153"/>
    </row>
    <row r="89" spans="1:14" ht="71.099999999999994" customHeight="1">
      <c r="C89" s="76"/>
      <c r="D89" s="77"/>
      <c r="E89" s="77"/>
      <c r="F89" s="77"/>
      <c r="G89" s="77"/>
      <c r="H89" s="77"/>
      <c r="I89" s="77"/>
      <c r="J89" s="78"/>
      <c r="K89" s="78"/>
      <c r="L89" s="78"/>
      <c r="M89" s="79"/>
      <c r="N89" s="79"/>
    </row>
    <row r="90" spans="1:14" ht="14.25" thickBot="1">
      <c r="A90" s="74" t="s">
        <v>71</v>
      </c>
    </row>
    <row r="91" spans="1:14" ht="18" customHeight="1" thickBot="1">
      <c r="A91" s="69"/>
      <c r="C91" s="182" t="s">
        <v>147</v>
      </c>
      <c r="D91" s="183"/>
      <c r="E91" s="183"/>
      <c r="F91" s="183"/>
      <c r="G91" s="183"/>
      <c r="H91" s="183"/>
      <c r="I91" s="183"/>
      <c r="J91" s="183"/>
      <c r="K91" s="183"/>
      <c r="L91" s="183"/>
      <c r="M91" s="183"/>
      <c r="N91" s="184"/>
    </row>
    <row r="92" spans="1:14" ht="21" customHeight="1">
      <c r="C92" s="88" t="s">
        <v>134</v>
      </c>
      <c r="D92" s="185" t="str">
        <f>IF(OR(A91="",IFERROR(VLOOKUP(A91,'（様式1）出品目録'!$A$12:$V$1000,'（様式1）出品目録'!O$1,0),"")=""),"",VLOOKUP(A91,'（様式1）出品目録'!$A$12:$V$1000,'（様式1）出品目録'!O$1,0))</f>
        <v/>
      </c>
      <c r="E92" s="186"/>
      <c r="F92" s="186"/>
      <c r="G92" s="186"/>
      <c r="H92" s="186"/>
      <c r="I92" s="187"/>
      <c r="J92" s="188" t="s">
        <v>77</v>
      </c>
      <c r="K92" s="189"/>
      <c r="L92" s="75" t="str">
        <f>IF(OR(A91="",IFERROR(VLOOKUP(A91,'（様式1）出品目録'!$A$12:$V$1000,'（様式1）出品目録'!P$1,0),"")=""),"",VLOOKUP(A91,'（様式1）出品目録'!$A$12:$V$1000,'（様式1）出品目録'!P$1,0))</f>
        <v/>
      </c>
      <c r="M92" s="83" t="s">
        <v>76</v>
      </c>
      <c r="N92" s="89"/>
    </row>
    <row r="93" spans="1:14" ht="24.95" customHeight="1">
      <c r="C93" s="85" t="s">
        <v>48</v>
      </c>
      <c r="D93" s="190" t="str">
        <f>IF(OR(A91="",IFERROR(VLOOKUP(A91,'（様式1）出品目録'!$A$12:$V$1000,'（様式1）出品目録'!J$1,0),"")=""),"立",VLOOKUP(A91,'（様式1）出品目録'!$A$12:$V$1000,'（様式1）出品目録'!J$1,0))</f>
        <v>立</v>
      </c>
      <c r="E93" s="191"/>
      <c r="F93" s="192"/>
      <c r="G93" s="207" t="str">
        <f>IF(OR(A91="",IFERROR(VLOOKUP(A91,'（様式1）出品目録'!$A$12:$V$1000,'（様式1）出品目録'!K$1,0),"")=""),"学校",VLOOKUP(A91,'（様式1）出品目録'!$A$12:$V$1000,'（様式1）出品目録'!K$1,0))</f>
        <v>学校</v>
      </c>
      <c r="H93" s="208"/>
      <c r="I93" s="209"/>
      <c r="J93" s="84"/>
      <c r="K93" s="194" t="str">
        <f>"　(TEL "&amp;IF(OR(A91="",IFERROR(VLOOKUP(A91,'（様式1）出品目録'!$A$12:$V$1000,'（様式1）出品目録'!S$1,0),"")=""),"　　　　　 　",VLOOKUP(A91,'（様式1）出品目録'!$A$12:$V$1000,'（様式1）出品目録'!S$1,0))&amp;")"</f>
        <v>　(TEL 　　　　　 　)</v>
      </c>
      <c r="L93" s="195"/>
      <c r="M93" s="195"/>
      <c r="N93" s="196"/>
    </row>
    <row r="94" spans="1:14" ht="24.95" customHeight="1">
      <c r="C94" s="85" t="s">
        <v>49</v>
      </c>
      <c r="D94" s="154" t="str">
        <f>IF(OR(A91="",IFERROR(VLOOKUP(A91,'（様式1）出品目録'!$A$12:$V$1000,'（様式1）出品目録'!T$1,0),"")=""),"",VLOOKUP(A91,'（様式1）出品目録'!$A$12:$V$1000,'（様式1）出品目録'!T$1,0))</f>
        <v/>
      </c>
      <c r="E94" s="155"/>
      <c r="F94" s="155"/>
      <c r="G94" s="156"/>
      <c r="H94" s="157" t="s">
        <v>50</v>
      </c>
      <c r="I94" s="158"/>
      <c r="J94" s="154" t="str">
        <f>IF(OR(A91="",IFERROR(VLOOKUP(A91,'（様式1）出品目録'!$A$12:$V$1000,'（様式1）出品目録'!U$1,0),"")=""),"",VLOOKUP(A91,'（様式1）出品目録'!$A$12:$V$1000,'（様式1）出品目録'!U$1,0))</f>
        <v/>
      </c>
      <c r="K94" s="155"/>
      <c r="L94" s="155"/>
      <c r="M94" s="155"/>
      <c r="N94" s="159"/>
    </row>
    <row r="95" spans="1:14" ht="14.45" customHeight="1">
      <c r="C95" s="160" t="s">
        <v>51</v>
      </c>
      <c r="D95" s="162" t="str">
        <f>IF(OR(A91="",IFERROR(VLOOKUP(A91,'（様式1）出品目録'!$A$12:$V$1000,'（様式1）出品目録'!L$1,0),"")=""),"年",VLOOKUP(A91,'（様式1）出品目録'!$A$12:$V$1000,'（様式1）出品目録'!L$1,0)&amp;"年")</f>
        <v>年</v>
      </c>
      <c r="E95" s="163"/>
      <c r="F95" s="163"/>
      <c r="G95" s="164"/>
      <c r="H95" s="168" t="s">
        <v>52</v>
      </c>
      <c r="I95" s="169"/>
      <c r="J95" s="170" t="str">
        <f>IF(OR(A91="",IFERROR(VLOOKUP(A91,'（様式1）出品目録'!$A$12:$V$1000,'（様式1）出品目録'!N$1,0),"")=""),"",VLOOKUP(A91,'（様式1）出品目録'!$A$12:$V$1000,'（様式1）出品目録'!N$1,0))</f>
        <v/>
      </c>
      <c r="K95" s="171"/>
      <c r="L95" s="172"/>
      <c r="M95" s="86"/>
      <c r="N95" s="87"/>
    </row>
    <row r="96" spans="1:14" ht="29.1" customHeight="1">
      <c r="C96" s="161"/>
      <c r="D96" s="165"/>
      <c r="E96" s="166"/>
      <c r="F96" s="166"/>
      <c r="G96" s="167"/>
      <c r="H96" s="173" t="s">
        <v>53</v>
      </c>
      <c r="I96" s="174"/>
      <c r="J96" s="175" t="str">
        <f>IF(OR(A91="",IFERROR(VLOOKUP(A91,'（様式1）出品目録'!$A$12:$V$1000,'（様式1）出品目録'!M$1,0),"")=""),"",VLOOKUP(A91,'（様式1）出品目録'!$A$12:$V$1000,'（様式1）出品目録'!M$1,0))</f>
        <v/>
      </c>
      <c r="K96" s="176"/>
      <c r="L96" s="177"/>
      <c r="M96" s="178" t="str">
        <f>IF(COUNTIF('（様式1）出品目録'!$O$12:$O$1000,VLOOKUP(A91,'（様式1）出品目録'!$A$12:$V$1000,'（様式1）出品目録'!O$1,0))&lt;=1,"","他"&amp;COUNTIF('（様式1）出品目録'!$O$12:$O$1000,VLOOKUP(A91,'（様式1）出品目録'!$A$12:$V$1000,'（様式1）出品目録'!O$1,0))-1&amp;"名")</f>
        <v/>
      </c>
      <c r="N96" s="179"/>
    </row>
    <row r="97" spans="1:14" ht="62.45" customHeight="1">
      <c r="C97" s="85" t="s">
        <v>54</v>
      </c>
      <c r="D97" s="141" t="str">
        <f>IF(OR(A91="",IFERROR(VLOOKUP(A91,'（様式1）出品目録'!$A$12:$V$1000,'（様式1）出品目録'!R$1,0),"")=""),"",VLOOKUP(A91,'（様式1）出品目録'!$A$12:$V$1000,'（様式1）出品目録'!R$1,0))</f>
        <v/>
      </c>
      <c r="E97" s="142"/>
      <c r="F97" s="142"/>
      <c r="G97" s="142"/>
      <c r="H97" s="142"/>
      <c r="I97" s="142"/>
      <c r="J97" s="142"/>
      <c r="K97" s="142"/>
      <c r="L97" s="142"/>
      <c r="M97" s="142"/>
      <c r="N97" s="143"/>
    </row>
    <row r="98" spans="1:14" ht="20.100000000000001" customHeight="1" thickBot="1">
      <c r="C98" s="109" t="s">
        <v>135</v>
      </c>
      <c r="D98" s="180" t="s">
        <v>122</v>
      </c>
      <c r="E98" s="180"/>
      <c r="F98" s="180"/>
      <c r="G98" s="181"/>
      <c r="H98" s="144" t="s">
        <v>122</v>
      </c>
      <c r="I98" s="145"/>
      <c r="J98" s="146"/>
      <c r="K98" s="146"/>
      <c r="L98" s="146"/>
      <c r="M98" s="146"/>
      <c r="N98" s="147"/>
    </row>
    <row r="99" spans="1:14" ht="23.1" customHeight="1" thickTop="1" thickBot="1">
      <c r="C99" s="135" t="s">
        <v>75</v>
      </c>
      <c r="D99" s="148"/>
      <c r="E99" s="148"/>
      <c r="F99" s="148"/>
      <c r="G99" s="148"/>
      <c r="H99" s="148"/>
      <c r="I99" s="149"/>
      <c r="J99" s="150" t="s">
        <v>57</v>
      </c>
      <c r="K99" s="151"/>
      <c r="L99" s="151"/>
      <c r="M99" s="152" t="str">
        <f>IF(OR(A91="",IFERROR(VLOOKUP(A91,'（様式1）出品目録'!$A$12:$V$1000,'（様式1）出品目録'!V$1,0),"")=""),"",VLOOKUP(A91,'（様式1）出品目録'!$A$12:$V$1000,'（様式1）出品目録'!V$1,0))</f>
        <v/>
      </c>
      <c r="N99" s="153"/>
    </row>
    <row r="100" spans="1:14" ht="107.45" customHeight="1"/>
    <row r="101" spans="1:14" ht="15.95" customHeight="1">
      <c r="B101" s="80"/>
    </row>
    <row r="102" spans="1:14" ht="20.100000000000001" customHeight="1">
      <c r="B102" s="81" t="s">
        <v>73</v>
      </c>
      <c r="C102" s="82"/>
      <c r="D102" s="82"/>
      <c r="E102" s="82"/>
      <c r="F102" s="82"/>
      <c r="G102" s="82"/>
      <c r="H102" s="82"/>
      <c r="I102" s="82"/>
      <c r="J102" s="82"/>
      <c r="K102" s="82"/>
      <c r="L102" s="82"/>
      <c r="M102" s="82"/>
      <c r="N102" s="82"/>
    </row>
    <row r="103" spans="1:14" ht="35.450000000000003" customHeight="1">
      <c r="C103" s="81"/>
      <c r="D103" s="82"/>
      <c r="E103" s="82"/>
      <c r="F103" s="82"/>
      <c r="G103" s="82"/>
      <c r="H103" s="82"/>
      <c r="I103" s="82"/>
      <c r="J103" s="82"/>
      <c r="K103" s="82"/>
      <c r="L103" s="82"/>
      <c r="M103" s="82"/>
      <c r="N103" s="82"/>
    </row>
    <row r="104" spans="1:14" ht="14.25" thickBot="1">
      <c r="A104" s="74" t="s">
        <v>71</v>
      </c>
    </row>
    <row r="105" spans="1:14" ht="18" customHeight="1" thickBot="1">
      <c r="A105" s="69"/>
      <c r="C105" s="182" t="s">
        <v>147</v>
      </c>
      <c r="D105" s="183"/>
      <c r="E105" s="183"/>
      <c r="F105" s="183"/>
      <c r="G105" s="183"/>
      <c r="H105" s="183"/>
      <c r="I105" s="183"/>
      <c r="J105" s="183"/>
      <c r="K105" s="183"/>
      <c r="L105" s="183"/>
      <c r="M105" s="183"/>
      <c r="N105" s="184"/>
    </row>
    <row r="106" spans="1:14" ht="21" customHeight="1">
      <c r="C106" s="88" t="s">
        <v>134</v>
      </c>
      <c r="D106" s="185" t="str">
        <f>IF(OR(A105="",IFERROR(VLOOKUP(A105,'（様式1）出品目録'!$A$12:$V$1000,'（様式1）出品目録'!O$1,0),"")=""),"",VLOOKUP(A105,'（様式1）出品目録'!$A$12:$V$1000,'（様式1）出品目録'!O$1,0))</f>
        <v/>
      </c>
      <c r="E106" s="186"/>
      <c r="F106" s="186"/>
      <c r="G106" s="186"/>
      <c r="H106" s="186"/>
      <c r="I106" s="187"/>
      <c r="J106" s="188" t="s">
        <v>77</v>
      </c>
      <c r="K106" s="189"/>
      <c r="L106" s="75" t="str">
        <f>IF(OR(A105="",IFERROR(VLOOKUP(A105,'（様式1）出品目録'!$A$12:$V$1000,'（様式1）出品目録'!P$1,0),"")=""),"",VLOOKUP(A105,'（様式1）出品目録'!$A$12:$V$1000,'（様式1）出品目録'!P$1,0))</f>
        <v/>
      </c>
      <c r="M106" s="83" t="s">
        <v>76</v>
      </c>
      <c r="N106" s="89"/>
    </row>
    <row r="107" spans="1:14" ht="24.95" customHeight="1">
      <c r="C107" s="85" t="s">
        <v>48</v>
      </c>
      <c r="D107" s="190" t="str">
        <f>IF(OR(A105="",IFERROR(VLOOKUP(A105,'（様式1）出品目録'!$A$12:$V$1000,'（様式1）出品目録'!J$1,0),"")=""),"立",VLOOKUP(A105,'（様式1）出品目録'!$A$12:$V$1000,'（様式1）出品目録'!J$1,0))</f>
        <v>立</v>
      </c>
      <c r="E107" s="191"/>
      <c r="F107" s="192"/>
      <c r="G107" s="207" t="str">
        <f>IF(OR(A105="",IFERROR(VLOOKUP(A105,'（様式1）出品目録'!$A$12:$V$1000,'（様式1）出品目録'!K$1,0),"")=""),"学校",VLOOKUP(A105,'（様式1）出品目録'!$A$12:$V$1000,'（様式1）出品目録'!K$1,0))</f>
        <v>学校</v>
      </c>
      <c r="H107" s="208"/>
      <c r="I107" s="209"/>
      <c r="J107" s="84"/>
      <c r="K107" s="194" t="str">
        <f>"　(TEL "&amp;IF(OR(A105="",IFERROR(VLOOKUP(A105,'（様式1）出品目録'!$A$12:$V$1000,'（様式1）出品目録'!S$1,0),"")=""),"　　　　　 　",VLOOKUP(A105,'（様式1）出品目録'!$A$12:$V$1000,'（様式1）出品目録'!S$1,0))&amp;")"</f>
        <v>　(TEL 　　　　　 　)</v>
      </c>
      <c r="L107" s="195"/>
      <c r="M107" s="195"/>
      <c r="N107" s="196"/>
    </row>
    <row r="108" spans="1:14" ht="24.95" customHeight="1">
      <c r="C108" s="85" t="s">
        <v>49</v>
      </c>
      <c r="D108" s="154" t="str">
        <f>IF(OR(A105="",IFERROR(VLOOKUP(A105,'（様式1）出品目録'!$A$12:$V$1000,'（様式1）出品目録'!T$1,0),"")=""),"",VLOOKUP(A105,'（様式1）出品目録'!$A$12:$V$1000,'（様式1）出品目録'!T$1,0))</f>
        <v/>
      </c>
      <c r="E108" s="155"/>
      <c r="F108" s="155"/>
      <c r="G108" s="156"/>
      <c r="H108" s="157" t="s">
        <v>50</v>
      </c>
      <c r="I108" s="158"/>
      <c r="J108" s="154" t="str">
        <f>IF(OR(A105="",IFERROR(VLOOKUP(A105,'（様式1）出品目録'!$A$12:$V$1000,'（様式1）出品目録'!U$1,0),"")=""),"",VLOOKUP(A105,'（様式1）出品目録'!$A$12:$V$1000,'（様式1）出品目録'!U$1,0))</f>
        <v/>
      </c>
      <c r="K108" s="155"/>
      <c r="L108" s="155"/>
      <c r="M108" s="155"/>
      <c r="N108" s="159"/>
    </row>
    <row r="109" spans="1:14" ht="14.45" customHeight="1">
      <c r="C109" s="160" t="s">
        <v>51</v>
      </c>
      <c r="D109" s="162" t="str">
        <f>IF(OR(A105="",IFERROR(VLOOKUP(A105,'（様式1）出品目録'!$A$12:$V$1000,'（様式1）出品目録'!L$1,0),"")=""),"年",VLOOKUP(A105,'（様式1）出品目録'!$A$12:$V$1000,'（様式1）出品目録'!L$1,0)&amp;"年")</f>
        <v>年</v>
      </c>
      <c r="E109" s="163"/>
      <c r="F109" s="163"/>
      <c r="G109" s="164"/>
      <c r="H109" s="168" t="s">
        <v>52</v>
      </c>
      <c r="I109" s="169"/>
      <c r="J109" s="170" t="str">
        <f>IF(OR(A105="",IFERROR(VLOOKUP(A105,'（様式1）出品目録'!$A$12:$V$1000,'（様式1）出品目録'!N$1,0),"")=""),"",VLOOKUP(A105,'（様式1）出品目録'!$A$12:$V$1000,'（様式1）出品目録'!N$1,0))</f>
        <v/>
      </c>
      <c r="K109" s="171"/>
      <c r="L109" s="172"/>
      <c r="M109" s="86"/>
      <c r="N109" s="87"/>
    </row>
    <row r="110" spans="1:14" ht="29.1" customHeight="1">
      <c r="C110" s="161"/>
      <c r="D110" s="165"/>
      <c r="E110" s="166"/>
      <c r="F110" s="166"/>
      <c r="G110" s="167"/>
      <c r="H110" s="173" t="s">
        <v>53</v>
      </c>
      <c r="I110" s="174"/>
      <c r="J110" s="175" t="str">
        <f>IF(OR(A105="",IFERROR(VLOOKUP(A105,'（様式1）出品目録'!$A$12:$V$1000,'（様式1）出品目録'!M$1,0),"")=""),"",VLOOKUP(A105,'（様式1）出品目録'!$A$12:$V$1000,'（様式1）出品目録'!M$1,0))</f>
        <v/>
      </c>
      <c r="K110" s="176"/>
      <c r="L110" s="177"/>
      <c r="M110" s="178" t="str">
        <f>IF(COUNTIF('（様式1）出品目録'!$O$12:$O$1000,VLOOKUP(A105,'（様式1）出品目録'!$A$12:$V$1000,'（様式1）出品目録'!O$1,0))&lt;=1,"","他"&amp;COUNTIF('（様式1）出品目録'!$O$12:$O$1000,VLOOKUP(A105,'（様式1）出品目録'!$A$12:$V$1000,'（様式1）出品目録'!O$1,0))-1&amp;"名")</f>
        <v/>
      </c>
      <c r="N110" s="179"/>
    </row>
    <row r="111" spans="1:14" ht="62.45" customHeight="1">
      <c r="C111" s="85" t="s">
        <v>54</v>
      </c>
      <c r="D111" s="141" t="str">
        <f>IF(OR(A105="",IFERROR(VLOOKUP(A105,'（様式1）出品目録'!$A$12:$V$1000,'（様式1）出品目録'!R$1,0),"")=""),"",VLOOKUP(A105,'（様式1）出品目録'!$A$12:$V$1000,'（様式1）出品目録'!R$1,0))</f>
        <v/>
      </c>
      <c r="E111" s="142"/>
      <c r="F111" s="142"/>
      <c r="G111" s="142"/>
      <c r="H111" s="142"/>
      <c r="I111" s="142"/>
      <c r="J111" s="142"/>
      <c r="K111" s="142"/>
      <c r="L111" s="142"/>
      <c r="M111" s="142"/>
      <c r="N111" s="143"/>
    </row>
    <row r="112" spans="1:14" ht="20.100000000000001" customHeight="1" thickBot="1">
      <c r="C112" s="109" t="s">
        <v>135</v>
      </c>
      <c r="D112" s="180" t="s">
        <v>122</v>
      </c>
      <c r="E112" s="180"/>
      <c r="F112" s="180"/>
      <c r="G112" s="181"/>
      <c r="H112" s="144" t="s">
        <v>122</v>
      </c>
      <c r="I112" s="145"/>
      <c r="J112" s="146"/>
      <c r="K112" s="146"/>
      <c r="L112" s="146"/>
      <c r="M112" s="146"/>
      <c r="N112" s="147"/>
    </row>
    <row r="113" spans="1:19" ht="23.1" customHeight="1" thickTop="1" thickBot="1">
      <c r="C113" s="135" t="s">
        <v>75</v>
      </c>
      <c r="D113" s="148"/>
      <c r="E113" s="148"/>
      <c r="F113" s="148"/>
      <c r="G113" s="148"/>
      <c r="H113" s="148"/>
      <c r="I113" s="149"/>
      <c r="J113" s="150" t="s">
        <v>57</v>
      </c>
      <c r="K113" s="151"/>
      <c r="L113" s="151"/>
      <c r="M113" s="152" t="str">
        <f>IF(OR(A105="",IFERROR(VLOOKUP(A105,'（様式1）出品目録'!$A$12:$V$1000,'（様式1）出品目録'!V$1,0),"")=""),"",VLOOKUP(A105,'（様式1）出品目録'!$A$12:$V$1000,'（様式1）出品目録'!V$1,0))</f>
        <v/>
      </c>
      <c r="N113" s="153"/>
    </row>
    <row r="114" spans="1:19" ht="71.099999999999994" customHeight="1">
      <c r="C114" s="76"/>
      <c r="D114" s="77"/>
      <c r="E114" s="77"/>
      <c r="F114" s="77"/>
      <c r="G114" s="77"/>
      <c r="H114" s="77"/>
      <c r="I114" s="77"/>
      <c r="J114" s="78"/>
      <c r="K114" s="78"/>
      <c r="L114" s="78"/>
      <c r="M114" s="79"/>
      <c r="N114" s="79"/>
    </row>
    <row r="115" spans="1:19" ht="14.25" thickBot="1">
      <c r="A115" s="74" t="s">
        <v>71</v>
      </c>
    </row>
    <row r="116" spans="1:19" ht="18" customHeight="1" thickBot="1">
      <c r="A116" s="69"/>
      <c r="C116" s="182" t="s">
        <v>147</v>
      </c>
      <c r="D116" s="183"/>
      <c r="E116" s="183"/>
      <c r="F116" s="183"/>
      <c r="G116" s="183"/>
      <c r="H116" s="183"/>
      <c r="I116" s="183"/>
      <c r="J116" s="183"/>
      <c r="K116" s="183"/>
      <c r="L116" s="183"/>
      <c r="M116" s="183"/>
      <c r="N116" s="184"/>
    </row>
    <row r="117" spans="1:19" ht="21" customHeight="1">
      <c r="C117" s="88" t="s">
        <v>134</v>
      </c>
      <c r="D117" s="185" t="str">
        <f>IF(OR(A116="",IFERROR(VLOOKUP(A116,'（様式1）出品目録'!$A$12:$V$1000,'（様式1）出品目録'!O$1,0),"")=""),"",VLOOKUP(A116,'（様式1）出品目録'!$A$12:$V$1000,'（様式1）出品目録'!O$1,0))</f>
        <v/>
      </c>
      <c r="E117" s="186"/>
      <c r="F117" s="186"/>
      <c r="G117" s="186"/>
      <c r="H117" s="186"/>
      <c r="I117" s="187"/>
      <c r="J117" s="188" t="s">
        <v>77</v>
      </c>
      <c r="K117" s="189"/>
      <c r="L117" s="75" t="str">
        <f>IF(OR(A116="",IFERROR(VLOOKUP(A116,'（様式1）出品目録'!$A$12:$V$1000,'（様式1）出品目録'!P$1,0),"")=""),"",VLOOKUP(A116,'（様式1）出品目録'!$A$12:$V$1000,'（様式1）出品目録'!P$1,0))</f>
        <v/>
      </c>
      <c r="M117" s="83" t="s">
        <v>76</v>
      </c>
      <c r="N117" s="89"/>
    </row>
    <row r="118" spans="1:19" ht="24.95" customHeight="1">
      <c r="C118" s="85" t="s">
        <v>48</v>
      </c>
      <c r="D118" s="190" t="str">
        <f>IF(OR(A116="",IFERROR(VLOOKUP(A116,'（様式1）出品目録'!$A$12:$V$1000,'（様式1）出品目録'!J$1,0),"")=""),"立",VLOOKUP(A116,'（様式1）出品目録'!$A$12:$V$1000,'（様式1）出品目録'!J$1,0))</f>
        <v>立</v>
      </c>
      <c r="E118" s="191"/>
      <c r="F118" s="192"/>
      <c r="G118" s="207" t="str">
        <f>IF(OR(A116="",IFERROR(VLOOKUP(A116,'（様式1）出品目録'!$A$12:$V$1000,'（様式1）出品目録'!K$1,0),"")=""),"学校",VLOOKUP(A116,'（様式1）出品目録'!$A$12:$V$1000,'（様式1）出品目録'!K$1,0))</f>
        <v>学校</v>
      </c>
      <c r="H118" s="208"/>
      <c r="I118" s="209"/>
      <c r="J118" s="84"/>
      <c r="K118" s="194" t="str">
        <f>"　(TEL "&amp;IF(OR(A116="",IFERROR(VLOOKUP(A116,'（様式1）出品目録'!$A$12:$V$1000,'（様式1）出品目録'!S$1,0),"")=""),"　　　　　 　",VLOOKUP(A116,'（様式1）出品目録'!$A$12:$V$1000,'（様式1）出品目録'!S$1,0))&amp;")"</f>
        <v>　(TEL 　　　　　 　)</v>
      </c>
      <c r="L118" s="195"/>
      <c r="M118" s="195"/>
      <c r="N118" s="196"/>
    </row>
    <row r="119" spans="1:19" ht="24.95" customHeight="1">
      <c r="C119" s="85" t="s">
        <v>49</v>
      </c>
      <c r="D119" s="154" t="str">
        <f>IF(OR(A116="",IFERROR(VLOOKUP(A116,'（様式1）出品目録'!$A$12:$V$1000,'（様式1）出品目録'!T$1,0),"")=""),"",VLOOKUP(A116,'（様式1）出品目録'!$A$12:$V$1000,'（様式1）出品目録'!T$1,0))</f>
        <v/>
      </c>
      <c r="E119" s="155"/>
      <c r="F119" s="155"/>
      <c r="G119" s="156"/>
      <c r="H119" s="157" t="s">
        <v>50</v>
      </c>
      <c r="I119" s="158"/>
      <c r="J119" s="154" t="str">
        <f>IF(OR(A116="",IFERROR(VLOOKUP(A116,'（様式1）出品目録'!$A$12:$V$1000,'（様式1）出品目録'!U$1,0),"")=""),"",VLOOKUP(A116,'（様式1）出品目録'!$A$12:$V$1000,'（様式1）出品目録'!U$1,0))</f>
        <v/>
      </c>
      <c r="K119" s="155"/>
      <c r="L119" s="155"/>
      <c r="M119" s="155"/>
      <c r="N119" s="159"/>
    </row>
    <row r="120" spans="1:19" ht="14.45" customHeight="1">
      <c r="C120" s="160" t="s">
        <v>51</v>
      </c>
      <c r="D120" s="162" t="str">
        <f>IF(OR(A116="",IFERROR(VLOOKUP(A116,'（様式1）出品目録'!$A$12:$V$1000,'（様式1）出品目録'!L$1,0),"")=""),"年",VLOOKUP(A116,'（様式1）出品目録'!$A$12:$V$1000,'（様式1）出品目録'!L$1,0)&amp;"年")</f>
        <v>年</v>
      </c>
      <c r="E120" s="163"/>
      <c r="F120" s="163"/>
      <c r="G120" s="164"/>
      <c r="H120" s="168" t="s">
        <v>52</v>
      </c>
      <c r="I120" s="169"/>
      <c r="J120" s="170" t="str">
        <f>IF(OR(A116="",IFERROR(VLOOKUP(A116,'（様式1）出品目録'!$A$12:$V$1000,'（様式1）出品目録'!N$1,0),"")=""),"",VLOOKUP(A116,'（様式1）出品目録'!$A$12:$V$1000,'（様式1）出品目録'!N$1,0))</f>
        <v/>
      </c>
      <c r="K120" s="171"/>
      <c r="L120" s="172"/>
      <c r="M120" s="86"/>
      <c r="N120" s="87"/>
    </row>
    <row r="121" spans="1:19" ht="29.1" customHeight="1">
      <c r="C121" s="161"/>
      <c r="D121" s="165"/>
      <c r="E121" s="166"/>
      <c r="F121" s="166"/>
      <c r="G121" s="167"/>
      <c r="H121" s="173" t="s">
        <v>53</v>
      </c>
      <c r="I121" s="174"/>
      <c r="J121" s="175" t="str">
        <f>IF(OR(A116="",IFERROR(VLOOKUP(A116,'（様式1）出品目録'!$A$12:$V$1000,'（様式1）出品目録'!M$1,0),"")=""),"",VLOOKUP(A116,'（様式1）出品目録'!$A$12:$V$1000,'（様式1）出品目録'!M$1,0))</f>
        <v/>
      </c>
      <c r="K121" s="176"/>
      <c r="L121" s="177"/>
      <c r="M121" s="178" t="str">
        <f>IF(COUNTIF('（様式1）出品目録'!$O$12:$O$1000,VLOOKUP(A116,'（様式1）出品目録'!$A$12:$V$1000,'（様式1）出品目録'!O$1,0))&lt;=1,"","他"&amp;COUNTIF('（様式1）出品目録'!$O$12:$O$1000,VLOOKUP(A116,'（様式1）出品目録'!$A$12:$V$1000,'（様式1）出品目録'!O$1,0))-1&amp;"名")</f>
        <v/>
      </c>
      <c r="N121" s="179"/>
    </row>
    <row r="122" spans="1:19" ht="62.45" customHeight="1">
      <c r="C122" s="85" t="s">
        <v>54</v>
      </c>
      <c r="D122" s="141" t="str">
        <f>IF(OR(A116="",IFERROR(VLOOKUP(A116,'（様式1）出品目録'!$A$12:$V$1000,'（様式1）出品目録'!R$1,0),"")=""),"",VLOOKUP(A116,'（様式1）出品目録'!$A$12:$V$1000,'（様式1）出品目録'!R$1,0))</f>
        <v/>
      </c>
      <c r="E122" s="142"/>
      <c r="F122" s="142"/>
      <c r="G122" s="142"/>
      <c r="H122" s="142"/>
      <c r="I122" s="142"/>
      <c r="J122" s="142"/>
      <c r="K122" s="142"/>
      <c r="L122" s="142"/>
      <c r="M122" s="142"/>
      <c r="N122" s="143"/>
    </row>
    <row r="123" spans="1:19" ht="20.100000000000001" customHeight="1" thickBot="1">
      <c r="C123" s="109" t="s">
        <v>135</v>
      </c>
      <c r="D123" s="180" t="s">
        <v>122</v>
      </c>
      <c r="E123" s="180"/>
      <c r="F123" s="180"/>
      <c r="G123" s="181"/>
      <c r="H123" s="144" t="s">
        <v>122</v>
      </c>
      <c r="I123" s="145"/>
      <c r="J123" s="146"/>
      <c r="K123" s="146"/>
      <c r="L123" s="146"/>
      <c r="M123" s="146"/>
      <c r="N123" s="147"/>
      <c r="S123" s="136"/>
    </row>
    <row r="124" spans="1:19" ht="23.1" customHeight="1" thickTop="1" thickBot="1">
      <c r="C124" s="135" t="s">
        <v>75</v>
      </c>
      <c r="D124" s="148"/>
      <c r="E124" s="148"/>
      <c r="F124" s="148"/>
      <c r="G124" s="148"/>
      <c r="H124" s="148"/>
      <c r="I124" s="149"/>
      <c r="J124" s="150" t="s">
        <v>57</v>
      </c>
      <c r="K124" s="151"/>
      <c r="L124" s="151"/>
      <c r="M124" s="152" t="str">
        <f>IF(OR(A116="",IFERROR(VLOOKUP(A116,'（様式1）出品目録'!$A$12:$V$1000,'（様式1）出品目録'!V$1,0),"")=""),"",VLOOKUP(A116,'（様式1）出品目録'!$A$12:$V$1000,'（様式1）出品目録'!V$1,0))</f>
        <v/>
      </c>
      <c r="N124" s="153"/>
    </row>
    <row r="125" spans="1:19" ht="107.45" customHeight="1"/>
  </sheetData>
  <mergeCells count="220">
    <mergeCell ref="C5:N5"/>
    <mergeCell ref="J6:K6"/>
    <mergeCell ref="D8:G8"/>
    <mergeCell ref="J8:N8"/>
    <mergeCell ref="D7:F7"/>
    <mergeCell ref="G7:I7"/>
    <mergeCell ref="K7:N7"/>
    <mergeCell ref="H10:I10"/>
    <mergeCell ref="J10:L10"/>
    <mergeCell ref="D9:G10"/>
    <mergeCell ref="J9:L9"/>
    <mergeCell ref="M10:N10"/>
    <mergeCell ref="H9:I9"/>
    <mergeCell ref="C9:C10"/>
    <mergeCell ref="C16:N16"/>
    <mergeCell ref="D17:I17"/>
    <mergeCell ref="J17:K17"/>
    <mergeCell ref="D18:F18"/>
    <mergeCell ref="G18:I18"/>
    <mergeCell ref="K18:N18"/>
    <mergeCell ref="D6:I6"/>
    <mergeCell ref="D11:N11"/>
    <mergeCell ref="H8:I8"/>
    <mergeCell ref="H12:N12"/>
    <mergeCell ref="D13:I13"/>
    <mergeCell ref="J13:L13"/>
    <mergeCell ref="M13:N13"/>
    <mergeCell ref="D12:G12"/>
    <mergeCell ref="D19:G19"/>
    <mergeCell ref="H19:I19"/>
    <mergeCell ref="J19:N19"/>
    <mergeCell ref="C20:C21"/>
    <mergeCell ref="H20:I20"/>
    <mergeCell ref="H21:I21"/>
    <mergeCell ref="M21:N21"/>
    <mergeCell ref="J20:L20"/>
    <mergeCell ref="J21:L21"/>
    <mergeCell ref="D20:G21"/>
    <mergeCell ref="C30:N30"/>
    <mergeCell ref="D31:I31"/>
    <mergeCell ref="J31:K31"/>
    <mergeCell ref="D32:F32"/>
    <mergeCell ref="G32:I32"/>
    <mergeCell ref="K32:N32"/>
    <mergeCell ref="D22:N22"/>
    <mergeCell ref="D24:I24"/>
    <mergeCell ref="J24:L24"/>
    <mergeCell ref="M24:N24"/>
    <mergeCell ref="H23:N23"/>
    <mergeCell ref="D23:G23"/>
    <mergeCell ref="D33:G33"/>
    <mergeCell ref="H33:I33"/>
    <mergeCell ref="J33:N33"/>
    <mergeCell ref="C34:C35"/>
    <mergeCell ref="D34:G35"/>
    <mergeCell ref="H34:I34"/>
    <mergeCell ref="J34:L34"/>
    <mergeCell ref="H35:I35"/>
    <mergeCell ref="J35:L35"/>
    <mergeCell ref="M35:N35"/>
    <mergeCell ref="C41:N41"/>
    <mergeCell ref="D42:I42"/>
    <mergeCell ref="J42:K42"/>
    <mergeCell ref="D43:F43"/>
    <mergeCell ref="G43:I43"/>
    <mergeCell ref="K43:N43"/>
    <mergeCell ref="D36:N36"/>
    <mergeCell ref="H37:N37"/>
    <mergeCell ref="D38:I38"/>
    <mergeCell ref="J38:L38"/>
    <mergeCell ref="M38:N38"/>
    <mergeCell ref="D37:G37"/>
    <mergeCell ref="D44:G44"/>
    <mergeCell ref="H44:I44"/>
    <mergeCell ref="J44:N44"/>
    <mergeCell ref="C45:C46"/>
    <mergeCell ref="D45:G46"/>
    <mergeCell ref="H45:I45"/>
    <mergeCell ref="J45:L45"/>
    <mergeCell ref="H46:I46"/>
    <mergeCell ref="J46:L46"/>
    <mergeCell ref="M46:N46"/>
    <mergeCell ref="C55:N55"/>
    <mergeCell ref="D56:I56"/>
    <mergeCell ref="J56:K56"/>
    <mergeCell ref="D57:F57"/>
    <mergeCell ref="G57:I57"/>
    <mergeCell ref="K57:N57"/>
    <mergeCell ref="D47:N47"/>
    <mergeCell ref="H48:N48"/>
    <mergeCell ref="D49:I49"/>
    <mergeCell ref="J49:L49"/>
    <mergeCell ref="M49:N49"/>
    <mergeCell ref="D48:G48"/>
    <mergeCell ref="D58:G58"/>
    <mergeCell ref="H58:I58"/>
    <mergeCell ref="J58:N58"/>
    <mergeCell ref="C59:C60"/>
    <mergeCell ref="D59:G60"/>
    <mergeCell ref="H59:I59"/>
    <mergeCell ref="J59:L59"/>
    <mergeCell ref="H60:I60"/>
    <mergeCell ref="J60:L60"/>
    <mergeCell ref="M60:N60"/>
    <mergeCell ref="C66:N66"/>
    <mergeCell ref="D67:I67"/>
    <mergeCell ref="J67:K67"/>
    <mergeCell ref="D68:F68"/>
    <mergeCell ref="G68:I68"/>
    <mergeCell ref="K68:N68"/>
    <mergeCell ref="D61:N61"/>
    <mergeCell ref="H62:N62"/>
    <mergeCell ref="D63:I63"/>
    <mergeCell ref="J63:L63"/>
    <mergeCell ref="M63:N63"/>
    <mergeCell ref="D62:G62"/>
    <mergeCell ref="D69:G69"/>
    <mergeCell ref="H69:I69"/>
    <mergeCell ref="J69:N69"/>
    <mergeCell ref="C70:C71"/>
    <mergeCell ref="D70:G71"/>
    <mergeCell ref="H70:I70"/>
    <mergeCell ref="J70:L70"/>
    <mergeCell ref="H71:I71"/>
    <mergeCell ref="J71:L71"/>
    <mergeCell ref="M71:N71"/>
    <mergeCell ref="C80:N80"/>
    <mergeCell ref="D81:I81"/>
    <mergeCell ref="J81:K81"/>
    <mergeCell ref="D82:F82"/>
    <mergeCell ref="G82:I82"/>
    <mergeCell ref="K82:N82"/>
    <mergeCell ref="D72:N72"/>
    <mergeCell ref="H73:N73"/>
    <mergeCell ref="D74:I74"/>
    <mergeCell ref="J74:L74"/>
    <mergeCell ref="M74:N74"/>
    <mergeCell ref="D73:G73"/>
    <mergeCell ref="D83:G83"/>
    <mergeCell ref="H83:I83"/>
    <mergeCell ref="J83:N83"/>
    <mergeCell ref="C84:C85"/>
    <mergeCell ref="D84:G85"/>
    <mergeCell ref="H84:I84"/>
    <mergeCell ref="J84:L84"/>
    <mergeCell ref="H85:I85"/>
    <mergeCell ref="J85:L85"/>
    <mergeCell ref="M85:N85"/>
    <mergeCell ref="C91:N91"/>
    <mergeCell ref="D92:I92"/>
    <mergeCell ref="J92:K92"/>
    <mergeCell ref="D93:F93"/>
    <mergeCell ref="G93:I93"/>
    <mergeCell ref="K93:N93"/>
    <mergeCell ref="D86:N86"/>
    <mergeCell ref="H87:N87"/>
    <mergeCell ref="D88:I88"/>
    <mergeCell ref="J88:L88"/>
    <mergeCell ref="M88:N88"/>
    <mergeCell ref="D87:G87"/>
    <mergeCell ref="D94:G94"/>
    <mergeCell ref="H94:I94"/>
    <mergeCell ref="J94:N94"/>
    <mergeCell ref="C95:C96"/>
    <mergeCell ref="D95:G96"/>
    <mergeCell ref="H95:I95"/>
    <mergeCell ref="J95:L95"/>
    <mergeCell ref="H96:I96"/>
    <mergeCell ref="J96:L96"/>
    <mergeCell ref="M96:N96"/>
    <mergeCell ref="C105:N105"/>
    <mergeCell ref="D106:I106"/>
    <mergeCell ref="J106:K106"/>
    <mergeCell ref="D107:F107"/>
    <mergeCell ref="G107:I107"/>
    <mergeCell ref="K107:N107"/>
    <mergeCell ref="D97:N97"/>
    <mergeCell ref="H98:N98"/>
    <mergeCell ref="D99:I99"/>
    <mergeCell ref="J99:L99"/>
    <mergeCell ref="M99:N99"/>
    <mergeCell ref="D98:G98"/>
    <mergeCell ref="D108:G108"/>
    <mergeCell ref="H108:I108"/>
    <mergeCell ref="J108:N108"/>
    <mergeCell ref="C109:C110"/>
    <mergeCell ref="D109:G110"/>
    <mergeCell ref="H109:I109"/>
    <mergeCell ref="J109:L109"/>
    <mergeCell ref="H110:I110"/>
    <mergeCell ref="J110:L110"/>
    <mergeCell ref="M110:N110"/>
    <mergeCell ref="C116:N116"/>
    <mergeCell ref="D117:I117"/>
    <mergeCell ref="J117:K117"/>
    <mergeCell ref="D118:F118"/>
    <mergeCell ref="G118:I118"/>
    <mergeCell ref="K118:N118"/>
    <mergeCell ref="D111:N111"/>
    <mergeCell ref="H112:N112"/>
    <mergeCell ref="D113:I113"/>
    <mergeCell ref="J113:L113"/>
    <mergeCell ref="M113:N113"/>
    <mergeCell ref="D112:G112"/>
    <mergeCell ref="D122:N122"/>
    <mergeCell ref="H123:N123"/>
    <mergeCell ref="D124:I124"/>
    <mergeCell ref="J124:L124"/>
    <mergeCell ref="M124:N124"/>
    <mergeCell ref="D119:G119"/>
    <mergeCell ref="H119:I119"/>
    <mergeCell ref="J119:N119"/>
    <mergeCell ref="C120:C121"/>
    <mergeCell ref="D120:G121"/>
    <mergeCell ref="H120:I120"/>
    <mergeCell ref="J120:L120"/>
    <mergeCell ref="H121:I121"/>
    <mergeCell ref="J121:L121"/>
    <mergeCell ref="M121:N121"/>
    <mergeCell ref="D123:G123"/>
  </mergeCells>
  <phoneticPr fontId="3"/>
  <printOptions horizontalCentered="1"/>
  <pageMargins left="0.70866141732283472" right="0.70866141732283472" top="1.0629921259842521"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1"/>
  <sheetViews>
    <sheetView view="pageBreakPreview" zoomScale="86" zoomScaleNormal="100" zoomScaleSheetLayoutView="86" workbookViewId="0">
      <selection activeCell="J2" sqref="J2:J3"/>
    </sheetView>
  </sheetViews>
  <sheetFormatPr defaultRowHeight="13.5"/>
  <cols>
    <col min="1" max="1" width="2.125" customWidth="1"/>
    <col min="2" max="2" width="12" customWidth="1"/>
    <col min="3" max="3" width="11.875" customWidth="1"/>
    <col min="4" max="17" width="7.625" customWidth="1"/>
  </cols>
  <sheetData>
    <row r="1" spans="2:17" ht="5.0999999999999996" customHeight="1"/>
    <row r="2" spans="2:17" ht="20.100000000000001" customHeight="1">
      <c r="B2" s="13" t="s">
        <v>90</v>
      </c>
    </row>
    <row r="3" spans="2:17" ht="9.9499999999999993" customHeight="1"/>
    <row r="4" spans="2:17" ht="26.45" customHeight="1">
      <c r="B4" s="44" t="s">
        <v>138</v>
      </c>
      <c r="C4" s="51" t="str">
        <f>'（様式1）出品目録'!$D$3</f>
        <v>○○学校</v>
      </c>
      <c r="E4" s="107" t="s">
        <v>104</v>
      </c>
    </row>
    <row r="5" spans="2:17" ht="9.9499999999999993" customHeight="1">
      <c r="B5" s="45"/>
      <c r="C5" s="56"/>
    </row>
    <row r="6" spans="2:17" ht="18" customHeight="1">
      <c r="B6" s="63" t="s">
        <v>43</v>
      </c>
      <c r="C6" s="64"/>
      <c r="D6" s="197" t="s">
        <v>97</v>
      </c>
      <c r="E6" s="197"/>
      <c r="F6" s="197" t="s">
        <v>98</v>
      </c>
      <c r="G6" s="197"/>
      <c r="H6" s="198" t="s">
        <v>103</v>
      </c>
      <c r="I6" s="197"/>
      <c r="J6" s="197" t="s">
        <v>100</v>
      </c>
      <c r="K6" s="197"/>
      <c r="L6" s="197" t="s">
        <v>101</v>
      </c>
      <c r="M6" s="197"/>
      <c r="N6" s="197" t="s">
        <v>102</v>
      </c>
      <c r="O6" s="197"/>
      <c r="P6" s="197" t="s">
        <v>46</v>
      </c>
      <c r="Q6" s="197"/>
    </row>
    <row r="7" spans="2:17" ht="24.95" customHeight="1">
      <c r="B7" s="65" t="s">
        <v>11</v>
      </c>
      <c r="C7" s="66" t="s">
        <v>30</v>
      </c>
      <c r="D7" s="67" t="s">
        <v>27</v>
      </c>
      <c r="E7" s="68" t="s">
        <v>91</v>
      </c>
      <c r="F7" s="67" t="s">
        <v>27</v>
      </c>
      <c r="G7" s="68" t="s">
        <v>91</v>
      </c>
      <c r="H7" s="67" t="s">
        <v>27</v>
      </c>
      <c r="I7" s="68" t="s">
        <v>91</v>
      </c>
      <c r="J7" s="67" t="s">
        <v>27</v>
      </c>
      <c r="K7" s="68" t="s">
        <v>91</v>
      </c>
      <c r="L7" s="67" t="s">
        <v>36</v>
      </c>
      <c r="M7" s="68" t="s">
        <v>91</v>
      </c>
      <c r="N7" s="67" t="s">
        <v>36</v>
      </c>
      <c r="O7" s="68" t="s">
        <v>91</v>
      </c>
      <c r="P7" s="67" t="s">
        <v>36</v>
      </c>
      <c r="Q7" s="68" t="s">
        <v>91</v>
      </c>
    </row>
    <row r="8" spans="2:17" ht="24.95" customHeight="1">
      <c r="B8" s="59" t="str">
        <f>$C$4</f>
        <v>○○学校</v>
      </c>
      <c r="C8" s="60" t="s">
        <v>47</v>
      </c>
      <c r="D8" s="61">
        <f>COUNTIFS('（様式1）出品目録'!$B:$B,$C8,'（様式1）出品目録'!$F:$F,D$6,'（様式1）出品目録'!$H:$H,1)</f>
        <v>0</v>
      </c>
      <c r="E8" s="62">
        <f>COUNTIFS('（様式1）出品目録'!$B:$B,$C8,'（様式1）出品目録'!$E:$E,$B6,'（様式1）出品目録'!$L:$L,VALUE(1))</f>
        <v>0</v>
      </c>
      <c r="F8" s="61">
        <f>COUNTIFS('（様式1）出品目録'!$B:$B,$C8,'（様式1）出品目録'!$F:$F,F$6,'（様式1）出品目録'!$H:$H,1)</f>
        <v>0</v>
      </c>
      <c r="G8" s="62">
        <f>COUNTIFS('（様式1）出品目録'!$B:$B,$C8,'（様式1）出品目録'!$E:$E,$B6,'（様式1）出品目録'!$L:$L,VALUE(2))</f>
        <v>0</v>
      </c>
      <c r="H8" s="61">
        <f>COUNTIFS('（様式1）出品目録'!$B:$B,$C8,'（様式1）出品目録'!$F:$F,H$6,'（様式1）出品目録'!$H:$H,1)</f>
        <v>0</v>
      </c>
      <c r="I8" s="62">
        <f>COUNTIFS('（様式1）出品目録'!$B:$B,$C8,'（様式1）出品目録'!$E:$E,$B6,'（様式1）出品目録'!$L:$L,VALUE(3))</f>
        <v>0</v>
      </c>
      <c r="J8" s="61">
        <f>COUNTIFS('（様式1）出品目録'!$B:$B,$C8,'（様式1）出品目録'!$F:$F,J$6,'（様式1）出品目録'!$H:$H,1)</f>
        <v>0</v>
      </c>
      <c r="K8" s="62">
        <f>COUNTIFS('（様式1）出品目録'!$B:$B,$C8,'（様式1）出品目録'!$E:$E,$B6,'（様式1）出品目録'!$L:$L,VALUE(4))</f>
        <v>0</v>
      </c>
      <c r="L8" s="61">
        <f>COUNTIFS('（様式1）出品目録'!$B:$B,$C8,'（様式1）出品目録'!$F:$F,L$6,'（様式1）出品目録'!$H:$H,1)</f>
        <v>0</v>
      </c>
      <c r="M8" s="62">
        <f>COUNTIFS('（様式1）出品目録'!$B:$B,$C8,'（様式1）出品目録'!$E:$E,$B6,'（様式1）出品目録'!$L:$L,VALUE(5))</f>
        <v>0</v>
      </c>
      <c r="N8" s="61">
        <f>COUNTIFS('（様式1）出品目録'!$B:$B,$C8,'（様式1）出品目録'!$F:$F,N$6,'（様式1）出品目録'!$H:$H,1)</f>
        <v>0</v>
      </c>
      <c r="O8" s="62">
        <f>COUNTIFS('（様式1）出品目録'!$B:$B,$C8,'（様式1）出品目録'!$E:$E,$B6,'（様式1）出品目録'!$L:$L,VALUE(6))</f>
        <v>0</v>
      </c>
      <c r="P8" s="61">
        <f>SUM(D8, F8,H8,J8,L8,N8)</f>
        <v>0</v>
      </c>
      <c r="Q8" s="99">
        <f>SUM(E8, G8,I8,K8,M8,O8)</f>
        <v>0</v>
      </c>
    </row>
    <row r="9" spans="2:17" ht="9.9499999999999993" customHeight="1"/>
    <row r="10" spans="2:17" ht="18" customHeight="1">
      <c r="B10" s="63" t="s">
        <v>44</v>
      </c>
      <c r="C10" s="64"/>
      <c r="D10" s="197" t="s">
        <v>38</v>
      </c>
      <c r="E10" s="197"/>
      <c r="F10" s="197" t="s">
        <v>39</v>
      </c>
      <c r="G10" s="197"/>
      <c r="H10" s="197" t="s">
        <v>40</v>
      </c>
      <c r="I10" s="197"/>
      <c r="J10" s="197" t="s">
        <v>41</v>
      </c>
      <c r="K10" s="197"/>
      <c r="L10" s="197" t="s">
        <v>42</v>
      </c>
      <c r="M10" s="197"/>
      <c r="N10" s="197" t="s">
        <v>46</v>
      </c>
      <c r="O10" s="197"/>
    </row>
    <row r="11" spans="2:17" ht="24.95" customHeight="1">
      <c r="B11" s="50" t="s">
        <v>11</v>
      </c>
      <c r="C11" s="66" t="s">
        <v>30</v>
      </c>
      <c r="D11" s="67" t="s">
        <v>27</v>
      </c>
      <c r="E11" s="68" t="s">
        <v>35</v>
      </c>
      <c r="F11" s="67" t="s">
        <v>27</v>
      </c>
      <c r="G11" s="68" t="s">
        <v>35</v>
      </c>
      <c r="H11" s="67" t="s">
        <v>27</v>
      </c>
      <c r="I11" s="68" t="s">
        <v>35</v>
      </c>
      <c r="J11" s="67" t="s">
        <v>27</v>
      </c>
      <c r="K11" s="68" t="s">
        <v>35</v>
      </c>
      <c r="L11" s="67" t="s">
        <v>36</v>
      </c>
      <c r="M11" s="68" t="s">
        <v>37</v>
      </c>
      <c r="N11" s="67" t="s">
        <v>36</v>
      </c>
      <c r="O11" s="68" t="s">
        <v>37</v>
      </c>
    </row>
    <row r="12" spans="2:17" ht="24.95" customHeight="1">
      <c r="B12" s="59" t="str">
        <f>$C$4</f>
        <v>○○学校</v>
      </c>
      <c r="C12" s="60" t="s">
        <v>47</v>
      </c>
      <c r="D12" s="61">
        <f>COUNTIFS('（様式1）出品目録'!$B:$B,$C12,'（様式1）出品目録'!$E:$E,$B$10,'（様式1）出品目録'!$F:$F,D$10,'（様式1）出品目録'!$H:$H,1)</f>
        <v>0</v>
      </c>
      <c r="E12" s="62">
        <f>COUNTIFS('（様式1）出品目録'!$E:$E,$B$10,'（様式1）出品目録'!$F:$F,D$10)</f>
        <v>0</v>
      </c>
      <c r="F12" s="61">
        <f>COUNTIFS('（様式1）出品目録'!$B:$B,$C12,'（様式1）出品目録'!$E:$E,$B$10,'（様式1）出品目録'!$F:$F,F$10,'（様式1）出品目録'!$H:$H,1)</f>
        <v>0</v>
      </c>
      <c r="G12" s="62">
        <f>COUNTIFS('（様式1）出品目録'!$E:$E,$B$10,'（様式1）出品目録'!$F:$F,F$10)</f>
        <v>0</v>
      </c>
      <c r="H12" s="61">
        <f>COUNTIFS('（様式1）出品目録'!$B:$B,$C12,'（様式1）出品目録'!$E:$E,$B$10,'（様式1）出品目録'!$F:$F,H$10,'（様式1）出品目録'!$H:$H,1)</f>
        <v>0</v>
      </c>
      <c r="I12" s="62">
        <f>COUNTIFS('（様式1）出品目録'!$E:$E,$B$10,'（様式1）出品目録'!$F:$F,H$10)</f>
        <v>0</v>
      </c>
      <c r="J12" s="61">
        <f>COUNTIFS('（様式1）出品目録'!$B:$B,$C12,'（様式1）出品目録'!$E:$E,$B$10,'（様式1）出品目録'!$F:$F,J$10,'（様式1）出品目録'!$H:$H,1)</f>
        <v>0</v>
      </c>
      <c r="K12" s="62">
        <f>COUNTIFS('（様式1）出品目録'!$E:$E,$B$10,'（様式1）出品目録'!$F:$F,J$10)</f>
        <v>0</v>
      </c>
      <c r="L12" s="61">
        <f>COUNTIFS('（様式1）出品目録'!$B:$B,$C12,'（様式1）出品目録'!$E:$E,$B$10,'（様式1）出品目録'!$F:$F,L$10,'（様式1）出品目録'!$H:$H,1)</f>
        <v>0</v>
      </c>
      <c r="M12" s="62">
        <f>COUNTIFS('（様式1）出品目録'!$E:$E,$B$10,'（様式1）出品目録'!$F:$F,L$10)</f>
        <v>0</v>
      </c>
      <c r="N12" s="100">
        <f>SUM(D12,F12,H12,J12,L12)</f>
        <v>0</v>
      </c>
      <c r="O12" s="62">
        <f>SUM(E12,G12,I12,K12,M12)</f>
        <v>0</v>
      </c>
    </row>
    <row r="13" spans="2:17" ht="9.9499999999999993" customHeight="1">
      <c r="N13" s="57"/>
      <c r="O13" s="57"/>
    </row>
    <row r="14" spans="2:17" ht="18" customHeight="1">
      <c r="B14" s="45" t="s">
        <v>45</v>
      </c>
      <c r="C14" s="64"/>
      <c r="D14" s="197" t="s">
        <v>38</v>
      </c>
      <c r="E14" s="197"/>
      <c r="F14" s="197" t="s">
        <v>39</v>
      </c>
      <c r="G14" s="197"/>
      <c r="H14" s="197" t="s">
        <v>40</v>
      </c>
      <c r="I14" s="197"/>
      <c r="J14" s="197" t="s">
        <v>41</v>
      </c>
      <c r="K14" s="197"/>
      <c r="L14" s="197" t="s">
        <v>42</v>
      </c>
      <c r="M14" s="197"/>
      <c r="N14" s="197" t="s">
        <v>46</v>
      </c>
      <c r="O14" s="197"/>
    </row>
    <row r="15" spans="2:17" ht="24.95" customHeight="1">
      <c r="B15" s="50" t="s">
        <v>11</v>
      </c>
      <c r="C15" s="66" t="s">
        <v>30</v>
      </c>
      <c r="D15" s="67" t="s">
        <v>27</v>
      </c>
      <c r="E15" s="68" t="s">
        <v>35</v>
      </c>
      <c r="F15" s="67" t="s">
        <v>27</v>
      </c>
      <c r="G15" s="68" t="s">
        <v>35</v>
      </c>
      <c r="H15" s="67" t="s">
        <v>27</v>
      </c>
      <c r="I15" s="68" t="s">
        <v>35</v>
      </c>
      <c r="J15" s="67" t="s">
        <v>27</v>
      </c>
      <c r="K15" s="68" t="s">
        <v>35</v>
      </c>
      <c r="L15" s="67" t="s">
        <v>36</v>
      </c>
      <c r="M15" s="68" t="s">
        <v>37</v>
      </c>
      <c r="N15" s="67" t="s">
        <v>36</v>
      </c>
      <c r="O15" s="68" t="s">
        <v>37</v>
      </c>
    </row>
    <row r="16" spans="2:17" ht="24.95" customHeight="1">
      <c r="B16" s="59" t="str">
        <f>$C$4</f>
        <v>○○学校</v>
      </c>
      <c r="C16" s="60" t="s">
        <v>47</v>
      </c>
      <c r="D16" s="61">
        <f>COUNTIFS('（様式1）出品目録'!$B:$B,$C16,'（様式1）出品目録'!$E:$E,$B$14,'（様式1）出品目録'!$F:$F,D$14,'（様式1）出品目録'!$H:$H,1)</f>
        <v>0</v>
      </c>
      <c r="E16" s="62">
        <f>COUNTIFS('（様式1）出品目録'!$E:$E,$B$14,'（様式1）出品目録'!$F:$F,D$14)</f>
        <v>0</v>
      </c>
      <c r="F16" s="61">
        <f>COUNTIFS('（様式1）出品目録'!$B:$B,$C16,'（様式1）出品目録'!$E:$E,$B$14,'（様式1）出品目録'!$F:$F,F$14,'（様式1）出品目録'!$H:$H,1)</f>
        <v>0</v>
      </c>
      <c r="G16" s="62">
        <f>COUNTIFS('（様式1）出品目録'!$E:$E,$B$14,'（様式1）出品目録'!$F:$F,F$14)</f>
        <v>0</v>
      </c>
      <c r="H16" s="61">
        <f>COUNTIFS('（様式1）出品目録'!$B:$B,$C16,'（様式1）出品目録'!$E:$E,$B$14,'（様式1）出品目録'!$F:$F,H$14,'（様式1）出品目録'!$H:$H,1)</f>
        <v>0</v>
      </c>
      <c r="I16" s="62">
        <f>COUNTIFS('（様式1）出品目録'!$E:$E,$B$14,'（様式1）出品目録'!$F:$F,H$14)</f>
        <v>0</v>
      </c>
      <c r="J16" s="61">
        <f>COUNTIFS('（様式1）出品目録'!$B:$B,$C16,'（様式1）出品目録'!$E:$E,$B$14,'（様式1）出品目録'!$F:$F,J$14,'（様式1）出品目録'!$H:$H,1)</f>
        <v>0</v>
      </c>
      <c r="K16" s="62">
        <f>COUNTIFS('（様式1）出品目録'!$E:$E,$B$14,'（様式1）出品目録'!$F:$F,J$14)</f>
        <v>0</v>
      </c>
      <c r="L16" s="61">
        <f>COUNTIFS('（様式1）出品目録'!$B:$B,$C16,'（様式1）出品目録'!$E:$E,$B$14,'（様式1）出品目録'!$F:$F,L$14,'（様式1）出品目録'!$H:$H,1)</f>
        <v>0</v>
      </c>
      <c r="M16" s="62">
        <f>COUNTIFS('（様式1）出品目録'!$E:$E,$B$14,'（様式1）出品目録'!$F:$F,L$14)</f>
        <v>0</v>
      </c>
      <c r="N16" s="100">
        <f>SUM(D16,F16,H16,J16,L16)</f>
        <v>0</v>
      </c>
      <c r="O16" s="62">
        <f>SUM(E16,G16,I16,K16,M16)</f>
        <v>0</v>
      </c>
    </row>
    <row r="17" spans="1:17" ht="9.9499999999999993" customHeight="1"/>
    <row r="18" spans="1:17" s="55" customFormat="1" ht="14.45" customHeight="1">
      <c r="A18" s="54" t="s">
        <v>137</v>
      </c>
      <c r="B18" s="54"/>
      <c r="C18" s="54"/>
      <c r="D18" s="54"/>
      <c r="E18" s="54"/>
      <c r="F18" s="54"/>
      <c r="G18" s="54"/>
      <c r="H18" s="54"/>
      <c r="I18" s="54"/>
      <c r="J18" s="54"/>
      <c r="K18" s="54"/>
      <c r="L18" s="54"/>
      <c r="M18" s="54"/>
      <c r="N18" s="54"/>
      <c r="O18" s="54"/>
      <c r="P18" s="54"/>
      <c r="Q18" s="54"/>
    </row>
    <row r="19" spans="1:17" s="55" customFormat="1" ht="14.45" customHeight="1">
      <c r="A19" s="104" t="s">
        <v>32</v>
      </c>
    </row>
    <row r="20" spans="1:17" ht="14.45" customHeight="1">
      <c r="A20" s="104" t="s">
        <v>33</v>
      </c>
    </row>
    <row r="21" spans="1:17" ht="14.45" customHeight="1">
      <c r="A21" s="104" t="s">
        <v>34</v>
      </c>
    </row>
  </sheetData>
  <mergeCells count="19">
    <mergeCell ref="P6:Q6"/>
    <mergeCell ref="N10:O10"/>
    <mergeCell ref="F10:G10"/>
    <mergeCell ref="D10:E10"/>
    <mergeCell ref="D6:E6"/>
    <mergeCell ref="F6:G6"/>
    <mergeCell ref="N14:O14"/>
    <mergeCell ref="N6:O6"/>
    <mergeCell ref="L10:M10"/>
    <mergeCell ref="J10:K10"/>
    <mergeCell ref="H10:I10"/>
    <mergeCell ref="H6:I6"/>
    <mergeCell ref="J6:K6"/>
    <mergeCell ref="L6:M6"/>
    <mergeCell ref="D14:E14"/>
    <mergeCell ref="F14:G14"/>
    <mergeCell ref="H14:I14"/>
    <mergeCell ref="J14:K14"/>
    <mergeCell ref="L14:M14"/>
  </mergeCells>
  <phoneticPr fontId="3"/>
  <pageMargins left="0.7" right="0.7" top="0.64" bottom="0.4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80BB8-E75A-4159-81E4-EE076FB89E0C}">
  <sheetPr>
    <tabColor rgb="FFFF0000"/>
    <outlinePr summaryBelow="0" summaryRight="0"/>
    <pageSetUpPr autoPageBreaks="0" fitToPage="1"/>
  </sheetPr>
  <dimension ref="A1:V62"/>
  <sheetViews>
    <sheetView showGridLines="0" topLeftCell="A2" zoomScale="71" zoomScaleNormal="71" zoomScaleSheetLayoutView="100" zoomScalePageLayoutView="86" workbookViewId="0">
      <selection activeCell="D19" sqref="F19"/>
    </sheetView>
  </sheetViews>
  <sheetFormatPr defaultColWidth="10" defaultRowHeight="13.5"/>
  <cols>
    <col min="1" max="2" width="3.5" customWidth="1"/>
    <col min="3" max="3" width="10.875" customWidth="1"/>
    <col min="4" max="4" width="10.125" customWidth="1"/>
    <col min="5" max="5" width="11.125" customWidth="1"/>
    <col min="6" max="6" width="7.375" customWidth="1"/>
    <col min="7" max="8" width="4.875" customWidth="1"/>
    <col min="9" max="9" width="5.375" customWidth="1"/>
    <col min="10" max="10" width="9.875" customWidth="1"/>
    <col min="11" max="11" width="14.5" customWidth="1"/>
    <col min="12" max="12" width="4.875" customWidth="1"/>
    <col min="13" max="14" width="14.5" customWidth="1"/>
    <col min="15" max="15" width="24.25" customWidth="1"/>
    <col min="16" max="16" width="4.125" customWidth="1"/>
    <col min="17" max="17" width="7.75" customWidth="1"/>
    <col min="18" max="18" width="48.5" customWidth="1"/>
    <col min="19" max="19" width="14.75" customWidth="1"/>
    <col min="20" max="21" width="15.125" customWidth="1"/>
    <col min="22" max="258" width="10" customWidth="1"/>
  </cols>
  <sheetData>
    <row r="1" spans="1:22" hidden="1">
      <c r="A1">
        <v>1</v>
      </c>
      <c r="B1">
        <v>2</v>
      </c>
      <c r="C1">
        <v>3</v>
      </c>
      <c r="D1">
        <v>4</v>
      </c>
      <c r="E1">
        <v>5</v>
      </c>
      <c r="F1">
        <v>6</v>
      </c>
      <c r="G1">
        <v>7</v>
      </c>
      <c r="H1">
        <v>8</v>
      </c>
      <c r="I1">
        <v>9</v>
      </c>
      <c r="J1">
        <v>10</v>
      </c>
      <c r="K1">
        <v>11</v>
      </c>
      <c r="L1">
        <v>12</v>
      </c>
      <c r="M1">
        <v>13</v>
      </c>
      <c r="N1">
        <v>14</v>
      </c>
      <c r="O1">
        <v>15</v>
      </c>
      <c r="P1">
        <v>16</v>
      </c>
      <c r="Q1">
        <v>17</v>
      </c>
      <c r="R1">
        <v>18</v>
      </c>
      <c r="S1">
        <v>19</v>
      </c>
      <c r="T1">
        <v>20</v>
      </c>
      <c r="U1">
        <v>21</v>
      </c>
      <c r="V1">
        <v>22</v>
      </c>
    </row>
    <row r="2" spans="1:22" ht="14.25">
      <c r="C2" t="s">
        <v>150</v>
      </c>
      <c r="E2" s="108" t="s">
        <v>132</v>
      </c>
    </row>
    <row r="3" spans="1:22" ht="23.1" customHeight="1">
      <c r="C3" s="37" t="s">
        <v>136</v>
      </c>
      <c r="D3" s="46" t="s">
        <v>83</v>
      </c>
      <c r="E3" s="49"/>
      <c r="F3" s="49"/>
      <c r="G3" s="38"/>
      <c r="H3" s="39"/>
      <c r="K3" s="139" t="s">
        <v>142</v>
      </c>
      <c r="L3" s="139"/>
      <c r="M3" s="139"/>
      <c r="R3" s="1"/>
    </row>
    <row r="4" spans="1:22" ht="17.45" customHeight="1">
      <c r="C4" s="40" t="s">
        <v>26</v>
      </c>
      <c r="D4" s="46" t="s">
        <v>82</v>
      </c>
      <c r="E4" s="49"/>
      <c r="F4" s="49"/>
      <c r="G4" s="41"/>
      <c r="H4" s="42"/>
      <c r="K4" s="140"/>
      <c r="L4" s="140"/>
      <c r="M4" s="140"/>
      <c r="R4" s="1"/>
    </row>
    <row r="5" spans="1:22" ht="17.45" customHeight="1">
      <c r="C5" s="43" t="s">
        <v>25</v>
      </c>
      <c r="D5" s="46" t="s">
        <v>28</v>
      </c>
      <c r="E5" s="49"/>
      <c r="F5" s="49"/>
      <c r="G5" s="41"/>
      <c r="H5" s="42"/>
      <c r="K5" s="97" t="s">
        <v>92</v>
      </c>
      <c r="L5" s="137" t="s">
        <v>93</v>
      </c>
      <c r="M5" s="137"/>
      <c r="R5" s="1"/>
    </row>
    <row r="6" spans="1:22" ht="30" customHeight="1">
      <c r="C6" s="40" t="s">
        <v>140</v>
      </c>
      <c r="D6" s="199" t="s">
        <v>81</v>
      </c>
      <c r="E6" s="200"/>
      <c r="F6" s="200"/>
      <c r="G6" s="200"/>
      <c r="H6" s="201"/>
      <c r="K6" s="96"/>
      <c r="L6" s="138"/>
      <c r="M6" s="138"/>
      <c r="R6" s="1"/>
    </row>
    <row r="7" spans="1:22" ht="17.45" customHeight="1">
      <c r="C7" s="43" t="s">
        <v>1</v>
      </c>
      <c r="D7" s="46" t="s">
        <v>128</v>
      </c>
      <c r="E7" s="41"/>
      <c r="F7" s="41"/>
      <c r="G7" s="41"/>
      <c r="H7" s="42"/>
      <c r="I7" s="9"/>
      <c r="J7" s="9"/>
      <c r="L7" s="35"/>
      <c r="M7" s="36"/>
      <c r="R7" s="1"/>
    </row>
    <row r="8" spans="1:22" ht="19.5" customHeight="1">
      <c r="C8" s="13" t="s">
        <v>146</v>
      </c>
      <c r="D8" s="13"/>
      <c r="F8" s="10"/>
      <c r="G8" s="10"/>
      <c r="H8" s="10"/>
      <c r="I8" s="10"/>
      <c r="J8" s="10"/>
      <c r="K8" s="10"/>
      <c r="L8" s="10"/>
      <c r="M8" s="10"/>
      <c r="N8" s="10"/>
      <c r="O8" s="10"/>
      <c r="P8" s="10"/>
      <c r="Q8" s="10"/>
      <c r="R8" s="1"/>
    </row>
    <row r="9" spans="1:22" ht="18" customHeight="1">
      <c r="C9" s="10"/>
      <c r="D9" s="10"/>
      <c r="E9" s="10"/>
      <c r="F9" s="10"/>
      <c r="G9" s="10"/>
      <c r="H9" s="10"/>
      <c r="I9" s="10"/>
      <c r="J9" s="10"/>
      <c r="K9" s="10"/>
      <c r="L9" s="10"/>
      <c r="M9" s="10"/>
      <c r="N9" s="10"/>
      <c r="O9" s="10"/>
      <c r="P9" s="10"/>
      <c r="Q9" s="10"/>
      <c r="R9" s="1"/>
    </row>
    <row r="10" spans="1:22" ht="12" customHeight="1">
      <c r="C10" s="133" t="s">
        <v>143</v>
      </c>
      <c r="D10" s="47"/>
      <c r="E10" s="10"/>
      <c r="F10" s="10"/>
      <c r="G10" s="10"/>
      <c r="H10" s="10"/>
      <c r="I10" s="1"/>
      <c r="J10" s="1"/>
      <c r="K10" s="1"/>
      <c r="L10" s="1"/>
      <c r="N10" s="10"/>
      <c r="O10" s="10"/>
      <c r="P10" s="10"/>
      <c r="Q10" s="10"/>
      <c r="R10" s="1"/>
    </row>
    <row r="11" spans="1:22" ht="14.25">
      <c r="C11" s="132" t="s">
        <v>130</v>
      </c>
      <c r="D11" s="48"/>
      <c r="E11" s="10"/>
      <c r="F11" s="10"/>
      <c r="G11" s="10"/>
      <c r="H11" s="10"/>
      <c r="I11" s="1"/>
      <c r="J11" s="1"/>
      <c r="K11" s="1"/>
      <c r="L11" s="1"/>
      <c r="M11" s="1"/>
      <c r="N11" s="1"/>
      <c r="O11" s="1"/>
      <c r="P11" s="1"/>
      <c r="Q11" s="1"/>
      <c r="R11" s="1"/>
    </row>
    <row r="12" spans="1:22" ht="27.95" customHeight="1">
      <c r="A12" s="11" t="s">
        <v>24</v>
      </c>
      <c r="B12" s="53" t="s">
        <v>30</v>
      </c>
      <c r="C12" s="21" t="s">
        <v>145</v>
      </c>
      <c r="D12" s="58" t="s">
        <v>29</v>
      </c>
      <c r="E12" s="22" t="s">
        <v>94</v>
      </c>
      <c r="F12" s="22" t="s">
        <v>95</v>
      </c>
      <c r="G12" s="23" t="s">
        <v>0</v>
      </c>
      <c r="H12" s="24" t="s">
        <v>21</v>
      </c>
      <c r="I12" s="25" t="s">
        <v>4</v>
      </c>
      <c r="J12" s="26" t="s">
        <v>10</v>
      </c>
      <c r="K12" s="27" t="s">
        <v>9</v>
      </c>
      <c r="L12" s="28" t="s">
        <v>3</v>
      </c>
      <c r="M12" s="29" t="s">
        <v>7</v>
      </c>
      <c r="N12" s="30" t="s">
        <v>8</v>
      </c>
      <c r="O12" s="31" t="s">
        <v>2</v>
      </c>
      <c r="P12" s="29" t="s">
        <v>5</v>
      </c>
      <c r="Q12" s="32" t="s">
        <v>6</v>
      </c>
      <c r="R12" s="70" t="s">
        <v>133</v>
      </c>
      <c r="S12" s="71" t="s">
        <v>58</v>
      </c>
      <c r="T12" s="71" t="s">
        <v>63</v>
      </c>
      <c r="U12" s="72" t="s">
        <v>64</v>
      </c>
      <c r="V12" s="71" t="s">
        <v>60</v>
      </c>
    </row>
    <row r="13" spans="1:22" ht="22.5" customHeight="1">
      <c r="A13">
        <f t="shared" ref="A13:A44" si="0">ROW()-12</f>
        <v>1</v>
      </c>
      <c r="B13" s="52" t="s">
        <v>31</v>
      </c>
      <c r="C13" s="3"/>
      <c r="D13" s="3"/>
      <c r="E13" s="27" t="s">
        <v>96</v>
      </c>
      <c r="F13" s="14" t="s">
        <v>98</v>
      </c>
      <c r="G13" s="8">
        <v>1</v>
      </c>
      <c r="H13" s="8">
        <v>1</v>
      </c>
      <c r="I13" s="3"/>
      <c r="J13" s="134" t="s">
        <v>144</v>
      </c>
      <c r="K13" s="6" t="s">
        <v>141</v>
      </c>
      <c r="L13" s="2">
        <v>2</v>
      </c>
      <c r="M13" s="4" t="s">
        <v>13</v>
      </c>
      <c r="N13" s="4" t="s">
        <v>12</v>
      </c>
      <c r="O13" s="5" t="s">
        <v>16</v>
      </c>
      <c r="P13" s="2">
        <v>1</v>
      </c>
      <c r="Q13" s="33"/>
      <c r="R13" s="5" t="s">
        <v>80</v>
      </c>
      <c r="S13" s="12" t="s">
        <v>67</v>
      </c>
      <c r="T13" s="4" t="s">
        <v>65</v>
      </c>
      <c r="U13" s="2"/>
      <c r="V13" s="12" t="s">
        <v>61</v>
      </c>
    </row>
    <row r="14" spans="1:22" ht="22.5" customHeight="1">
      <c r="A14">
        <f t="shared" si="0"/>
        <v>2</v>
      </c>
      <c r="B14" s="52" t="s">
        <v>31</v>
      </c>
      <c r="C14" s="3"/>
      <c r="D14" s="3"/>
      <c r="E14" s="27" t="s">
        <v>96</v>
      </c>
      <c r="F14" s="14" t="s">
        <v>99</v>
      </c>
      <c r="G14" s="8">
        <v>1</v>
      </c>
      <c r="H14" s="8">
        <v>1</v>
      </c>
      <c r="I14" s="3"/>
      <c r="J14" s="134" t="s">
        <v>144</v>
      </c>
      <c r="K14" s="6" t="s">
        <v>79</v>
      </c>
      <c r="L14" s="2">
        <v>3</v>
      </c>
      <c r="M14" s="4" t="s">
        <v>14</v>
      </c>
      <c r="N14" s="4" t="s">
        <v>15</v>
      </c>
      <c r="O14" s="5" t="s">
        <v>17</v>
      </c>
      <c r="P14" s="2">
        <v>3</v>
      </c>
      <c r="Q14" s="33"/>
      <c r="R14" s="5" t="s">
        <v>62</v>
      </c>
      <c r="S14" s="12" t="s">
        <v>68</v>
      </c>
      <c r="T14" s="4" t="s">
        <v>19</v>
      </c>
      <c r="U14" s="2" t="s">
        <v>66</v>
      </c>
      <c r="V14" s="12"/>
    </row>
    <row r="15" spans="1:22" ht="22.5" customHeight="1">
      <c r="A15">
        <f t="shared" si="0"/>
        <v>3</v>
      </c>
      <c r="B15" s="52" t="s">
        <v>31</v>
      </c>
      <c r="C15" s="3"/>
      <c r="D15" s="3"/>
      <c r="E15" s="27" t="s">
        <v>96</v>
      </c>
      <c r="F15" s="14" t="s">
        <v>99</v>
      </c>
      <c r="G15" s="8">
        <v>1</v>
      </c>
      <c r="H15" s="8">
        <v>2</v>
      </c>
      <c r="I15" s="3"/>
      <c r="J15" s="134" t="s">
        <v>144</v>
      </c>
      <c r="K15" s="6" t="s">
        <v>79</v>
      </c>
      <c r="L15" s="2">
        <v>3</v>
      </c>
      <c r="M15" s="4" t="s">
        <v>19</v>
      </c>
      <c r="N15" s="4" t="s">
        <v>18</v>
      </c>
      <c r="O15" s="5" t="s">
        <v>17</v>
      </c>
      <c r="P15" s="2"/>
      <c r="Q15" s="33"/>
      <c r="R15" s="5"/>
      <c r="S15" s="12"/>
      <c r="T15" s="12"/>
      <c r="U15" s="2"/>
      <c r="V15" s="12"/>
    </row>
    <row r="16" spans="1:22" ht="22.5" customHeight="1">
      <c r="A16">
        <f t="shared" si="0"/>
        <v>4</v>
      </c>
      <c r="B16" s="52" t="s">
        <v>31</v>
      </c>
      <c r="C16" s="3"/>
      <c r="D16" s="3"/>
      <c r="E16" s="27" t="s">
        <v>96</v>
      </c>
      <c r="F16" s="14" t="s">
        <v>98</v>
      </c>
      <c r="G16" s="8">
        <v>1</v>
      </c>
      <c r="H16" s="8">
        <v>3</v>
      </c>
      <c r="I16" s="3"/>
      <c r="J16" s="134" t="s">
        <v>144</v>
      </c>
      <c r="K16" s="6" t="s">
        <v>79</v>
      </c>
      <c r="L16" s="2">
        <v>2</v>
      </c>
      <c r="M16" s="4" t="s">
        <v>19</v>
      </c>
      <c r="N16" s="4" t="s">
        <v>18</v>
      </c>
      <c r="O16" s="5" t="s">
        <v>17</v>
      </c>
      <c r="P16" s="2"/>
      <c r="Q16" s="33"/>
      <c r="R16" s="5"/>
      <c r="S16" s="12"/>
      <c r="T16" s="12"/>
      <c r="U16" s="2"/>
      <c r="V16" s="12"/>
    </row>
    <row r="17" spans="1:22" ht="22.5" customHeight="1">
      <c r="A17">
        <f t="shared" si="0"/>
        <v>5</v>
      </c>
      <c r="B17" s="52" t="s">
        <v>31</v>
      </c>
      <c r="C17" s="3"/>
      <c r="D17" s="3"/>
      <c r="E17" s="27"/>
      <c r="F17" s="14"/>
      <c r="G17" s="8"/>
      <c r="H17" s="8"/>
      <c r="I17" s="3"/>
      <c r="J17" s="7"/>
      <c r="K17" s="6"/>
      <c r="L17" s="2"/>
      <c r="M17" s="4"/>
      <c r="N17" s="4"/>
      <c r="O17" s="5"/>
      <c r="P17" s="2"/>
      <c r="Q17" s="33"/>
      <c r="R17" s="5"/>
      <c r="S17" s="12"/>
      <c r="T17" s="4"/>
      <c r="U17" s="2"/>
      <c r="V17" s="12"/>
    </row>
    <row r="18" spans="1:22" ht="22.5" customHeight="1">
      <c r="A18">
        <f t="shared" si="0"/>
        <v>6</v>
      </c>
      <c r="B18" s="52" t="s">
        <v>31</v>
      </c>
      <c r="C18" s="3"/>
      <c r="D18" s="3"/>
      <c r="E18" s="27" t="s">
        <v>78</v>
      </c>
      <c r="F18" s="14" t="s">
        <v>56</v>
      </c>
      <c r="G18" s="8">
        <v>1</v>
      </c>
      <c r="H18" s="8">
        <v>2</v>
      </c>
      <c r="I18" s="3"/>
      <c r="J18" s="134" t="s">
        <v>144</v>
      </c>
      <c r="K18" s="6" t="s">
        <v>88</v>
      </c>
      <c r="L18" s="2">
        <v>1</v>
      </c>
      <c r="M18" s="4" t="s">
        <v>19</v>
      </c>
      <c r="N18" s="4" t="s">
        <v>18</v>
      </c>
      <c r="O18" s="5" t="s">
        <v>20</v>
      </c>
      <c r="P18" s="2"/>
      <c r="Q18" s="33"/>
      <c r="R18" s="5"/>
      <c r="S18" s="12"/>
      <c r="T18" s="12"/>
      <c r="U18" s="2"/>
      <c r="V18" s="12"/>
    </row>
    <row r="19" spans="1:22" ht="22.5" customHeight="1">
      <c r="A19">
        <f t="shared" si="0"/>
        <v>7</v>
      </c>
      <c r="B19" s="52" t="s">
        <v>31</v>
      </c>
      <c r="C19" s="3"/>
      <c r="D19" s="3"/>
      <c r="E19" s="27" t="s">
        <v>78</v>
      </c>
      <c r="F19" s="14" t="s">
        <v>56</v>
      </c>
      <c r="G19" s="8">
        <v>2</v>
      </c>
      <c r="H19" s="8">
        <v>1</v>
      </c>
      <c r="I19" s="3"/>
      <c r="J19" s="134" t="s">
        <v>144</v>
      </c>
      <c r="K19" s="6" t="s">
        <v>87</v>
      </c>
      <c r="L19" s="2">
        <v>3</v>
      </c>
      <c r="M19" s="4" t="s">
        <v>19</v>
      </c>
      <c r="N19" s="4" t="s">
        <v>18</v>
      </c>
      <c r="O19" s="5" t="s">
        <v>23</v>
      </c>
      <c r="P19" s="2">
        <v>1</v>
      </c>
      <c r="Q19" s="33"/>
      <c r="R19" s="5" t="s">
        <v>62</v>
      </c>
      <c r="S19" s="12" t="s">
        <v>59</v>
      </c>
      <c r="T19" s="4" t="s">
        <v>19</v>
      </c>
      <c r="U19" s="2" t="s">
        <v>18</v>
      </c>
      <c r="V19" s="12" t="s">
        <v>61</v>
      </c>
    </row>
    <row r="20" spans="1:22" ht="22.5" customHeight="1">
      <c r="A20">
        <f t="shared" si="0"/>
        <v>8</v>
      </c>
      <c r="B20" s="52" t="s">
        <v>31</v>
      </c>
      <c r="C20" s="3"/>
      <c r="D20" s="3"/>
      <c r="E20" s="27"/>
      <c r="F20" s="14"/>
      <c r="G20" s="8"/>
      <c r="H20" s="8"/>
      <c r="I20" s="3"/>
      <c r="J20" s="7"/>
      <c r="K20" s="6"/>
      <c r="L20" s="2"/>
      <c r="M20" s="4"/>
      <c r="N20" s="4"/>
      <c r="O20" s="5"/>
      <c r="P20" s="2"/>
      <c r="Q20" s="33"/>
      <c r="R20" s="5"/>
      <c r="S20" s="12"/>
      <c r="T20" s="4"/>
      <c r="U20" s="2"/>
      <c r="V20" s="12"/>
    </row>
    <row r="21" spans="1:22" ht="22.5" customHeight="1">
      <c r="A21">
        <f t="shared" si="0"/>
        <v>9</v>
      </c>
      <c r="B21" s="52" t="s">
        <v>31</v>
      </c>
      <c r="C21" s="3"/>
      <c r="D21" s="3"/>
      <c r="E21" s="27" t="s">
        <v>84</v>
      </c>
      <c r="F21" s="14" t="s">
        <v>85</v>
      </c>
      <c r="G21" s="8">
        <v>1</v>
      </c>
      <c r="H21" s="8">
        <v>1</v>
      </c>
      <c r="I21" s="3"/>
      <c r="J21" s="134" t="s">
        <v>144</v>
      </c>
      <c r="K21" s="6" t="s">
        <v>89</v>
      </c>
      <c r="L21" s="2">
        <v>2</v>
      </c>
      <c r="M21" s="4" t="s">
        <v>19</v>
      </c>
      <c r="N21" s="4" t="s">
        <v>18</v>
      </c>
      <c r="O21" s="95" t="s">
        <v>121</v>
      </c>
      <c r="P21" s="2">
        <v>2</v>
      </c>
      <c r="Q21" s="33"/>
      <c r="R21" s="5" t="s">
        <v>62</v>
      </c>
      <c r="S21" s="12" t="s">
        <v>59</v>
      </c>
      <c r="T21" s="4" t="s">
        <v>19</v>
      </c>
      <c r="U21" s="2"/>
      <c r="V21" s="12"/>
    </row>
    <row r="22" spans="1:22" ht="22.5" customHeight="1">
      <c r="A22">
        <f t="shared" si="0"/>
        <v>10</v>
      </c>
      <c r="B22" s="52" t="s">
        <v>31</v>
      </c>
      <c r="C22" s="3"/>
      <c r="D22" s="3"/>
      <c r="E22" s="27" t="s">
        <v>84</v>
      </c>
      <c r="F22" s="14" t="s">
        <v>86</v>
      </c>
      <c r="G22" s="8">
        <v>1</v>
      </c>
      <c r="H22" s="8">
        <v>1</v>
      </c>
      <c r="I22" s="3"/>
      <c r="J22" s="134" t="s">
        <v>144</v>
      </c>
      <c r="K22" s="6" t="s">
        <v>89</v>
      </c>
      <c r="L22" s="2">
        <v>3</v>
      </c>
      <c r="M22" s="4" t="s">
        <v>19</v>
      </c>
      <c r="N22" s="4" t="s">
        <v>18</v>
      </c>
      <c r="O22" s="95" t="s">
        <v>120</v>
      </c>
      <c r="P22" s="2">
        <v>1</v>
      </c>
      <c r="Q22" s="33"/>
      <c r="R22" s="5" t="s">
        <v>62</v>
      </c>
      <c r="S22" s="12" t="s">
        <v>59</v>
      </c>
      <c r="T22" s="4" t="s">
        <v>19</v>
      </c>
      <c r="U22" s="2"/>
      <c r="V22" s="12"/>
    </row>
    <row r="23" spans="1:22" ht="22.5" customHeight="1">
      <c r="A23">
        <f t="shared" si="0"/>
        <v>11</v>
      </c>
      <c r="B23" s="52" t="s">
        <v>31</v>
      </c>
      <c r="C23" s="3"/>
      <c r="D23" s="3"/>
      <c r="E23" s="27" t="s">
        <v>84</v>
      </c>
      <c r="F23" s="14" t="s">
        <v>86</v>
      </c>
      <c r="G23" s="8">
        <v>1</v>
      </c>
      <c r="H23" s="8">
        <v>2</v>
      </c>
      <c r="I23" s="3"/>
      <c r="J23" s="134" t="s">
        <v>144</v>
      </c>
      <c r="K23" s="6" t="s">
        <v>151</v>
      </c>
      <c r="L23" s="2">
        <v>1</v>
      </c>
      <c r="M23" s="4" t="s">
        <v>19</v>
      </c>
      <c r="N23" s="4" t="s">
        <v>18</v>
      </c>
      <c r="O23" s="95" t="s">
        <v>120</v>
      </c>
      <c r="P23" s="2"/>
      <c r="Q23" s="33"/>
      <c r="R23" s="5"/>
      <c r="S23" s="12"/>
      <c r="T23" s="4"/>
      <c r="U23" s="2"/>
      <c r="V23" s="12"/>
    </row>
    <row r="24" spans="1:22" ht="22.5" customHeight="1">
      <c r="A24">
        <f t="shared" si="0"/>
        <v>12</v>
      </c>
      <c r="B24" s="52" t="s">
        <v>31</v>
      </c>
      <c r="C24" s="3"/>
      <c r="D24" s="3"/>
      <c r="E24" s="27"/>
      <c r="F24" s="14"/>
      <c r="G24" s="8"/>
      <c r="H24" s="8"/>
      <c r="I24" s="3"/>
      <c r="J24" s="7"/>
      <c r="K24" s="6"/>
      <c r="L24" s="2"/>
      <c r="M24" s="4"/>
      <c r="N24" s="4"/>
      <c r="O24" s="90"/>
      <c r="P24" s="2"/>
      <c r="Q24" s="33"/>
      <c r="R24" s="5"/>
      <c r="S24" s="12"/>
      <c r="T24" s="92"/>
      <c r="U24" s="91"/>
      <c r="V24" s="12"/>
    </row>
    <row r="25" spans="1:22" ht="22.5" customHeight="1">
      <c r="A25">
        <f t="shared" si="0"/>
        <v>13</v>
      </c>
      <c r="B25" s="52" t="s">
        <v>31</v>
      </c>
      <c r="C25" s="3"/>
      <c r="D25" s="3"/>
      <c r="E25" s="27"/>
      <c r="F25" s="14"/>
      <c r="G25" s="8"/>
      <c r="H25" s="8"/>
      <c r="I25" s="3"/>
      <c r="J25" s="7"/>
      <c r="K25" s="6"/>
      <c r="L25" s="2"/>
      <c r="M25" s="4"/>
      <c r="N25" s="4"/>
      <c r="O25" s="90"/>
      <c r="P25" s="2"/>
      <c r="Q25" s="33"/>
      <c r="R25" s="5"/>
      <c r="S25" s="12"/>
      <c r="T25" s="4"/>
      <c r="U25" s="2"/>
      <c r="V25" s="12"/>
    </row>
    <row r="26" spans="1:22" ht="22.5" customHeight="1">
      <c r="A26">
        <f t="shared" si="0"/>
        <v>14</v>
      </c>
      <c r="B26" s="52" t="s">
        <v>31</v>
      </c>
      <c r="C26" s="3"/>
      <c r="D26" s="3"/>
      <c r="E26" s="27"/>
      <c r="F26" s="14"/>
      <c r="G26" s="8"/>
      <c r="H26" s="8"/>
      <c r="I26" s="3"/>
      <c r="J26" s="7"/>
      <c r="K26" s="6"/>
      <c r="L26" s="2"/>
      <c r="M26" s="4"/>
      <c r="N26" s="4"/>
      <c r="O26" s="5"/>
      <c r="P26" s="2"/>
      <c r="Q26" s="33"/>
      <c r="R26" s="5"/>
      <c r="S26" s="12"/>
      <c r="T26" s="12"/>
      <c r="U26" s="2"/>
      <c r="V26" s="12"/>
    </row>
    <row r="27" spans="1:22" ht="22.5" customHeight="1">
      <c r="A27">
        <f t="shared" si="0"/>
        <v>15</v>
      </c>
      <c r="B27" s="52" t="s">
        <v>31</v>
      </c>
      <c r="C27" s="3"/>
      <c r="D27" s="3"/>
      <c r="E27" s="27"/>
      <c r="F27" s="14"/>
      <c r="G27" s="14"/>
      <c r="H27" s="14"/>
      <c r="I27" s="15"/>
      <c r="J27" s="16"/>
      <c r="K27" s="17"/>
      <c r="L27" s="18"/>
      <c r="M27" s="19"/>
      <c r="N27" s="19"/>
      <c r="O27" s="20"/>
      <c r="P27" s="18"/>
      <c r="Q27" s="34"/>
      <c r="R27" s="5"/>
      <c r="S27" s="12"/>
      <c r="T27" s="12"/>
      <c r="U27" s="2"/>
      <c r="V27" s="12"/>
    </row>
    <row r="28" spans="1:22" ht="22.5" customHeight="1">
      <c r="A28">
        <f t="shared" si="0"/>
        <v>16</v>
      </c>
      <c r="B28" s="52" t="s">
        <v>31</v>
      </c>
      <c r="C28" s="3"/>
      <c r="D28" s="3"/>
      <c r="E28" s="27"/>
      <c r="F28" s="14"/>
      <c r="G28" s="14"/>
      <c r="H28" s="14"/>
      <c r="I28" s="15"/>
      <c r="J28" s="16"/>
      <c r="K28" s="17"/>
      <c r="L28" s="18"/>
      <c r="M28" s="19"/>
      <c r="N28" s="19"/>
      <c r="O28" s="20"/>
      <c r="P28" s="18"/>
      <c r="Q28" s="34"/>
      <c r="R28" s="5"/>
      <c r="S28" s="12"/>
      <c r="T28" s="12"/>
      <c r="U28" s="2"/>
      <c r="V28" s="12"/>
    </row>
    <row r="29" spans="1:22" ht="22.5" customHeight="1">
      <c r="A29">
        <f t="shared" si="0"/>
        <v>17</v>
      </c>
      <c r="B29" s="52" t="s">
        <v>31</v>
      </c>
      <c r="C29" s="3"/>
      <c r="D29" s="3"/>
      <c r="E29" s="27"/>
      <c r="F29" s="14"/>
      <c r="G29" s="14"/>
      <c r="H29" s="14"/>
      <c r="I29" s="15"/>
      <c r="J29" s="16"/>
      <c r="K29" s="17"/>
      <c r="L29" s="18"/>
      <c r="M29" s="19"/>
      <c r="N29" s="19"/>
      <c r="O29" s="20"/>
      <c r="P29" s="18"/>
      <c r="Q29" s="34"/>
      <c r="R29" s="5"/>
      <c r="S29" s="12"/>
      <c r="T29" s="12"/>
      <c r="U29" s="2"/>
      <c r="V29" s="12"/>
    </row>
    <row r="30" spans="1:22" ht="22.5" customHeight="1">
      <c r="A30">
        <f t="shared" si="0"/>
        <v>18</v>
      </c>
      <c r="B30" s="52" t="s">
        <v>31</v>
      </c>
      <c r="C30" s="3"/>
      <c r="D30" s="3"/>
      <c r="E30" s="27"/>
      <c r="F30" s="14"/>
      <c r="G30" s="14"/>
      <c r="H30" s="14"/>
      <c r="I30" s="15"/>
      <c r="J30" s="16"/>
      <c r="K30" s="17"/>
      <c r="L30" s="18"/>
      <c r="M30" s="19"/>
      <c r="N30" s="19"/>
      <c r="O30" s="20"/>
      <c r="P30" s="18"/>
      <c r="Q30" s="34"/>
      <c r="R30" s="5"/>
      <c r="S30" s="12"/>
      <c r="T30" s="12"/>
      <c r="U30" s="2"/>
      <c r="V30" s="12"/>
    </row>
    <row r="31" spans="1:22" ht="22.5" customHeight="1">
      <c r="A31">
        <f t="shared" si="0"/>
        <v>19</v>
      </c>
      <c r="B31" s="52" t="s">
        <v>31</v>
      </c>
      <c r="C31" s="3"/>
      <c r="D31" s="3"/>
      <c r="E31" s="27"/>
      <c r="F31" s="14"/>
      <c r="G31" s="14"/>
      <c r="H31" s="14"/>
      <c r="I31" s="15"/>
      <c r="J31" s="16"/>
      <c r="K31" s="17"/>
      <c r="L31" s="18"/>
      <c r="M31" s="19"/>
      <c r="N31" s="19"/>
      <c r="O31" s="20"/>
      <c r="P31" s="18"/>
      <c r="Q31" s="34"/>
      <c r="R31" s="5"/>
      <c r="S31" s="12"/>
      <c r="T31" s="12"/>
      <c r="U31" s="2"/>
      <c r="V31" s="12"/>
    </row>
    <row r="32" spans="1:22" ht="22.5" customHeight="1">
      <c r="A32">
        <f t="shared" si="0"/>
        <v>20</v>
      </c>
      <c r="B32" s="52" t="s">
        <v>31</v>
      </c>
      <c r="C32" s="3"/>
      <c r="D32" s="3"/>
      <c r="E32" s="27"/>
      <c r="F32" s="14"/>
      <c r="G32" s="14"/>
      <c r="H32" s="14"/>
      <c r="I32" s="15"/>
      <c r="J32" s="16"/>
      <c r="K32" s="17"/>
      <c r="L32" s="18"/>
      <c r="M32" s="19"/>
      <c r="N32" s="19"/>
      <c r="O32" s="20"/>
      <c r="P32" s="18"/>
      <c r="Q32" s="34"/>
      <c r="R32" s="5"/>
      <c r="S32" s="12"/>
      <c r="T32" s="12"/>
      <c r="U32" s="2"/>
      <c r="V32" s="12"/>
    </row>
    <row r="33" spans="1:22" ht="22.5" customHeight="1">
      <c r="A33">
        <f t="shared" si="0"/>
        <v>21</v>
      </c>
      <c r="B33" s="52" t="s">
        <v>31</v>
      </c>
      <c r="C33" s="3"/>
      <c r="D33" s="3"/>
      <c r="E33" s="27"/>
      <c r="F33" s="14"/>
      <c r="G33" s="14"/>
      <c r="H33" s="14"/>
      <c r="I33" s="15"/>
      <c r="J33" s="16"/>
      <c r="K33" s="17"/>
      <c r="L33" s="18"/>
      <c r="M33" s="19"/>
      <c r="N33" s="19"/>
      <c r="O33" s="20"/>
      <c r="P33" s="18"/>
      <c r="Q33" s="34"/>
      <c r="R33" s="5"/>
      <c r="S33" s="12"/>
      <c r="T33" s="12"/>
      <c r="U33" s="2"/>
      <c r="V33" s="12"/>
    </row>
    <row r="34" spans="1:22" ht="22.5" customHeight="1">
      <c r="A34">
        <f t="shared" si="0"/>
        <v>22</v>
      </c>
      <c r="B34" s="52" t="s">
        <v>31</v>
      </c>
      <c r="C34" s="3"/>
      <c r="D34" s="3"/>
      <c r="E34" s="27"/>
      <c r="F34" s="14"/>
      <c r="G34" s="14"/>
      <c r="H34" s="14"/>
      <c r="I34" s="15"/>
      <c r="J34" s="16"/>
      <c r="K34" s="17"/>
      <c r="L34" s="18"/>
      <c r="M34" s="19"/>
      <c r="N34" s="19"/>
      <c r="O34" s="20"/>
      <c r="P34" s="18"/>
      <c r="Q34" s="34"/>
      <c r="R34" s="5"/>
      <c r="S34" s="12"/>
      <c r="T34" s="12"/>
      <c r="U34" s="2"/>
      <c r="V34" s="12"/>
    </row>
    <row r="35" spans="1:22" ht="22.5" customHeight="1">
      <c r="A35">
        <f t="shared" si="0"/>
        <v>23</v>
      </c>
      <c r="B35" s="52" t="s">
        <v>31</v>
      </c>
      <c r="C35" s="3"/>
      <c r="D35" s="3"/>
      <c r="E35" s="27"/>
      <c r="F35" s="14"/>
      <c r="G35" s="14"/>
      <c r="H35" s="14"/>
      <c r="I35" s="15"/>
      <c r="J35" s="16"/>
      <c r="K35" s="17"/>
      <c r="L35" s="18"/>
      <c r="M35" s="19"/>
      <c r="N35" s="19"/>
      <c r="O35" s="20"/>
      <c r="P35" s="18"/>
      <c r="Q35" s="34"/>
      <c r="R35" s="5"/>
      <c r="S35" s="12"/>
      <c r="T35" s="12"/>
      <c r="U35" s="2"/>
      <c r="V35" s="12"/>
    </row>
    <row r="36" spans="1:22" ht="22.5" customHeight="1">
      <c r="A36">
        <f t="shared" si="0"/>
        <v>24</v>
      </c>
      <c r="B36" s="52" t="s">
        <v>31</v>
      </c>
      <c r="C36" s="3"/>
      <c r="D36" s="3"/>
      <c r="E36" s="27"/>
      <c r="F36" s="14"/>
      <c r="G36" s="14"/>
      <c r="H36" s="14"/>
      <c r="I36" s="15"/>
      <c r="J36" s="16"/>
      <c r="K36" s="17"/>
      <c r="L36" s="18"/>
      <c r="M36" s="19"/>
      <c r="N36" s="19"/>
      <c r="O36" s="20"/>
      <c r="P36" s="18"/>
      <c r="Q36" s="34"/>
      <c r="R36" s="5"/>
      <c r="S36" s="12"/>
      <c r="T36" s="12"/>
      <c r="U36" s="2"/>
      <c r="V36" s="12"/>
    </row>
    <row r="37" spans="1:22" ht="22.5" customHeight="1">
      <c r="A37">
        <f t="shared" si="0"/>
        <v>25</v>
      </c>
      <c r="B37" s="52" t="s">
        <v>31</v>
      </c>
      <c r="C37" s="3"/>
      <c r="D37" s="3"/>
      <c r="E37" s="27"/>
      <c r="F37" s="14"/>
      <c r="G37" s="14"/>
      <c r="H37" s="14"/>
      <c r="I37" s="15"/>
      <c r="J37" s="16"/>
      <c r="K37" s="17"/>
      <c r="L37" s="18"/>
      <c r="M37" s="19"/>
      <c r="N37" s="19"/>
      <c r="O37" s="20"/>
      <c r="P37" s="18"/>
      <c r="Q37" s="34"/>
      <c r="R37" s="5"/>
      <c r="S37" s="12"/>
      <c r="T37" s="12"/>
      <c r="U37" s="2"/>
      <c r="V37" s="12"/>
    </row>
    <row r="38" spans="1:22" ht="22.5" customHeight="1">
      <c r="A38">
        <f t="shared" si="0"/>
        <v>26</v>
      </c>
      <c r="B38" s="52" t="s">
        <v>31</v>
      </c>
      <c r="C38" s="3"/>
      <c r="D38" s="3"/>
      <c r="E38" s="27"/>
      <c r="F38" s="14"/>
      <c r="G38" s="14"/>
      <c r="H38" s="14"/>
      <c r="I38" s="15"/>
      <c r="J38" s="16"/>
      <c r="K38" s="17"/>
      <c r="L38" s="18"/>
      <c r="M38" s="19"/>
      <c r="N38" s="19"/>
      <c r="O38" s="20"/>
      <c r="P38" s="18"/>
      <c r="Q38" s="34"/>
      <c r="R38" s="5"/>
      <c r="S38" s="12"/>
      <c r="T38" s="12"/>
      <c r="U38" s="2"/>
      <c r="V38" s="12"/>
    </row>
    <row r="39" spans="1:22" ht="22.5" customHeight="1">
      <c r="A39">
        <f t="shared" si="0"/>
        <v>27</v>
      </c>
      <c r="B39" s="52" t="s">
        <v>31</v>
      </c>
      <c r="C39" s="15"/>
      <c r="D39" s="15"/>
      <c r="E39" s="27"/>
      <c r="F39" s="14"/>
      <c r="G39" s="14"/>
      <c r="H39" s="14"/>
      <c r="I39" s="15"/>
      <c r="J39" s="16"/>
      <c r="K39" s="17"/>
      <c r="L39" s="18"/>
      <c r="M39" s="19"/>
      <c r="N39" s="19"/>
      <c r="O39" s="20"/>
      <c r="P39" s="18"/>
      <c r="Q39" s="34"/>
      <c r="R39" s="20"/>
      <c r="S39" s="27"/>
      <c r="T39" s="27"/>
      <c r="U39" s="18"/>
      <c r="V39" s="27"/>
    </row>
    <row r="40" spans="1:22" ht="22.5" customHeight="1">
      <c r="A40">
        <f t="shared" si="0"/>
        <v>28</v>
      </c>
      <c r="B40" s="52" t="s">
        <v>31</v>
      </c>
      <c r="C40" s="3"/>
      <c r="D40" s="3"/>
      <c r="E40" s="27"/>
      <c r="F40" s="14"/>
      <c r="G40" s="14"/>
      <c r="H40" s="14"/>
      <c r="I40" s="15"/>
      <c r="J40" s="16"/>
      <c r="K40" s="17"/>
      <c r="L40" s="18"/>
      <c r="M40" s="19"/>
      <c r="N40" s="19"/>
      <c r="O40" s="20"/>
      <c r="P40" s="18"/>
      <c r="Q40" s="34"/>
      <c r="R40" s="5"/>
      <c r="S40" s="12"/>
      <c r="T40" s="12"/>
      <c r="U40" s="2"/>
      <c r="V40" s="12"/>
    </row>
    <row r="41" spans="1:22" ht="22.5" customHeight="1">
      <c r="A41">
        <f t="shared" si="0"/>
        <v>29</v>
      </c>
      <c r="B41" s="52" t="s">
        <v>31</v>
      </c>
      <c r="C41" s="3"/>
      <c r="D41" s="3"/>
      <c r="E41" s="27"/>
      <c r="F41" s="14"/>
      <c r="G41" s="14"/>
      <c r="H41" s="14"/>
      <c r="I41" s="15"/>
      <c r="J41" s="16"/>
      <c r="K41" s="17"/>
      <c r="L41" s="18"/>
      <c r="M41" s="19"/>
      <c r="N41" s="19"/>
      <c r="O41" s="20"/>
      <c r="P41" s="18"/>
      <c r="Q41" s="34"/>
      <c r="R41" s="5"/>
      <c r="S41" s="12"/>
      <c r="T41" s="12"/>
      <c r="U41" s="2"/>
      <c r="V41" s="12"/>
    </row>
    <row r="42" spans="1:22" ht="22.5" customHeight="1">
      <c r="A42">
        <f t="shared" si="0"/>
        <v>30</v>
      </c>
      <c r="B42" s="52" t="s">
        <v>31</v>
      </c>
      <c r="C42" s="3"/>
      <c r="D42" s="3"/>
      <c r="E42" s="27"/>
      <c r="F42" s="14"/>
      <c r="G42" s="14"/>
      <c r="H42" s="14"/>
      <c r="I42" s="15"/>
      <c r="J42" s="16"/>
      <c r="K42" s="17"/>
      <c r="L42" s="18"/>
      <c r="M42" s="19"/>
      <c r="N42" s="19"/>
      <c r="O42" s="20"/>
      <c r="P42" s="18"/>
      <c r="Q42" s="34"/>
      <c r="R42" s="5"/>
      <c r="S42" s="12"/>
      <c r="T42" s="12"/>
      <c r="U42" s="2"/>
      <c r="V42" s="12"/>
    </row>
    <row r="43" spans="1:22" ht="22.5" customHeight="1">
      <c r="A43">
        <f t="shared" si="0"/>
        <v>31</v>
      </c>
      <c r="B43" s="52" t="s">
        <v>31</v>
      </c>
      <c r="C43" s="3"/>
      <c r="D43" s="3"/>
      <c r="E43" s="27"/>
      <c r="F43" s="14"/>
      <c r="G43" s="14"/>
      <c r="H43" s="14"/>
      <c r="I43" s="15"/>
      <c r="J43" s="16"/>
      <c r="K43" s="17"/>
      <c r="L43" s="18"/>
      <c r="M43" s="19"/>
      <c r="N43" s="19"/>
      <c r="O43" s="20"/>
      <c r="P43" s="18"/>
      <c r="Q43" s="34"/>
      <c r="R43" s="5"/>
      <c r="S43" s="12"/>
      <c r="T43" s="12"/>
      <c r="U43" s="2"/>
      <c r="V43" s="12"/>
    </row>
    <row r="44" spans="1:22" ht="22.5" customHeight="1">
      <c r="A44">
        <f t="shared" si="0"/>
        <v>32</v>
      </c>
      <c r="B44" s="52" t="s">
        <v>31</v>
      </c>
      <c r="C44" s="3"/>
      <c r="D44" s="3"/>
      <c r="E44" s="27"/>
      <c r="F44" s="14"/>
      <c r="G44" s="14"/>
      <c r="H44" s="14"/>
      <c r="I44" s="15"/>
      <c r="J44" s="16"/>
      <c r="K44" s="17"/>
      <c r="L44" s="18"/>
      <c r="M44" s="19"/>
      <c r="N44" s="19"/>
      <c r="O44" s="20"/>
      <c r="P44" s="18"/>
      <c r="Q44" s="34"/>
      <c r="R44" s="5"/>
      <c r="S44" s="12"/>
      <c r="T44" s="12"/>
      <c r="U44" s="2"/>
      <c r="V44" s="12"/>
    </row>
    <row r="45" spans="1:22" ht="22.5" customHeight="1">
      <c r="A45">
        <f t="shared" ref="A45:A62" si="1">ROW()-12</f>
        <v>33</v>
      </c>
      <c r="B45" s="52" t="s">
        <v>31</v>
      </c>
      <c r="C45" s="3"/>
      <c r="D45" s="3"/>
      <c r="E45" s="27"/>
      <c r="F45" s="14"/>
      <c r="G45" s="14"/>
      <c r="H45" s="14"/>
      <c r="I45" s="15"/>
      <c r="J45" s="16"/>
      <c r="K45" s="17"/>
      <c r="L45" s="18"/>
      <c r="M45" s="19"/>
      <c r="N45" s="19"/>
      <c r="O45" s="20"/>
      <c r="P45" s="18"/>
      <c r="Q45" s="34"/>
      <c r="R45" s="5"/>
      <c r="S45" s="12"/>
      <c r="T45" s="12"/>
      <c r="U45" s="2"/>
      <c r="V45" s="12"/>
    </row>
    <row r="46" spans="1:22" ht="22.5" customHeight="1">
      <c r="A46">
        <f t="shared" si="1"/>
        <v>34</v>
      </c>
      <c r="B46" s="52" t="s">
        <v>31</v>
      </c>
      <c r="C46" s="3"/>
      <c r="D46" s="3"/>
      <c r="E46" s="27"/>
      <c r="F46" s="14"/>
      <c r="G46" s="14"/>
      <c r="H46" s="14"/>
      <c r="I46" s="15"/>
      <c r="J46" s="16"/>
      <c r="K46" s="17"/>
      <c r="L46" s="18"/>
      <c r="M46" s="19"/>
      <c r="N46" s="19"/>
      <c r="O46" s="20"/>
      <c r="P46" s="18"/>
      <c r="Q46" s="34"/>
      <c r="R46" s="5"/>
      <c r="S46" s="12"/>
      <c r="T46" s="12"/>
      <c r="U46" s="2"/>
      <c r="V46" s="12"/>
    </row>
    <row r="47" spans="1:22" ht="22.5" customHeight="1">
      <c r="A47">
        <f t="shared" si="1"/>
        <v>35</v>
      </c>
      <c r="B47" s="52" t="s">
        <v>31</v>
      </c>
      <c r="C47" s="3"/>
      <c r="D47" s="3"/>
      <c r="E47" s="27"/>
      <c r="F47" s="14"/>
      <c r="G47" s="14"/>
      <c r="H47" s="14"/>
      <c r="I47" s="15"/>
      <c r="J47" s="16"/>
      <c r="K47" s="17"/>
      <c r="L47" s="18"/>
      <c r="M47" s="19"/>
      <c r="N47" s="19"/>
      <c r="O47" s="20"/>
      <c r="P47" s="18"/>
      <c r="Q47" s="34"/>
      <c r="R47" s="5"/>
      <c r="S47" s="12"/>
      <c r="T47" s="12"/>
      <c r="U47" s="2"/>
      <c r="V47" s="12"/>
    </row>
    <row r="48" spans="1:22" ht="22.5" customHeight="1">
      <c r="A48">
        <f t="shared" si="1"/>
        <v>36</v>
      </c>
      <c r="B48" s="52" t="s">
        <v>31</v>
      </c>
      <c r="C48" s="3"/>
      <c r="D48" s="3"/>
      <c r="E48" s="27"/>
      <c r="F48" s="14"/>
      <c r="G48" s="14"/>
      <c r="H48" s="14"/>
      <c r="I48" s="15"/>
      <c r="J48" s="16"/>
      <c r="K48" s="17"/>
      <c r="L48" s="18"/>
      <c r="M48" s="19"/>
      <c r="N48" s="19"/>
      <c r="O48" s="20"/>
      <c r="P48" s="18"/>
      <c r="Q48" s="34"/>
      <c r="R48" s="5"/>
      <c r="S48" s="12"/>
      <c r="T48" s="12"/>
      <c r="U48" s="2"/>
      <c r="V48" s="12"/>
    </row>
    <row r="49" spans="1:22" ht="22.5" customHeight="1">
      <c r="A49">
        <f t="shared" si="1"/>
        <v>37</v>
      </c>
      <c r="B49" s="52" t="s">
        <v>31</v>
      </c>
      <c r="C49" s="3"/>
      <c r="D49" s="3"/>
      <c r="E49" s="27"/>
      <c r="F49" s="14"/>
      <c r="G49" s="14"/>
      <c r="H49" s="14"/>
      <c r="I49" s="15"/>
      <c r="J49" s="16"/>
      <c r="K49" s="17"/>
      <c r="L49" s="18"/>
      <c r="M49" s="19"/>
      <c r="N49" s="19"/>
      <c r="O49" s="20"/>
      <c r="P49" s="18"/>
      <c r="Q49" s="34"/>
      <c r="R49" s="5"/>
      <c r="S49" s="12"/>
      <c r="T49" s="12"/>
      <c r="U49" s="2"/>
      <c r="V49" s="12"/>
    </row>
    <row r="50" spans="1:22" ht="22.5" customHeight="1">
      <c r="A50">
        <f t="shared" si="1"/>
        <v>38</v>
      </c>
      <c r="B50" s="52" t="s">
        <v>31</v>
      </c>
      <c r="C50" s="3"/>
      <c r="D50" s="3"/>
      <c r="E50" s="27"/>
      <c r="F50" s="14"/>
      <c r="G50" s="14"/>
      <c r="H50" s="14"/>
      <c r="I50" s="15"/>
      <c r="J50" s="16"/>
      <c r="K50" s="17"/>
      <c r="L50" s="18"/>
      <c r="M50" s="19"/>
      <c r="N50" s="19"/>
      <c r="O50" s="20"/>
      <c r="P50" s="18"/>
      <c r="Q50" s="34"/>
      <c r="R50" s="5"/>
      <c r="S50" s="12"/>
      <c r="T50" s="12"/>
      <c r="U50" s="2"/>
      <c r="V50" s="12"/>
    </row>
    <row r="51" spans="1:22" ht="22.5" customHeight="1">
      <c r="A51">
        <f t="shared" si="1"/>
        <v>39</v>
      </c>
      <c r="B51" s="52" t="s">
        <v>31</v>
      </c>
      <c r="C51" s="3"/>
      <c r="D51" s="3"/>
      <c r="E51" s="27"/>
      <c r="F51" s="14"/>
      <c r="G51" s="14"/>
      <c r="H51" s="14"/>
      <c r="I51" s="15"/>
      <c r="J51" s="16"/>
      <c r="K51" s="17"/>
      <c r="L51" s="18"/>
      <c r="M51" s="19"/>
      <c r="N51" s="19"/>
      <c r="O51" s="20"/>
      <c r="P51" s="18"/>
      <c r="Q51" s="34"/>
      <c r="R51" s="5"/>
      <c r="S51" s="12"/>
      <c r="T51" s="12"/>
      <c r="U51" s="2"/>
      <c r="V51" s="12"/>
    </row>
    <row r="52" spans="1:22" ht="22.5" customHeight="1">
      <c r="A52">
        <f t="shared" si="1"/>
        <v>40</v>
      </c>
      <c r="B52" s="52" t="s">
        <v>31</v>
      </c>
      <c r="C52" s="3"/>
      <c r="D52" s="3"/>
      <c r="E52" s="27"/>
      <c r="F52" s="14"/>
      <c r="G52" s="14"/>
      <c r="H52" s="14"/>
      <c r="I52" s="15"/>
      <c r="J52" s="16"/>
      <c r="K52" s="17"/>
      <c r="L52" s="18"/>
      <c r="M52" s="19"/>
      <c r="N52" s="19"/>
      <c r="O52" s="20"/>
      <c r="P52" s="18"/>
      <c r="Q52" s="34"/>
      <c r="R52" s="5"/>
      <c r="S52" s="12"/>
      <c r="T52" s="12"/>
      <c r="U52" s="2"/>
      <c r="V52" s="12"/>
    </row>
    <row r="53" spans="1:22" ht="22.5" customHeight="1">
      <c r="A53">
        <f t="shared" si="1"/>
        <v>41</v>
      </c>
      <c r="B53" s="52" t="s">
        <v>31</v>
      </c>
      <c r="C53" s="3"/>
      <c r="D53" s="3"/>
      <c r="E53" s="27"/>
      <c r="F53" s="14"/>
      <c r="G53" s="14"/>
      <c r="H53" s="14"/>
      <c r="I53" s="15"/>
      <c r="J53" s="16"/>
      <c r="K53" s="17"/>
      <c r="L53" s="18"/>
      <c r="M53" s="19"/>
      <c r="N53" s="19"/>
      <c r="O53" s="20"/>
      <c r="P53" s="18"/>
      <c r="Q53" s="34"/>
      <c r="R53" s="5"/>
      <c r="S53" s="12"/>
      <c r="T53" s="12"/>
      <c r="U53" s="2"/>
      <c r="V53" s="12"/>
    </row>
    <row r="54" spans="1:22" ht="22.5" customHeight="1">
      <c r="A54">
        <f t="shared" si="1"/>
        <v>42</v>
      </c>
      <c r="B54" s="52" t="s">
        <v>31</v>
      </c>
      <c r="C54" s="3"/>
      <c r="D54" s="3"/>
      <c r="E54" s="27"/>
      <c r="F54" s="14"/>
      <c r="G54" s="14"/>
      <c r="H54" s="14"/>
      <c r="I54" s="15"/>
      <c r="J54" s="16"/>
      <c r="K54" s="17"/>
      <c r="L54" s="18"/>
      <c r="M54" s="19"/>
      <c r="N54" s="19"/>
      <c r="O54" s="20"/>
      <c r="P54" s="18"/>
      <c r="Q54" s="34"/>
      <c r="R54" s="5"/>
      <c r="S54" s="12"/>
      <c r="T54" s="12"/>
      <c r="U54" s="2"/>
      <c r="V54" s="12"/>
    </row>
    <row r="55" spans="1:22" ht="22.5" customHeight="1">
      <c r="A55">
        <f t="shared" si="1"/>
        <v>43</v>
      </c>
      <c r="B55" s="52" t="s">
        <v>31</v>
      </c>
      <c r="C55" s="3"/>
      <c r="D55" s="3"/>
      <c r="E55" s="27"/>
      <c r="F55" s="14"/>
      <c r="G55" s="14"/>
      <c r="H55" s="14"/>
      <c r="I55" s="15"/>
      <c r="J55" s="16"/>
      <c r="K55" s="17"/>
      <c r="L55" s="18"/>
      <c r="M55" s="19"/>
      <c r="N55" s="19"/>
      <c r="O55" s="20"/>
      <c r="P55" s="18"/>
      <c r="Q55" s="34"/>
      <c r="R55" s="5"/>
      <c r="S55" s="12"/>
      <c r="T55" s="12"/>
      <c r="U55" s="2"/>
      <c r="V55" s="12"/>
    </row>
    <row r="56" spans="1:22" ht="22.5" customHeight="1">
      <c r="A56">
        <f t="shared" si="1"/>
        <v>44</v>
      </c>
      <c r="B56" s="52" t="s">
        <v>31</v>
      </c>
      <c r="C56" s="3"/>
      <c r="D56" s="3"/>
      <c r="E56" s="27"/>
      <c r="F56" s="14"/>
      <c r="G56" s="14"/>
      <c r="H56" s="14"/>
      <c r="I56" s="15"/>
      <c r="J56" s="16"/>
      <c r="K56" s="17"/>
      <c r="L56" s="18"/>
      <c r="M56" s="19"/>
      <c r="N56" s="19"/>
      <c r="O56" s="20"/>
      <c r="P56" s="18"/>
      <c r="Q56" s="34"/>
      <c r="R56" s="5"/>
      <c r="S56" s="12"/>
      <c r="T56" s="12"/>
      <c r="U56" s="2"/>
      <c r="V56" s="12"/>
    </row>
    <row r="57" spans="1:22" ht="22.5" customHeight="1">
      <c r="A57">
        <f t="shared" si="1"/>
        <v>45</v>
      </c>
      <c r="B57" s="52" t="s">
        <v>31</v>
      </c>
      <c r="C57" s="3"/>
      <c r="D57" s="3"/>
      <c r="E57" s="27"/>
      <c r="F57" s="14"/>
      <c r="G57" s="14"/>
      <c r="H57" s="14"/>
      <c r="I57" s="15"/>
      <c r="J57" s="16"/>
      <c r="K57" s="17"/>
      <c r="L57" s="18"/>
      <c r="M57" s="19"/>
      <c r="N57" s="19"/>
      <c r="O57" s="20"/>
      <c r="P57" s="18"/>
      <c r="Q57" s="34"/>
      <c r="R57" s="5"/>
      <c r="S57" s="12"/>
      <c r="T57" s="12"/>
      <c r="U57" s="2"/>
      <c r="V57" s="12"/>
    </row>
    <row r="58" spans="1:22" ht="22.5" customHeight="1">
      <c r="A58">
        <f t="shared" si="1"/>
        <v>46</v>
      </c>
      <c r="B58" s="52" t="s">
        <v>31</v>
      </c>
      <c r="C58" s="3"/>
      <c r="D58" s="3"/>
      <c r="E58" s="27"/>
      <c r="F58" s="14"/>
      <c r="G58" s="14"/>
      <c r="H58" s="14"/>
      <c r="I58" s="15"/>
      <c r="J58" s="16"/>
      <c r="K58" s="17"/>
      <c r="L58" s="18"/>
      <c r="M58" s="19"/>
      <c r="N58" s="19"/>
      <c r="O58" s="20"/>
      <c r="P58" s="18"/>
      <c r="Q58" s="34"/>
      <c r="R58" s="5"/>
      <c r="S58" s="12"/>
      <c r="T58" s="12"/>
      <c r="U58" s="2"/>
      <c r="V58" s="12"/>
    </row>
    <row r="59" spans="1:22" ht="22.5" customHeight="1">
      <c r="A59">
        <f t="shared" si="1"/>
        <v>47</v>
      </c>
      <c r="B59" s="52" t="s">
        <v>31</v>
      </c>
      <c r="C59" s="3"/>
      <c r="D59" s="3"/>
      <c r="E59" s="27"/>
      <c r="F59" s="14"/>
      <c r="G59" s="14"/>
      <c r="H59" s="14"/>
      <c r="I59" s="15"/>
      <c r="J59" s="16"/>
      <c r="K59" s="17"/>
      <c r="L59" s="18"/>
      <c r="M59" s="19"/>
      <c r="N59" s="19"/>
      <c r="O59" s="20"/>
      <c r="P59" s="18"/>
      <c r="Q59" s="34"/>
      <c r="R59" s="5"/>
      <c r="S59" s="12"/>
      <c r="T59" s="12"/>
      <c r="U59" s="2"/>
      <c r="V59" s="12"/>
    </row>
    <row r="60" spans="1:22" ht="22.5" customHeight="1">
      <c r="A60">
        <f t="shared" si="1"/>
        <v>48</v>
      </c>
      <c r="B60" s="52" t="s">
        <v>31</v>
      </c>
      <c r="C60" s="3"/>
      <c r="D60" s="3"/>
      <c r="E60" s="27"/>
      <c r="F60" s="14"/>
      <c r="G60" s="14"/>
      <c r="H60" s="14"/>
      <c r="I60" s="15"/>
      <c r="J60" s="16"/>
      <c r="K60" s="17"/>
      <c r="L60" s="18"/>
      <c r="M60" s="19"/>
      <c r="N60" s="19"/>
      <c r="O60" s="20"/>
      <c r="P60" s="18"/>
      <c r="Q60" s="34"/>
      <c r="R60" s="5"/>
      <c r="S60" s="12"/>
      <c r="T60" s="12"/>
      <c r="U60" s="2"/>
      <c r="V60" s="12"/>
    </row>
    <row r="61" spans="1:22" ht="22.5" customHeight="1">
      <c r="A61">
        <f t="shared" si="1"/>
        <v>49</v>
      </c>
      <c r="B61" s="52" t="s">
        <v>31</v>
      </c>
      <c r="C61" s="3"/>
      <c r="D61" s="3"/>
      <c r="E61" s="27"/>
      <c r="F61" s="14"/>
      <c r="G61" s="14"/>
      <c r="H61" s="14"/>
      <c r="I61" s="15"/>
      <c r="J61" s="16"/>
      <c r="K61" s="17"/>
      <c r="L61" s="18"/>
      <c r="M61" s="19"/>
      <c r="N61" s="19"/>
      <c r="O61" s="20"/>
      <c r="P61" s="18"/>
      <c r="Q61" s="34"/>
      <c r="R61" s="5"/>
      <c r="S61" s="12"/>
      <c r="T61" s="12"/>
      <c r="U61" s="2"/>
      <c r="V61" s="12"/>
    </row>
    <row r="62" spans="1:22" ht="22.5" customHeight="1">
      <c r="A62">
        <f t="shared" si="1"/>
        <v>50</v>
      </c>
      <c r="B62" s="52" t="s">
        <v>31</v>
      </c>
      <c r="C62" s="15"/>
      <c r="D62" s="15"/>
      <c r="E62" s="27"/>
      <c r="F62" s="14"/>
      <c r="G62" s="14"/>
      <c r="H62" s="14"/>
      <c r="I62" s="15"/>
      <c r="J62" s="16"/>
      <c r="K62" s="17"/>
      <c r="L62" s="18"/>
      <c r="M62" s="19"/>
      <c r="N62" s="19"/>
      <c r="O62" s="20"/>
      <c r="P62" s="18"/>
      <c r="Q62" s="34"/>
      <c r="R62" s="73"/>
      <c r="S62" s="27"/>
      <c r="T62" s="27"/>
      <c r="U62" s="18"/>
      <c r="V62" s="27"/>
    </row>
  </sheetData>
  <mergeCells count="4">
    <mergeCell ref="D6:H6"/>
    <mergeCell ref="L6:M6"/>
    <mergeCell ref="K3:M4"/>
    <mergeCell ref="L5:M5"/>
  </mergeCells>
  <phoneticPr fontId="3"/>
  <dataValidations count="5">
    <dataValidation type="list" allowBlank="1" showInputMessage="1" showErrorMessage="1" sqref="V13:V62" xr:uid="{D456A13C-162A-49A0-9887-B7D3ACF8088B}">
      <formula1>"×,◯"</formula1>
    </dataValidation>
    <dataValidation type="list" allowBlank="1" showInputMessage="1" showErrorMessage="1" sqref="E13:E62" xr:uid="{C8AA8581-5BC3-4462-B2E9-CB00759B20D1}">
      <formula1>"小学校,中学校,高等学校"</formula1>
    </dataValidation>
    <dataValidation type="list" allowBlank="1" showInputMessage="1" showErrorMessage="1" sqref="F13:F62" xr:uid="{A42D12B7-8417-4AE4-9971-A7412C794FC1}">
      <formula1>"物理,化学,生物,地学,広領域,１年,２年,３年,４年,５年,６年"</formula1>
    </dataValidation>
    <dataValidation type="list" allowBlank="1" showInputMessage="1" showErrorMessage="1" sqref="B13:B62" xr:uid="{E10CD7F1-DC06-49C5-A478-C87B48BAC6C6}">
      <formula1>"出品,推薦,努力賞"</formula1>
    </dataValidation>
    <dataValidation type="list" allowBlank="1" showInputMessage="1" showErrorMessage="1" sqref="J50:J62" xr:uid="{1C380ADE-2AA1-4051-823F-7239D328EF90}">
      <formula1>"国立,私立,県立,広島市立,福山市立,呉市立,竹原市立,大竹市立,東広島市立,廿日市市立,江田島市立,府中町立,海田町立,熊野町立,坂町立,大崎上島町立,安芸高田市立,安芸太田町立,北広島町立,三原市立,尾道市立,府中市立,世羅町立,神石高原町立,三次市立,庄原市立"</formula1>
    </dataValidation>
  </dataValidations>
  <pageMargins left="0.62992125984251968" right="0.19685039370078741" top="0.59055118110236227" bottom="0.62992125984251968" header="0.35433070866141736" footer="0"/>
  <pageSetup paperSize="8" scale="79" orientation="landscape" r:id="rId1"/>
  <headerFooter>
    <oddHeader>&amp;R&amp;P / &amp;N ページ</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7851E-6EB5-4B79-A872-EA21CFC41A87}">
  <sheetPr>
    <tabColor rgb="FFFFFF00"/>
    <pageSetUpPr fitToPage="1"/>
  </sheetPr>
  <dimension ref="A1:P49"/>
  <sheetViews>
    <sheetView view="pageBreakPreview" zoomScale="110" zoomScaleNormal="110" zoomScaleSheetLayoutView="110" workbookViewId="0">
      <selection activeCell="D19" sqref="F19"/>
    </sheetView>
  </sheetViews>
  <sheetFormatPr defaultRowHeight="13.5"/>
  <cols>
    <col min="2" max="2" width="2.875" customWidth="1"/>
    <col min="3" max="3" width="10.5" customWidth="1"/>
    <col min="4" max="14" width="5.375" customWidth="1"/>
    <col min="15" max="15" width="2.875" customWidth="1"/>
    <col min="16" max="16" width="86.625" customWidth="1"/>
  </cols>
  <sheetData>
    <row r="1" spans="1:16" ht="15.95" customHeight="1">
      <c r="B1" s="80"/>
      <c r="C1" s="108" t="s">
        <v>152</v>
      </c>
    </row>
    <row r="2" spans="1:16" ht="20.100000000000001" customHeight="1">
      <c r="B2" s="81" t="s">
        <v>73</v>
      </c>
      <c r="C2" s="82"/>
      <c r="D2" s="82"/>
      <c r="E2" s="82"/>
      <c r="F2" s="82"/>
      <c r="G2" s="82"/>
      <c r="H2" s="82"/>
      <c r="I2" s="82"/>
      <c r="J2" s="82"/>
      <c r="K2" s="82"/>
      <c r="L2" s="82"/>
      <c r="M2" s="82"/>
      <c r="N2" s="82"/>
      <c r="O2" s="82"/>
      <c r="P2" s="105" t="s">
        <v>153</v>
      </c>
    </row>
    <row r="3" spans="1:16" ht="35.450000000000003" customHeight="1">
      <c r="C3" s="81"/>
      <c r="D3" s="82"/>
      <c r="E3" s="82"/>
      <c r="F3" s="82"/>
      <c r="G3" s="82"/>
      <c r="H3" s="82"/>
      <c r="I3" s="82"/>
      <c r="J3" s="82"/>
      <c r="K3" s="82"/>
      <c r="L3" s="82"/>
      <c r="M3" s="82"/>
      <c r="N3" s="82"/>
      <c r="P3" s="206" t="s">
        <v>148</v>
      </c>
    </row>
    <row r="4" spans="1:16" ht="14.25" thickBot="1">
      <c r="A4" s="74" t="s">
        <v>71</v>
      </c>
      <c r="P4" s="206"/>
    </row>
    <row r="5" spans="1:16" ht="18" customHeight="1" thickBot="1">
      <c r="A5" s="69">
        <v>1</v>
      </c>
      <c r="C5" s="182" t="s">
        <v>147</v>
      </c>
      <c r="D5" s="183"/>
      <c r="E5" s="183"/>
      <c r="F5" s="183"/>
      <c r="G5" s="183"/>
      <c r="H5" s="183"/>
      <c r="I5" s="183"/>
      <c r="J5" s="183"/>
      <c r="K5" s="183"/>
      <c r="L5" s="183"/>
      <c r="M5" s="183"/>
      <c r="N5" s="184"/>
      <c r="P5" s="206"/>
    </row>
    <row r="6" spans="1:16" ht="21" customHeight="1">
      <c r="C6" s="88" t="s">
        <v>134</v>
      </c>
      <c r="D6" s="185" t="s">
        <v>16</v>
      </c>
      <c r="E6" s="186"/>
      <c r="F6" s="186"/>
      <c r="G6" s="186"/>
      <c r="H6" s="186"/>
      <c r="I6" s="187"/>
      <c r="J6" s="188" t="s">
        <v>69</v>
      </c>
      <c r="K6" s="189"/>
      <c r="L6" s="75">
        <v>1</v>
      </c>
      <c r="M6" s="83" t="s">
        <v>70</v>
      </c>
      <c r="N6" s="89"/>
      <c r="P6" s="206"/>
    </row>
    <row r="7" spans="1:16" ht="24.95" customHeight="1">
      <c r="C7" s="85" t="s">
        <v>48</v>
      </c>
      <c r="D7" s="190" t="s">
        <v>105</v>
      </c>
      <c r="E7" s="191"/>
      <c r="F7" s="192"/>
      <c r="G7" s="193" t="s">
        <v>106</v>
      </c>
      <c r="H7" s="191"/>
      <c r="I7" s="192"/>
      <c r="J7" s="84"/>
      <c r="K7" s="194" t="s">
        <v>107</v>
      </c>
      <c r="L7" s="195"/>
      <c r="M7" s="195"/>
      <c r="N7" s="196"/>
      <c r="P7" s="206"/>
    </row>
    <row r="8" spans="1:16" ht="24.95" customHeight="1">
      <c r="C8" s="85" t="s">
        <v>49</v>
      </c>
      <c r="D8" s="154" t="s">
        <v>65</v>
      </c>
      <c r="E8" s="155"/>
      <c r="F8" s="155"/>
      <c r="G8" s="156"/>
      <c r="H8" s="157" t="s">
        <v>50</v>
      </c>
      <c r="I8" s="158"/>
      <c r="J8" s="154"/>
      <c r="K8" s="155"/>
      <c r="L8" s="155"/>
      <c r="M8" s="155"/>
      <c r="N8" s="159"/>
    </row>
    <row r="9" spans="1:16" ht="14.45" customHeight="1">
      <c r="C9" s="160" t="s">
        <v>51</v>
      </c>
      <c r="D9" s="162" t="s">
        <v>108</v>
      </c>
      <c r="E9" s="163"/>
      <c r="F9" s="163"/>
      <c r="G9" s="164"/>
      <c r="H9" s="168" t="s">
        <v>52</v>
      </c>
      <c r="I9" s="169"/>
      <c r="J9" s="170" t="s">
        <v>12</v>
      </c>
      <c r="K9" s="171"/>
      <c r="L9" s="172"/>
      <c r="M9" s="86"/>
      <c r="N9" s="87"/>
    </row>
    <row r="10" spans="1:16" ht="29.1" customHeight="1">
      <c r="C10" s="161"/>
      <c r="D10" s="165"/>
      <c r="E10" s="166"/>
      <c r="F10" s="166"/>
      <c r="G10" s="167"/>
      <c r="H10" s="173" t="s">
        <v>53</v>
      </c>
      <c r="I10" s="174"/>
      <c r="J10" s="175" t="s">
        <v>13</v>
      </c>
      <c r="K10" s="176"/>
      <c r="L10" s="177"/>
      <c r="M10" s="178"/>
      <c r="N10" s="179"/>
    </row>
    <row r="11" spans="1:16" ht="62.45" customHeight="1">
      <c r="C11" s="85" t="s">
        <v>54</v>
      </c>
      <c r="D11" s="141" t="s">
        <v>109</v>
      </c>
      <c r="E11" s="142"/>
      <c r="F11" s="142"/>
      <c r="G11" s="142"/>
      <c r="H11" s="142"/>
      <c r="I11" s="142"/>
      <c r="J11" s="142"/>
      <c r="K11" s="142"/>
      <c r="L11" s="142"/>
      <c r="M11" s="142"/>
      <c r="N11" s="143"/>
    </row>
    <row r="12" spans="1:16" ht="20.100000000000001" customHeight="1" thickBot="1">
      <c r="C12" s="109" t="s">
        <v>135</v>
      </c>
      <c r="D12" s="180" t="s">
        <v>96</v>
      </c>
      <c r="E12" s="180"/>
      <c r="F12" s="180"/>
      <c r="G12" s="181"/>
      <c r="H12" s="144" t="s">
        <v>98</v>
      </c>
      <c r="I12" s="145"/>
      <c r="J12" s="146"/>
      <c r="K12" s="146"/>
      <c r="L12" s="146"/>
      <c r="M12" s="146"/>
      <c r="N12" s="147"/>
    </row>
    <row r="13" spans="1:16" ht="23.1" customHeight="1" thickTop="1" thickBot="1">
      <c r="C13" s="135" t="s">
        <v>74</v>
      </c>
      <c r="D13" s="148"/>
      <c r="E13" s="148"/>
      <c r="F13" s="148"/>
      <c r="G13" s="148"/>
      <c r="H13" s="148"/>
      <c r="I13" s="149"/>
      <c r="J13" s="150" t="s">
        <v>57</v>
      </c>
      <c r="K13" s="151"/>
      <c r="L13" s="151"/>
      <c r="M13" s="152" t="s">
        <v>119</v>
      </c>
      <c r="N13" s="153"/>
    </row>
    <row r="14" spans="1:16" ht="71.099999999999994" customHeight="1">
      <c r="C14" s="76"/>
      <c r="D14" s="77"/>
      <c r="E14" s="77"/>
      <c r="F14" s="77"/>
      <c r="G14" s="77"/>
      <c r="H14" s="77"/>
      <c r="I14" s="77"/>
      <c r="J14" s="78"/>
      <c r="K14" s="78"/>
      <c r="L14" s="78"/>
      <c r="M14" s="79"/>
      <c r="N14" s="79"/>
      <c r="P14" s="106" t="s">
        <v>131</v>
      </c>
    </row>
    <row r="15" spans="1:16" ht="14.25" thickBot="1">
      <c r="A15" s="74" t="s">
        <v>71</v>
      </c>
    </row>
    <row r="16" spans="1:16" ht="18" customHeight="1" thickBot="1">
      <c r="A16" s="69">
        <v>12</v>
      </c>
      <c r="C16" s="182" t="s">
        <v>147</v>
      </c>
      <c r="D16" s="183"/>
      <c r="E16" s="183"/>
      <c r="F16" s="183"/>
      <c r="G16" s="183"/>
      <c r="H16" s="183"/>
      <c r="I16" s="183"/>
      <c r="J16" s="183"/>
      <c r="K16" s="183"/>
      <c r="L16" s="183"/>
      <c r="M16" s="183"/>
      <c r="N16" s="184"/>
    </row>
    <row r="17" spans="1:14" ht="21" customHeight="1">
      <c r="C17" s="88" t="s">
        <v>134</v>
      </c>
      <c r="D17" s="185" t="s">
        <v>110</v>
      </c>
      <c r="E17" s="186"/>
      <c r="F17" s="186"/>
      <c r="G17" s="186"/>
      <c r="H17" s="186"/>
      <c r="I17" s="187"/>
      <c r="J17" s="188" t="s">
        <v>69</v>
      </c>
      <c r="K17" s="189"/>
      <c r="L17" s="75">
        <v>2</v>
      </c>
      <c r="M17" s="83" t="s">
        <v>70</v>
      </c>
      <c r="N17" s="89">
        <v>2</v>
      </c>
    </row>
    <row r="18" spans="1:14" ht="24.95" customHeight="1">
      <c r="C18" s="85" t="s">
        <v>48</v>
      </c>
      <c r="D18" s="190" t="s">
        <v>105</v>
      </c>
      <c r="E18" s="191"/>
      <c r="F18" s="192"/>
      <c r="G18" s="193" t="s">
        <v>111</v>
      </c>
      <c r="H18" s="191"/>
      <c r="I18" s="192"/>
      <c r="J18" s="84"/>
      <c r="K18" s="194" t="s">
        <v>112</v>
      </c>
      <c r="L18" s="195"/>
      <c r="M18" s="195"/>
      <c r="N18" s="196"/>
    </row>
    <row r="19" spans="1:14" ht="24.95" customHeight="1">
      <c r="C19" s="85" t="s">
        <v>49</v>
      </c>
      <c r="D19" s="154" t="s">
        <v>113</v>
      </c>
      <c r="E19" s="155"/>
      <c r="F19" s="155"/>
      <c r="G19" s="156"/>
      <c r="H19" s="157" t="s">
        <v>50</v>
      </c>
      <c r="I19" s="158"/>
      <c r="J19" s="154" t="s">
        <v>114</v>
      </c>
      <c r="K19" s="155"/>
      <c r="L19" s="155"/>
      <c r="M19" s="155"/>
      <c r="N19" s="159"/>
    </row>
    <row r="20" spans="1:14" ht="14.45" customHeight="1">
      <c r="C20" s="160" t="s">
        <v>51</v>
      </c>
      <c r="D20" s="162" t="s">
        <v>108</v>
      </c>
      <c r="E20" s="163"/>
      <c r="F20" s="163"/>
      <c r="G20" s="164"/>
      <c r="H20" s="168" t="s">
        <v>52</v>
      </c>
      <c r="I20" s="169"/>
      <c r="J20" s="170" t="s">
        <v>116</v>
      </c>
      <c r="K20" s="171"/>
      <c r="L20" s="172"/>
      <c r="M20" s="86"/>
      <c r="N20" s="87"/>
    </row>
    <row r="21" spans="1:14" ht="29.1" customHeight="1">
      <c r="C21" s="161"/>
      <c r="D21" s="165"/>
      <c r="E21" s="166"/>
      <c r="F21" s="166"/>
      <c r="G21" s="167"/>
      <c r="H21" s="173" t="s">
        <v>53</v>
      </c>
      <c r="I21" s="174"/>
      <c r="J21" s="175" t="s">
        <v>115</v>
      </c>
      <c r="K21" s="176"/>
      <c r="L21" s="177"/>
      <c r="M21" s="178" t="s">
        <v>117</v>
      </c>
      <c r="N21" s="179"/>
    </row>
    <row r="22" spans="1:14" ht="62.45" customHeight="1">
      <c r="C22" s="85" t="s">
        <v>54</v>
      </c>
      <c r="D22" s="141" t="s">
        <v>118</v>
      </c>
      <c r="E22" s="142"/>
      <c r="F22" s="142"/>
      <c r="G22" s="142"/>
      <c r="H22" s="142"/>
      <c r="I22" s="142"/>
      <c r="J22" s="142"/>
      <c r="K22" s="142"/>
      <c r="L22" s="142"/>
      <c r="M22" s="142"/>
      <c r="N22" s="143"/>
    </row>
    <row r="23" spans="1:14" ht="20.100000000000001" customHeight="1" thickBot="1">
      <c r="C23" s="109" t="s">
        <v>135</v>
      </c>
      <c r="D23" s="180" t="s">
        <v>78</v>
      </c>
      <c r="E23" s="180"/>
      <c r="F23" s="180"/>
      <c r="G23" s="181"/>
      <c r="H23" s="144" t="s">
        <v>56</v>
      </c>
      <c r="I23" s="145"/>
      <c r="J23" s="146"/>
      <c r="K23" s="146"/>
      <c r="L23" s="146"/>
      <c r="M23" s="146"/>
      <c r="N23" s="147"/>
    </row>
    <row r="24" spans="1:14" ht="23.1" customHeight="1" thickTop="1" thickBot="1">
      <c r="C24" s="135" t="s">
        <v>74</v>
      </c>
      <c r="D24" s="148"/>
      <c r="E24" s="148"/>
      <c r="F24" s="148"/>
      <c r="G24" s="148"/>
      <c r="H24" s="148"/>
      <c r="I24" s="149"/>
      <c r="J24" s="150" t="s">
        <v>57</v>
      </c>
      <c r="K24" s="151"/>
      <c r="L24" s="202"/>
      <c r="M24" s="152"/>
      <c r="N24" s="153"/>
    </row>
    <row r="25" spans="1:14" ht="107.45" customHeight="1"/>
    <row r="26" spans="1:14" ht="15.95" customHeight="1">
      <c r="B26" s="80" t="s">
        <v>72</v>
      </c>
    </row>
    <row r="27" spans="1:14" ht="20.100000000000001" customHeight="1">
      <c r="B27" s="81" t="s">
        <v>73</v>
      </c>
      <c r="C27" s="82"/>
      <c r="D27" s="82"/>
      <c r="E27" s="82"/>
      <c r="F27" s="82"/>
      <c r="G27" s="82"/>
      <c r="H27" s="82"/>
      <c r="I27" s="82"/>
      <c r="J27" s="82"/>
      <c r="K27" s="82"/>
      <c r="L27" s="82"/>
      <c r="M27" s="82"/>
      <c r="N27" s="82"/>
    </row>
    <row r="28" spans="1:14" ht="35.450000000000003" customHeight="1">
      <c r="C28" s="81"/>
      <c r="D28" s="82"/>
      <c r="E28" s="82"/>
      <c r="F28" s="82"/>
      <c r="G28" s="82"/>
      <c r="H28" s="82"/>
      <c r="I28" s="82"/>
      <c r="J28" s="82"/>
      <c r="K28" s="82"/>
      <c r="L28" s="82"/>
      <c r="M28" s="82"/>
      <c r="N28" s="82"/>
    </row>
    <row r="29" spans="1:14" ht="14.25" thickBot="1">
      <c r="A29" s="74" t="s">
        <v>71</v>
      </c>
    </row>
    <row r="30" spans="1:14" ht="18" customHeight="1" thickBot="1">
      <c r="A30" s="69"/>
      <c r="C30" s="182" t="s">
        <v>147</v>
      </c>
      <c r="D30" s="183"/>
      <c r="E30" s="183"/>
      <c r="F30" s="183"/>
      <c r="G30" s="183"/>
      <c r="H30" s="183"/>
      <c r="I30" s="183"/>
      <c r="J30" s="183"/>
      <c r="K30" s="183"/>
      <c r="L30" s="183"/>
      <c r="M30" s="183"/>
      <c r="N30" s="184"/>
    </row>
    <row r="31" spans="1:14" ht="21" customHeight="1">
      <c r="C31" s="88" t="s">
        <v>134</v>
      </c>
      <c r="D31" s="185" t="s">
        <v>122</v>
      </c>
      <c r="E31" s="186"/>
      <c r="F31" s="186"/>
      <c r="G31" s="186"/>
      <c r="H31" s="186"/>
      <c r="I31" s="187"/>
      <c r="J31" s="188" t="s">
        <v>69</v>
      </c>
      <c r="K31" s="189"/>
      <c r="L31" s="75" t="s">
        <v>122</v>
      </c>
      <c r="M31" s="83" t="s">
        <v>70</v>
      </c>
      <c r="N31" s="89"/>
    </row>
    <row r="32" spans="1:14" ht="24.95" customHeight="1">
      <c r="C32" s="85" t="s">
        <v>48</v>
      </c>
      <c r="D32" s="190" t="s">
        <v>123</v>
      </c>
      <c r="E32" s="191"/>
      <c r="F32" s="192"/>
      <c r="G32" s="193" t="s">
        <v>124</v>
      </c>
      <c r="H32" s="191"/>
      <c r="I32" s="192"/>
      <c r="J32" s="84"/>
      <c r="K32" s="194" t="s">
        <v>127</v>
      </c>
      <c r="L32" s="195"/>
      <c r="M32" s="195"/>
      <c r="N32" s="196"/>
    </row>
    <row r="33" spans="1:14" ht="24.95" customHeight="1">
      <c r="C33" s="85" t="s">
        <v>49</v>
      </c>
      <c r="D33" s="154" t="s">
        <v>122</v>
      </c>
      <c r="E33" s="155"/>
      <c r="F33" s="155"/>
      <c r="G33" s="156"/>
      <c r="H33" s="157" t="s">
        <v>50</v>
      </c>
      <c r="I33" s="158"/>
      <c r="J33" s="154" t="s">
        <v>122</v>
      </c>
      <c r="K33" s="155"/>
      <c r="L33" s="155"/>
      <c r="M33" s="155"/>
      <c r="N33" s="159"/>
    </row>
    <row r="34" spans="1:14" ht="14.45" customHeight="1">
      <c r="C34" s="160" t="s">
        <v>51</v>
      </c>
      <c r="D34" s="162" t="s">
        <v>125</v>
      </c>
      <c r="E34" s="163"/>
      <c r="F34" s="163"/>
      <c r="G34" s="164"/>
      <c r="H34" s="168" t="s">
        <v>52</v>
      </c>
      <c r="I34" s="169"/>
      <c r="J34" s="170" t="s">
        <v>122</v>
      </c>
      <c r="K34" s="171"/>
      <c r="L34" s="172"/>
      <c r="M34" s="86"/>
      <c r="N34" s="87"/>
    </row>
    <row r="35" spans="1:14" ht="29.1" customHeight="1">
      <c r="C35" s="161"/>
      <c r="D35" s="165"/>
      <c r="E35" s="166"/>
      <c r="F35" s="166"/>
      <c r="G35" s="167"/>
      <c r="H35" s="173" t="s">
        <v>53</v>
      </c>
      <c r="I35" s="174"/>
      <c r="J35" s="175" t="s">
        <v>122</v>
      </c>
      <c r="K35" s="176"/>
      <c r="L35" s="177"/>
      <c r="M35" s="178" t="s">
        <v>122</v>
      </c>
      <c r="N35" s="179"/>
    </row>
    <row r="36" spans="1:14" ht="62.45" customHeight="1">
      <c r="C36" s="85" t="s">
        <v>54</v>
      </c>
      <c r="D36" s="141" t="s">
        <v>122</v>
      </c>
      <c r="E36" s="142"/>
      <c r="F36" s="142"/>
      <c r="G36" s="142"/>
      <c r="H36" s="142"/>
      <c r="I36" s="142"/>
      <c r="J36" s="142"/>
      <c r="K36" s="142"/>
      <c r="L36" s="142"/>
      <c r="M36" s="142"/>
      <c r="N36" s="143"/>
    </row>
    <row r="37" spans="1:14" ht="20.100000000000001" customHeight="1" thickBot="1">
      <c r="C37" s="203" t="s">
        <v>55</v>
      </c>
      <c r="D37" s="204"/>
      <c r="E37" s="204"/>
      <c r="F37" s="204"/>
      <c r="G37" s="205"/>
      <c r="H37" s="144" t="s">
        <v>126</v>
      </c>
      <c r="I37" s="145"/>
      <c r="J37" s="146"/>
      <c r="K37" s="146"/>
      <c r="L37" s="146"/>
      <c r="M37" s="146"/>
      <c r="N37" s="147"/>
    </row>
    <row r="38" spans="1:14" ht="23.1" customHeight="1" thickTop="1" thickBot="1">
      <c r="C38" s="135" t="s">
        <v>74</v>
      </c>
      <c r="D38" s="148"/>
      <c r="E38" s="148"/>
      <c r="F38" s="148"/>
      <c r="G38" s="148"/>
      <c r="H38" s="148"/>
      <c r="I38" s="149"/>
      <c r="J38" s="150" t="s">
        <v>57</v>
      </c>
      <c r="K38" s="151"/>
      <c r="L38" s="151"/>
      <c r="M38" s="152"/>
      <c r="N38" s="153"/>
    </row>
    <row r="39" spans="1:14" ht="71.099999999999994" customHeight="1">
      <c r="C39" s="76"/>
      <c r="D39" s="77"/>
      <c r="E39" s="77"/>
      <c r="F39" s="77"/>
      <c r="G39" s="77"/>
      <c r="H39" s="77"/>
      <c r="I39" s="77"/>
      <c r="J39" s="78"/>
      <c r="K39" s="78"/>
      <c r="L39" s="78"/>
      <c r="M39" s="79"/>
      <c r="N39" s="79"/>
    </row>
    <row r="40" spans="1:14" ht="14.25" thickBot="1">
      <c r="A40" s="74" t="s">
        <v>71</v>
      </c>
    </row>
    <row r="41" spans="1:14" ht="18" customHeight="1" thickBot="1">
      <c r="A41" s="69"/>
      <c r="C41" s="182" t="s">
        <v>147</v>
      </c>
      <c r="D41" s="183"/>
      <c r="E41" s="183"/>
      <c r="F41" s="183"/>
      <c r="G41" s="183"/>
      <c r="H41" s="183"/>
      <c r="I41" s="183"/>
      <c r="J41" s="183"/>
      <c r="K41" s="183"/>
      <c r="L41" s="183"/>
      <c r="M41" s="183"/>
      <c r="N41" s="184"/>
    </row>
    <row r="42" spans="1:14" ht="21" customHeight="1">
      <c r="C42" s="88" t="s">
        <v>134</v>
      </c>
      <c r="D42" s="185" t="s">
        <v>122</v>
      </c>
      <c r="E42" s="186"/>
      <c r="F42" s="186"/>
      <c r="G42" s="186"/>
      <c r="H42" s="186"/>
      <c r="I42" s="187"/>
      <c r="J42" s="188" t="s">
        <v>69</v>
      </c>
      <c r="K42" s="189"/>
      <c r="L42" s="75" t="s">
        <v>122</v>
      </c>
      <c r="M42" s="83" t="s">
        <v>70</v>
      </c>
      <c r="N42" s="89"/>
    </row>
    <row r="43" spans="1:14" ht="24.95" customHeight="1">
      <c r="C43" s="85" t="s">
        <v>48</v>
      </c>
      <c r="D43" s="190" t="s">
        <v>123</v>
      </c>
      <c r="E43" s="191"/>
      <c r="F43" s="192"/>
      <c r="G43" s="193" t="s">
        <v>124</v>
      </c>
      <c r="H43" s="191"/>
      <c r="I43" s="192"/>
      <c r="J43" s="84"/>
      <c r="K43" s="194" t="s">
        <v>127</v>
      </c>
      <c r="L43" s="195"/>
      <c r="M43" s="195"/>
      <c r="N43" s="196"/>
    </row>
    <row r="44" spans="1:14" ht="24.95" customHeight="1">
      <c r="C44" s="85" t="s">
        <v>49</v>
      </c>
      <c r="D44" s="154" t="s">
        <v>122</v>
      </c>
      <c r="E44" s="155"/>
      <c r="F44" s="155"/>
      <c r="G44" s="156"/>
      <c r="H44" s="157" t="s">
        <v>50</v>
      </c>
      <c r="I44" s="158"/>
      <c r="J44" s="154" t="s">
        <v>122</v>
      </c>
      <c r="K44" s="155"/>
      <c r="L44" s="155"/>
      <c r="M44" s="155"/>
      <c r="N44" s="159"/>
    </row>
    <row r="45" spans="1:14" ht="14.45" customHeight="1">
      <c r="C45" s="160" t="s">
        <v>51</v>
      </c>
      <c r="D45" s="162" t="s">
        <v>125</v>
      </c>
      <c r="E45" s="163"/>
      <c r="F45" s="163"/>
      <c r="G45" s="164"/>
      <c r="H45" s="168" t="s">
        <v>52</v>
      </c>
      <c r="I45" s="169"/>
      <c r="J45" s="170" t="s">
        <v>122</v>
      </c>
      <c r="K45" s="171"/>
      <c r="L45" s="172"/>
      <c r="M45" s="86"/>
      <c r="N45" s="87"/>
    </row>
    <row r="46" spans="1:14" ht="29.1" customHeight="1">
      <c r="C46" s="161"/>
      <c r="D46" s="165"/>
      <c r="E46" s="166"/>
      <c r="F46" s="166"/>
      <c r="G46" s="167"/>
      <c r="H46" s="173" t="s">
        <v>53</v>
      </c>
      <c r="I46" s="174"/>
      <c r="J46" s="175" t="s">
        <v>122</v>
      </c>
      <c r="K46" s="176"/>
      <c r="L46" s="177"/>
      <c r="M46" s="178" t="s">
        <v>122</v>
      </c>
      <c r="N46" s="179"/>
    </row>
    <row r="47" spans="1:14" ht="62.45" customHeight="1">
      <c r="C47" s="85" t="s">
        <v>54</v>
      </c>
      <c r="D47" s="141" t="s">
        <v>122</v>
      </c>
      <c r="E47" s="142"/>
      <c r="F47" s="142"/>
      <c r="G47" s="142"/>
      <c r="H47" s="142"/>
      <c r="I47" s="142"/>
      <c r="J47" s="142"/>
      <c r="K47" s="142"/>
      <c r="L47" s="142"/>
      <c r="M47" s="142"/>
      <c r="N47" s="143"/>
    </row>
    <row r="48" spans="1:14" ht="20.100000000000001" customHeight="1" thickBot="1">
      <c r="C48" s="203" t="s">
        <v>55</v>
      </c>
      <c r="D48" s="204"/>
      <c r="E48" s="204"/>
      <c r="F48" s="204"/>
      <c r="G48" s="205"/>
      <c r="H48" s="144" t="s">
        <v>126</v>
      </c>
      <c r="I48" s="145"/>
      <c r="J48" s="146"/>
      <c r="K48" s="146"/>
      <c r="L48" s="146"/>
      <c r="M48" s="146"/>
      <c r="N48" s="147"/>
    </row>
    <row r="49" spans="3:14" ht="23.1" customHeight="1" thickTop="1" thickBot="1">
      <c r="C49" s="135" t="s">
        <v>74</v>
      </c>
      <c r="D49" s="148"/>
      <c r="E49" s="148"/>
      <c r="F49" s="148"/>
      <c r="G49" s="148"/>
      <c r="H49" s="148"/>
      <c r="I49" s="149"/>
      <c r="J49" s="150" t="s">
        <v>57</v>
      </c>
      <c r="K49" s="151"/>
      <c r="L49" s="151"/>
      <c r="M49" s="152"/>
      <c r="N49" s="153"/>
    </row>
  </sheetData>
  <mergeCells count="89">
    <mergeCell ref="P3:P7"/>
    <mergeCell ref="D47:N47"/>
    <mergeCell ref="C48:G48"/>
    <mergeCell ref="H48:N48"/>
    <mergeCell ref="D49:I49"/>
    <mergeCell ref="J49:L49"/>
    <mergeCell ref="M49:N49"/>
    <mergeCell ref="D44:G44"/>
    <mergeCell ref="H44:I44"/>
    <mergeCell ref="J44:N44"/>
    <mergeCell ref="C45:C46"/>
    <mergeCell ref="D45:G46"/>
    <mergeCell ref="H45:I45"/>
    <mergeCell ref="J45:L45"/>
    <mergeCell ref="H46:I46"/>
    <mergeCell ref="J46:L46"/>
    <mergeCell ref="M46:N46"/>
    <mergeCell ref="C41:N41"/>
    <mergeCell ref="D42:I42"/>
    <mergeCell ref="J42:K42"/>
    <mergeCell ref="D43:F43"/>
    <mergeCell ref="G43:I43"/>
    <mergeCell ref="K43:N43"/>
    <mergeCell ref="D36:N36"/>
    <mergeCell ref="C37:G37"/>
    <mergeCell ref="H37:N37"/>
    <mergeCell ref="D38:I38"/>
    <mergeCell ref="J38:L38"/>
    <mergeCell ref="M38:N38"/>
    <mergeCell ref="D33:G33"/>
    <mergeCell ref="H33:I33"/>
    <mergeCell ref="J33:N33"/>
    <mergeCell ref="C34:C35"/>
    <mergeCell ref="D34:G35"/>
    <mergeCell ref="H34:I34"/>
    <mergeCell ref="J34:L34"/>
    <mergeCell ref="H35:I35"/>
    <mergeCell ref="J35:L35"/>
    <mergeCell ref="M35:N35"/>
    <mergeCell ref="D32:F32"/>
    <mergeCell ref="G32:I32"/>
    <mergeCell ref="K32:N32"/>
    <mergeCell ref="D22:N22"/>
    <mergeCell ref="H23:N23"/>
    <mergeCell ref="D24:I24"/>
    <mergeCell ref="J24:L24"/>
    <mergeCell ref="M24:N24"/>
    <mergeCell ref="D23:G23"/>
    <mergeCell ref="M21:N21"/>
    <mergeCell ref="C30:N30"/>
    <mergeCell ref="D31:I31"/>
    <mergeCell ref="J31:K31"/>
    <mergeCell ref="D18:F18"/>
    <mergeCell ref="G18:I18"/>
    <mergeCell ref="K18:N18"/>
    <mergeCell ref="D19:G19"/>
    <mergeCell ref="H19:I19"/>
    <mergeCell ref="J19:N19"/>
    <mergeCell ref="C20:C21"/>
    <mergeCell ref="D20:G21"/>
    <mergeCell ref="H20:I20"/>
    <mergeCell ref="J20:L20"/>
    <mergeCell ref="H21:I21"/>
    <mergeCell ref="J21:L21"/>
    <mergeCell ref="M10:N10"/>
    <mergeCell ref="C16:N16"/>
    <mergeCell ref="D17:I17"/>
    <mergeCell ref="J17:K17"/>
    <mergeCell ref="D12:G12"/>
    <mergeCell ref="C9:C10"/>
    <mergeCell ref="D9:G10"/>
    <mergeCell ref="H9:I9"/>
    <mergeCell ref="J9:L9"/>
    <mergeCell ref="H10:I10"/>
    <mergeCell ref="J10:L10"/>
    <mergeCell ref="D11:N11"/>
    <mergeCell ref="H12:N12"/>
    <mergeCell ref="D13:I13"/>
    <mergeCell ref="J13:L13"/>
    <mergeCell ref="M13:N13"/>
    <mergeCell ref="D8:G8"/>
    <mergeCell ref="H8:I8"/>
    <mergeCell ref="J8:N8"/>
    <mergeCell ref="C5:N5"/>
    <mergeCell ref="D6:I6"/>
    <mergeCell ref="J6:K6"/>
    <mergeCell ref="D7:F7"/>
    <mergeCell ref="G7:I7"/>
    <mergeCell ref="K7:N7"/>
  </mergeCells>
  <phoneticPr fontId="3"/>
  <printOptions horizontalCentered="1"/>
  <pageMargins left="0.70866141732283472" right="0.70866141732283472" top="1.0629921259842521" bottom="0.74803149606299213" header="0.31496062992125984" footer="0.31496062992125984"/>
  <pageSetup paperSize="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（様式1）出品目録</vt:lpstr>
      <vt:lpstr>出品票</vt:lpstr>
      <vt:lpstr>集計表</vt:lpstr>
      <vt:lpstr>記入例（様式１)</vt:lpstr>
      <vt:lpstr>記入例　出品票 </vt:lpstr>
      <vt:lpstr>'（様式1）出品目録'!Print_Area</vt:lpstr>
      <vt:lpstr>'記入例　出品票 '!Print_Area</vt:lpstr>
      <vt:lpstr>'記入例（様式１)'!Print_Area</vt:lpstr>
      <vt:lpstr>出品票!Print_Area</vt:lpstr>
      <vt:lpstr>'（様式1）出品目録'!Print_Titles</vt:lpstr>
      <vt:lpstr>'記入例（様式１)'!Print_Titles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野上 真二</dc:creator>
  <cp:lastModifiedBy>三吉 久美子</cp:lastModifiedBy>
  <cp:lastPrinted>2025-04-17T08:24:15Z</cp:lastPrinted>
  <dcterms:created xsi:type="dcterms:W3CDTF">2003-03-28T04:29:21Z</dcterms:created>
  <dcterms:modified xsi:type="dcterms:W3CDTF">2025-07-16T06:03:11Z</dcterms:modified>
</cp:coreProperties>
</file>