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Z:\総務課\02財政係\66.経営比較分析\R6年回答（R5決算）\20250128（様式修正）Fw （2月3日〆）【広島県市町行財政課】公営企業に係る経営比較分析表（令和５年度決算）の分析等について（依頼）\21　大崎上島町（下水　修正版の送付）\"/>
    </mc:Choice>
  </mc:AlternateContent>
  <xr:revisionPtr revIDLastSave="0" documentId="13_ncr:1_{94E1F79F-8AF9-4A9C-9101-BEA81CA914A8}" xr6:coauthVersionLast="47" xr6:coauthVersionMax="47" xr10:uidLastSave="{00000000-0000-0000-0000-000000000000}"/>
  <workbookProtection workbookAlgorithmName="SHA-512" workbookHashValue="iHszl1vCT+JJKPoZ9IqRVIWrPcV18bw6NIcm7INGv9eYUVlIVx93+H6vCnXBqi/7kebWlu7cfDP85BJMrj5wpw==" workbookSaltValue="M/sYpRYR+f6pSA415kVvBw==" workbookSpinCount="100000" lockStructure="1"/>
  <bookViews>
    <workbookView xWindow="-120" yWindow="-120" windowWidth="29040" windowHeight="15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I86" i="4"/>
  <c r="E86" i="4"/>
  <c r="AT10" i="4"/>
  <c r="AL10" i="4"/>
  <c r="I10"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<sst xmlns="http://schemas.openxmlformats.org/spreadsheetml/2006/main" count="236" uniqueCount="121">
  <si>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</si>
  <si>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</si>
  <si>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</si>
  <si>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</si>
  <si>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</si>
  <si>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</si>
  <si>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</si>
  <si>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</si>
  <si>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</si>
  <si>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</si>
  <si>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</si>
  <si>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</si>
  <si>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</si>
  <si>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</si>
  <si>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</si>
  <si>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</si>
  <si>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</si>
  <si>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</si>
  <si>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</si>
  <si>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</si>
  <si>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</si>
  <si>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</si>
  <si>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</si>
  <si>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</si>
  <si>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</si>
  <si>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</si>
  <si>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</si>
  <si>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</si>
  <si>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</si>
  <si>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</si>
  <si>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</si>
  <si>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</si>
  <si>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</si>
  <si>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</si>
  <si>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</si>
  <si>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</si>
  <si>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</si>
  <si>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</si>
  <si>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</si>
  <si>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</si>
  <si>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</si>
  <si>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</si>
  <si>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</si>
  <si>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</si>
  <si>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</si>
  <si>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</si>
  <si>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</si>
  <si>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</si>
  <si>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</si>
  <si>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</si>
  <si>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</si>
  <si>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</si>
  <si>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</si>
  <si>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</si>
  <si>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</si>
  <si>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</si>
  <si>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</si>
  <si>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</si>
  <si>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</si>
  <si>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</si>
  <si>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</si>
  <si>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</si>
  <si>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</si>
  <si>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</si>
  <si>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</si>
  <si>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</si>
  <si>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</si>
  <si>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</si>
  <si>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</si>
  <si>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</si>
  <si>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</si>
  <si>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</si>
  <si>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</si>
  <si>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</si>
  <si>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</si>
  <si>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</si>
  <si>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</si>
  <si>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</si>
  <si>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</si>
  <si>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</si>
  <si>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</si>
  <si>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</si>
  <si>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</si>
  <si>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</si>
  <si>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</si>
  <si>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</si>
  <si>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</si>
  <si>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</si>
  <si>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</si>
  <si>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</si>
  <si>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</si>
  <si>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</si>
  <si>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</si>
  <si>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</si>
  <si>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</si>
  <si>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</si>
  <si>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</si>
  <si>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</si>
  <si>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</si>
  <si>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</si>
  <si>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</si>
  <si>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</si>
  <si>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</si>
  <si>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</si>
  <si>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</si>
  <si>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</si>
  <si>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</si>
  <si>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</si>
  <si>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</si>
  <si>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</si>
  <si>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</si>
  <si>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</si>
  <si>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</si>
  <si>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</si>
  <si>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</si>
  <si>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</si>
  <si>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</si>
  <si>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</si>
  <si>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①　収益的収支比率は、近年約100％の水準となっている。
（令和５年度については、企業会計移行に係る、一般会計繰入金の増額により値が変動している。）
②　②及び③累積欠損費比率及び流動比率については当該数値無しとなっている。
④  企業債残高対事業規模比率類似団体に比べ低い数値となっている。要因として、施設整備等の事業に対し国庫補助金を活用し企業債の発行額を抑えてきたためである。ただし、令和４年度は浄化センター及びマンホールポンプの故障により更新工事を行ったため金額増となった。
⑤　経費回収率は令和元年までは平均を下回っていたが、同年に中高一貫校の開校に関する人口増や接続率の増加により平均値に近い係数まで上昇した。人口増が継続していたため、経費回収率は増加傾向であったが、令和６年度から減少が見込まれるため、引き続き加入率の増加に努める。
（令和５年度の値については、企業会計の移行に伴う変動）
⑥　汚水処理原価にについても、⑤と同様の理由で令和元年度に大幅に減少し平均値近く減少したが、令和４年度には、物価価格高騰により増額となっている。今後とも維持管理費の抑制に努める。
⑦　施設利用率は、⑤、⑥と同様に人口増及び接続率の増加により近年上昇傾向にある。引き続き接続率の向上に努める。
⑧　水洗化率は、上昇傾向であり、令和４年度には平均を上回った。要因としては学校施設関係者の転入増加によるものと思われる。⑦同様に町民へ水洗化の推進に取り組む。</t>
    <phoneticPr fontId="4"/>
  </si>
  <si>
    <t>〇　管渠回収率については、過去5年0％となっている。これは、当該事業が平成１５年度に供用開始しており、管渠の対応年数50年に対して20年程度しか経過していないことから、管渠の更新時期を迎えていないためである。しかし、重要な管渠については定期的に点検を行い適切な更新時期を見定め計画的に実施する。
〇　施設設備については、現在耐用年数を迎えつつ運転稼働に注意が必要な状態であるが、令和6年度から特定環境保全公共下水道との統廃合後に国庫補助金を活用する等、計画的かつ効率的に更新、改築を実施する予定。</t>
    <phoneticPr fontId="4"/>
  </si>
  <si>
    <t xml:space="preserve"> 事業の経営について、経営戦略を策定済み。令和６年度から公共下水道へ統廃合し、企業会計へ移行するため公共下水道と合わせて、経営健全化を図っていく。
　下水道事業計画に基づき、令和6年度には処理区の統廃合を行う。
　平成28年度に長寿命化計画を策定済みであり、令和６年度の公共下水道への統廃合後、公共下水道の改築計画に組み込み、計画に基づいて施設(主に設備)の更新等を行う予定である。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</si>
</sst>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AE-437E-BAB5-8F181229DC6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66AE-437E-BAB5-8F181229DC6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51.65</c:v>
                </c:pt>
                <c:pt idx="1">
                  <c:v>58.24</c:v>
                </c:pt>
                <c:pt idx="2">
                  <c:v>65.569999999999993</c:v>
                </c:pt>
                <c:pt idx="3">
                  <c:v>66.3</c:v>
                </c:pt>
                <c:pt idx="4">
                  <c:v>64.47</c:v>
                </c:pt>
              </c:numCache>
            </c:numRef>
          </c:val>
          <c:extLst>
            <c:ext xmlns:c16="http://schemas.microsoft.com/office/drawing/2014/chart" uri="{C3380CC4-5D6E-409C-BE32-E72D297353CC}">
              <c16:uniqueId val="{00000000-302F-4B0D-8F22-B19E9BF064F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302F-4B0D-8F22-B19E9BF064F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81.23</c:v>
                </c:pt>
                <c:pt idx="1">
                  <c:v>82.91</c:v>
                </c:pt>
                <c:pt idx="2">
                  <c:v>84.48</c:v>
                </c:pt>
                <c:pt idx="3">
                  <c:v>85.99</c:v>
                </c:pt>
                <c:pt idx="4">
                  <c:v>86.59</c:v>
                </c:pt>
              </c:numCache>
            </c:numRef>
          </c:val>
          <c:extLst>
            <c:ext xmlns:c16="http://schemas.microsoft.com/office/drawing/2014/chart" uri="{C3380CC4-5D6E-409C-BE32-E72D297353CC}">
              <c16:uniqueId val="{00000000-416D-4835-9A3C-79621B40FFC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416D-4835-9A3C-79621B40FFC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97.86</c:v>
                </c:pt>
                <c:pt idx="1">
                  <c:v>100.22</c:v>
                </c:pt>
                <c:pt idx="2">
                  <c:v>101.97</c:v>
                </c:pt>
                <c:pt idx="3">
                  <c:v>100.35</c:v>
                </c:pt>
                <c:pt idx="4">
                  <c:v>123.91</c:v>
                </c:pt>
              </c:numCache>
            </c:numRef>
          </c:val>
          <c:extLst>
            <c:ext xmlns:c16="http://schemas.microsoft.com/office/drawing/2014/chart" uri="{C3380CC4-5D6E-409C-BE32-E72D297353CC}">
              <c16:uniqueId val="{00000000-2870-470D-8858-F12CA0FA98D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70-470D-8858-F12CA0FA98D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91-43B8-8DDD-37E377EDE2A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91-43B8-8DDD-37E377EDE2A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15-4FB0-A35B-8DE55EE0FB9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15-4FB0-A35B-8DE55EE0FB9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ED2-4069-BFE9-F54544F5AE4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D2-4069-BFE9-F54544F5AE4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93-4B1F-98A9-E7A473BF512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93-4B1F-98A9-E7A473BF512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876.4</c:v>
                </c:pt>
                <c:pt idx="4">
                  <c:v>0</c:v>
                </c:pt>
              </c:numCache>
            </c:numRef>
          </c:val>
          <c:extLst>
            <c:ext xmlns:c16="http://schemas.microsoft.com/office/drawing/2014/chart" uri="{C3380CC4-5D6E-409C-BE32-E72D297353CC}">
              <c16:uniqueId val="{00000000-B214-4207-A89B-1BA665E783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B214-4207-A89B-1BA665E783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54.4</c:v>
                </c:pt>
                <c:pt idx="1">
                  <c:v>61.06</c:v>
                </c:pt>
                <c:pt idx="2">
                  <c:v>62.99</c:v>
                </c:pt>
                <c:pt idx="3">
                  <c:v>59.05</c:v>
                </c:pt>
                <c:pt idx="4">
                  <c:v>92.47</c:v>
                </c:pt>
              </c:numCache>
            </c:numRef>
          </c:val>
          <c:extLst>
            <c:ext xmlns:c16="http://schemas.microsoft.com/office/drawing/2014/chart" uri="{C3380CC4-5D6E-409C-BE32-E72D297353CC}">
              <c16:uniqueId val="{00000000-D20C-43EB-A027-F732270D6A8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D20C-43EB-A027-F732270D6A8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396.14</c:v>
                </c:pt>
                <c:pt idx="1">
                  <c:v>343.65</c:v>
                </c:pt>
                <c:pt idx="2">
                  <c:v>311.27</c:v>
                </c:pt>
                <c:pt idx="3">
                  <c:v>454.05</c:v>
                </c:pt>
                <c:pt idx="4">
                  <c:v>321.06</c:v>
                </c:pt>
              </c:numCache>
            </c:numRef>
          </c:val>
          <c:extLst>
            <c:ext xmlns:c16="http://schemas.microsoft.com/office/drawing/2014/chart" uri="{C3380CC4-5D6E-409C-BE32-E72D297353CC}">
              <c16:uniqueId val="{00000000-D3BD-417C-B4E7-A61EC6DE185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D3BD-417C-B4E7-A61EC6DE185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7" zoomScaleNormal="100" workbookViewId="0">
      <selection activeCell="CA43" sqref="CA4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広島県　大崎上島町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6908</v>
      </c>
      <c r="AM8" s="54"/>
      <c r="AN8" s="54"/>
      <c r="AO8" s="54"/>
      <c r="AP8" s="54"/>
      <c r="AQ8" s="54"/>
      <c r="AR8" s="54"/>
      <c r="AS8" s="54"/>
      <c r="AT8" s="53">
        <f>データ!T6</f>
        <v>43.11</v>
      </c>
      <c r="AU8" s="53"/>
      <c r="AV8" s="53"/>
      <c r="AW8" s="53"/>
      <c r="AX8" s="53"/>
      <c r="AY8" s="53"/>
      <c r="AZ8" s="53"/>
      <c r="BA8" s="53"/>
      <c r="BB8" s="53">
        <f>データ!U6</f>
        <v>160.24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9.6199999999999992</v>
      </c>
      <c r="Q10" s="53"/>
      <c r="R10" s="53"/>
      <c r="S10" s="53"/>
      <c r="T10" s="53"/>
      <c r="U10" s="53"/>
      <c r="V10" s="53"/>
      <c r="W10" s="53">
        <f>データ!Q6</f>
        <v>100</v>
      </c>
      <c r="X10" s="53"/>
      <c r="Y10" s="53"/>
      <c r="Z10" s="53"/>
      <c r="AA10" s="53"/>
      <c r="AB10" s="53"/>
      <c r="AC10" s="53"/>
      <c r="AD10" s="54">
        <f>データ!R6</f>
        <v>4270</v>
      </c>
      <c r="AE10" s="54"/>
      <c r="AF10" s="54"/>
      <c r="AG10" s="54"/>
      <c r="AH10" s="54"/>
      <c r="AI10" s="54"/>
      <c r="AJ10" s="54"/>
      <c r="AK10" s="2"/>
      <c r="AL10" s="54">
        <f>データ!V6</f>
        <v>649</v>
      </c>
      <c r="AM10" s="54"/>
      <c r="AN10" s="54"/>
      <c r="AO10" s="54"/>
      <c r="AP10" s="54"/>
      <c r="AQ10" s="54"/>
      <c r="AR10" s="54"/>
      <c r="AS10" s="54"/>
      <c r="AT10" s="53">
        <f>データ!W6</f>
        <v>0.2</v>
      </c>
      <c r="AU10" s="53"/>
      <c r="AV10" s="53"/>
      <c r="AW10" s="53"/>
      <c r="AX10" s="53"/>
      <c r="AY10" s="53"/>
      <c r="AZ10" s="53"/>
      <c r="BA10" s="53"/>
      <c r="BB10" s="53">
        <f>データ!X6</f>
        <v>3245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118</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119</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120</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45</v>
      </c>
      <c r="N86" s="12" t="s">
        <v>45</v>
      </c>
      <c r="O86" s="12" t="str">
        <f>データ!EO6</f>
        <v>【0.02】</v>
      </c>
    </row>
  </sheetData>
  <sheetProtection algorithmName="SHA-512" hashValue="eM5aAnG/SZ3wV6Q9M/p19wMdgbI8bSZSMkvR9aMyDaaVNO/HORlAeGwekdvT53lZ1zhs35sbGYoDdg9MWmDmWA==" saltValue="l16a0CrOKgRgAFfdIJI33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344311</v>
      </c>
      <c r="D6" s="19">
        <f t="shared" si="3"/>
        <v>47</v>
      </c>
      <c r="E6" s="19">
        <f t="shared" si="3"/>
        <v>17</v>
      </c>
      <c r="F6" s="19">
        <f t="shared" si="3"/>
        <v>5</v>
      </c>
      <c r="G6" s="19">
        <f t="shared" si="3"/>
        <v>0</v>
      </c>
      <c r="H6" s="19" t="str">
        <f t="shared" si="3"/>
        <v>広島県　大崎上島町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9.6199999999999992</v>
      </c>
      <c r="Q6" s="20">
        <f t="shared" si="3"/>
        <v>100</v>
      </c>
      <c r="R6" s="20">
        <f t="shared" si="3"/>
        <v>4270</v>
      </c>
      <c r="S6" s="20">
        <f t="shared" si="3"/>
        <v>6908</v>
      </c>
      <c r="T6" s="20">
        <f t="shared" si="3"/>
        <v>43.11</v>
      </c>
      <c r="U6" s="20">
        <f t="shared" si="3"/>
        <v>160.24</v>
      </c>
      <c r="V6" s="20">
        <f t="shared" si="3"/>
        <v>649</v>
      </c>
      <c r="W6" s="20">
        <f t="shared" si="3"/>
        <v>0.2</v>
      </c>
      <c r="X6" s="20">
        <f t="shared" si="3"/>
        <v>3245</v>
      </c>
      <c r="Y6" s="21">
        <f>IF(Y7="",NA(),Y7)</f>
        <v>97.86</v>
      </c>
      <c r="Z6" s="21">
        <f t="shared" ref="Z6:AH6" si="4">IF(Z7="",NA(),Z7)</f>
        <v>100.22</v>
      </c>
      <c r="AA6" s="21">
        <f t="shared" si="4"/>
        <v>101.97</v>
      </c>
      <c r="AB6" s="21">
        <f t="shared" si="4"/>
        <v>100.35</v>
      </c>
      <c r="AC6" s="21">
        <f t="shared" si="4"/>
        <v>123.91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876.4</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54.4</v>
      </c>
      <c r="BR6" s="21">
        <f t="shared" ref="BR6:BZ6" si="8">IF(BR7="",NA(),BR7)</f>
        <v>61.06</v>
      </c>
      <c r="BS6" s="21">
        <f t="shared" si="8"/>
        <v>62.99</v>
      </c>
      <c r="BT6" s="21">
        <f t="shared" si="8"/>
        <v>59.05</v>
      </c>
      <c r="BU6" s="21">
        <f t="shared" si="8"/>
        <v>92.47</v>
      </c>
      <c r="BV6" s="21">
        <f t="shared" si="8"/>
        <v>57.31</v>
      </c>
      <c r="BW6" s="21">
        <f t="shared" si="8"/>
        <v>57.08</v>
      </c>
      <c r="BX6" s="21">
        <f t="shared" si="8"/>
        <v>56.26</v>
      </c>
      <c r="BY6" s="21">
        <f t="shared" si="8"/>
        <v>52.94</v>
      </c>
      <c r="BZ6" s="21">
        <f t="shared" si="8"/>
        <v>52.05</v>
      </c>
      <c r="CA6" s="20" t="str">
        <f>IF(CA7="","",IF(CA7="-","【-】","【"&amp;SUBSTITUTE(TEXT(CA7,"#,##0.00"),"-","△")&amp;"】"))</f>
        <v>【56.93】</v>
      </c>
      <c r="CB6" s="21">
        <f>IF(CB7="",NA(),CB7)</f>
        <v>396.14</v>
      </c>
      <c r="CC6" s="21">
        <f t="shared" ref="CC6:CK6" si="9">IF(CC7="",NA(),CC7)</f>
        <v>343.65</v>
      </c>
      <c r="CD6" s="21">
        <f t="shared" si="9"/>
        <v>311.27</v>
      </c>
      <c r="CE6" s="21">
        <f t="shared" si="9"/>
        <v>454.05</v>
      </c>
      <c r="CF6" s="21">
        <f t="shared" si="9"/>
        <v>321.06</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51.65</v>
      </c>
      <c r="CN6" s="21">
        <f t="shared" ref="CN6:CV6" si="10">IF(CN7="",NA(),CN7)</f>
        <v>58.24</v>
      </c>
      <c r="CO6" s="21">
        <f t="shared" si="10"/>
        <v>65.569999999999993</v>
      </c>
      <c r="CP6" s="21">
        <f t="shared" si="10"/>
        <v>66.3</v>
      </c>
      <c r="CQ6" s="21">
        <f t="shared" si="10"/>
        <v>64.47</v>
      </c>
      <c r="CR6" s="21">
        <f t="shared" si="10"/>
        <v>50.14</v>
      </c>
      <c r="CS6" s="21">
        <f t="shared" si="10"/>
        <v>54.83</v>
      </c>
      <c r="CT6" s="21">
        <f t="shared" si="10"/>
        <v>66.53</v>
      </c>
      <c r="CU6" s="21">
        <f t="shared" si="10"/>
        <v>52.35</v>
      </c>
      <c r="CV6" s="21">
        <f t="shared" si="10"/>
        <v>46.25</v>
      </c>
      <c r="CW6" s="20" t="str">
        <f>IF(CW7="","",IF(CW7="-","【-】","【"&amp;SUBSTITUTE(TEXT(CW7,"#,##0.00"),"-","△")&amp;"】"))</f>
        <v>【49.87】</v>
      </c>
      <c r="CX6" s="21">
        <f>IF(CX7="",NA(),CX7)</f>
        <v>81.23</v>
      </c>
      <c r="CY6" s="21">
        <f t="shared" ref="CY6:DG6" si="11">IF(CY7="",NA(),CY7)</f>
        <v>82.91</v>
      </c>
      <c r="CZ6" s="21">
        <f t="shared" si="11"/>
        <v>84.48</v>
      </c>
      <c r="DA6" s="21">
        <f t="shared" si="11"/>
        <v>85.99</v>
      </c>
      <c r="DB6" s="21">
        <f t="shared" si="11"/>
        <v>86.59</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344311</v>
      </c>
      <c r="D7" s="23">
        <v>47</v>
      </c>
      <c r="E7" s="23">
        <v>17</v>
      </c>
      <c r="F7" s="23">
        <v>5</v>
      </c>
      <c r="G7" s="23">
        <v>0</v>
      </c>
      <c r="H7" s="23" t="s">
        <v>99</v>
      </c>
      <c r="I7" s="23" t="s">
        <v>100</v>
      </c>
      <c r="J7" s="23" t="s">
        <v>101</v>
      </c>
      <c r="K7" s="23" t="s">
        <v>102</v>
      </c>
      <c r="L7" s="23" t="s">
        <v>103</v>
      </c>
      <c r="M7" s="23" t="s">
        <v>104</v>
      </c>
      <c r="N7" s="24" t="s">
        <v>105</v>
      </c>
      <c r="O7" s="24" t="s">
        <v>106</v>
      </c>
      <c r="P7" s="24">
        <v>9.6199999999999992</v>
      </c>
      <c r="Q7" s="24">
        <v>100</v>
      </c>
      <c r="R7" s="24">
        <v>4270</v>
      </c>
      <c r="S7" s="24">
        <v>6908</v>
      </c>
      <c r="T7" s="24">
        <v>43.11</v>
      </c>
      <c r="U7" s="24">
        <v>160.24</v>
      </c>
      <c r="V7" s="24">
        <v>649</v>
      </c>
      <c r="W7" s="24">
        <v>0.2</v>
      </c>
      <c r="X7" s="24">
        <v>3245</v>
      </c>
      <c r="Y7" s="24">
        <v>97.86</v>
      </c>
      <c r="Z7" s="24">
        <v>100.22</v>
      </c>
      <c r="AA7" s="24">
        <v>101.97</v>
      </c>
      <c r="AB7" s="24">
        <v>100.35</v>
      </c>
      <c r="AC7" s="24">
        <v>123.91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876.4</v>
      </c>
      <c r="BJ7" s="24">
        <v>0</v>
      </c>
      <c r="BK7" s="24">
        <v>826.83</v>
      </c>
      <c r="BL7" s="24">
        <v>867.83</v>
      </c>
      <c r="BM7" s="24">
        <v>791.76</v>
      </c>
      <c r="BN7" s="24">
        <v>900.82</v>
      </c>
      <c r="BO7" s="24">
        <v>839.21</v>
      </c>
      <c r="BP7" s="24">
        <v>785.1</v>
      </c>
      <c r="BQ7" s="24">
        <v>54.4</v>
      </c>
      <c r="BR7" s="24">
        <v>61.06</v>
      </c>
      <c r="BS7" s="24">
        <v>62.99</v>
      </c>
      <c r="BT7" s="24">
        <v>59.05</v>
      </c>
      <c r="BU7" s="24">
        <v>92.47</v>
      </c>
      <c r="BV7" s="24">
        <v>57.31</v>
      </c>
      <c r="BW7" s="24">
        <v>57.08</v>
      </c>
      <c r="BX7" s="24">
        <v>56.26</v>
      </c>
      <c r="BY7" s="24">
        <v>52.94</v>
      </c>
      <c r="BZ7" s="24">
        <v>52.05</v>
      </c>
      <c r="CA7" s="24">
        <v>56.93</v>
      </c>
      <c r="CB7" s="24">
        <v>396.14</v>
      </c>
      <c r="CC7" s="24">
        <v>343.65</v>
      </c>
      <c r="CD7" s="24">
        <v>311.27</v>
      </c>
      <c r="CE7" s="24">
        <v>454.05</v>
      </c>
      <c r="CF7" s="24">
        <v>321.06</v>
      </c>
      <c r="CG7" s="24">
        <v>273.52</v>
      </c>
      <c r="CH7" s="24">
        <v>274.99</v>
      </c>
      <c r="CI7" s="24">
        <v>282.08999999999997</v>
      </c>
      <c r="CJ7" s="24">
        <v>303.27999999999997</v>
      </c>
      <c r="CK7" s="24">
        <v>301.86</v>
      </c>
      <c r="CL7" s="24">
        <v>271.14999999999998</v>
      </c>
      <c r="CM7" s="24">
        <v>51.65</v>
      </c>
      <c r="CN7" s="24">
        <v>58.24</v>
      </c>
      <c r="CO7" s="24">
        <v>65.569999999999993</v>
      </c>
      <c r="CP7" s="24">
        <v>66.3</v>
      </c>
      <c r="CQ7" s="24">
        <v>64.47</v>
      </c>
      <c r="CR7" s="24">
        <v>50.14</v>
      </c>
      <c r="CS7" s="24">
        <v>54.83</v>
      </c>
      <c r="CT7" s="24">
        <v>66.53</v>
      </c>
      <c r="CU7" s="24">
        <v>52.35</v>
      </c>
      <c r="CV7" s="24">
        <v>46.25</v>
      </c>
      <c r="CW7" s="24">
        <v>49.87</v>
      </c>
      <c r="CX7" s="24">
        <v>81.23</v>
      </c>
      <c r="CY7" s="24">
        <v>82.91</v>
      </c>
      <c r="CZ7" s="24">
        <v>84.48</v>
      </c>
      <c r="DA7" s="24">
        <v>85.99</v>
      </c>
      <c r="DB7" s="24">
        <v>86.59</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115</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住野 大輔</cp:lastModifiedBy>
  <dcterms:created xsi:type="dcterms:W3CDTF">2025-01-24T07:35:58Z</dcterms:created>
  <dcterms:modified xsi:type="dcterms:W3CDTF">2025-02-21T04:31:56Z</dcterms:modified>
  <cp:category/>
</cp:coreProperties>
</file>