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92.168.1.130\etajimacity\022財政課財政\05_公営企業\01-2024_公営企業(R6)\25-1月\250127（2月3日〆）【広島県市町行財政課】公営企業に係る経営比較分析表（令和５年度決算）の分析等について（依頼）\江田島市回答\"/>
    </mc:Choice>
  </mc:AlternateContent>
  <xr:revisionPtr revIDLastSave="0" documentId="13_ncr:1_{4ED43E07-0E89-4A20-86D4-CE7456709C6C}" xr6:coauthVersionLast="47" xr6:coauthVersionMax="47" xr10:uidLastSave="{00000000-0000-0000-0000-000000000000}"/>
  <workbookProtection workbookAlgorithmName="SHA-512" workbookHashValue="UGLVbJDY5SWr6DozHA2zXzSIbr9badQ9ng1+ZOmSu15YL8j6EzsX4esxbIcqMVxny7qMzaW4GTlsGSLmauwDpg==" workbookSaltValue="eheUtc8E8FOyldbF5fkWgg=="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I10" i="4" s="1"/>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G85" i="4"/>
  <c r="E85" i="4"/>
  <c r="AT10" i="4"/>
  <c r="AL10"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<sst xmlns="http://schemas.openxmlformats.org/spreadsheetml/2006/main" count="231" uniqueCount="116">
  <si>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</si>
  <si>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</si>
  <si>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</si>
  <si>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</si>
  <si>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</si>
  <si>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</si>
  <si>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</si>
  <si>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</si>
  <si>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</si>
  <si>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</si>
  <si>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</si>
  <si>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</si>
  <si>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</si>
  <si>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</si>
  <si>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</si>
  <si>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</si>
  <si>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</si>
  <si>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</si>
  <si>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</si>
  <si>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</si>
  <si>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</si>
  <si>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</si>
  <si>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</si>
  <si>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</si>
  <si>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</si>
  <si>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</si>
  <si>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</si>
  <si>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</si>
  <si>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</si>
  <si>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</si>
  <si>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</si>
  <si>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</si>
  <si>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</si>
  <si>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</si>
  <si>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</si>
  <si>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</si>
  <si>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</si>
  <si>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</si>
  <si>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</si>
  <si>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</si>
  <si>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</si>
  <si>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</si>
  <si>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</si>
  <si>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</si>
  <si>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</si>
  <si>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</si>
  <si>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</si>
  <si>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</si>
  <si>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</si>
  <si>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</si>
  <si>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</si>
  <si>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</si>
  <si>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</si>
  <si>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</si>
  <si>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</si>
  <si>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</si>
  <si>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</si>
  <si>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</si>
  <si>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</si>
  <si>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</si>
  <si>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</si>
  <si>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</si>
  <si>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</si>
  <si>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</si>
  <si>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</si>
  <si>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</si>
  <si>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</si>
  <si>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</si>
  <si>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</si>
  <si>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</si>
  <si>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</si>
  <si>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</si>
  <si>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</si>
  <si>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</si>
  <si>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</si>
  <si>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</si>
  <si>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</si>
  <si>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</si>
  <si>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</si>
  <si>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</si>
  <si>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</si>
  <si>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</si>
  <si>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</si>
  <si>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</si>
  <si>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</si>
  <si>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</si>
  <si>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</si>
  <si>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</si>
  <si>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</si>
  <si>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</si>
  <si>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</si>
  <si>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</si>
  <si>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</si>
  <si>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</si>
  <si>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</si>
  <si>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</si>
  <si>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</si>
  <si>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</si>
  <si>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</si>
  <si>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</si>
  <si>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</si>
  <si>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</si>
  <si>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</si>
  <si>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</si>
  <si>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</si>
  <si>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</si>
  <si>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</si>
  <si>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</si>
  <si>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</si>
  <si>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</si>
  <si>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</si>
  <si>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</si>
  <si>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</si>
  <si>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【経常収支比率・累積欠損金比率】
　経常収支比率は100％で推移しており、累積欠損も発生していないが、一般会計繰入金によるものであり、基準外繰入の縮小・解消に向け、経営改善に取り組む必要がある。
【流動比率】
　流動負債の建設改良費に充てられた企業債の比率が高いものの、平均値を上回っている。
【企業債対事業規模比率】
　整備に伴う企業債の借入による企業債残高が多額である。ほぼ平均値ではあるが、今後も大規模な施設改修等が必要であり、増加することが見込まれる。
【経費回収率・汚水処理原価】
　経費回収率は、令和3年10月より使用料の料金改定を行ったことなどから、平均値を上回っている。汚水処理原価は、令和3年度以降、ほぼ同水準で推移している。引き続き施設の維持管理経費の節減にも努めていく。
【施設利用率】
　施設利用率は、令和2年度以降、平均値を上回っている。
【水洗化率】
　水洗化率は、徐々に増加しているが、約70％台と低く、類似団体平均を下回っている。高齢化や家屋の老朽化、経済的理由などによる未接続世帯が多い。水洗化促進員の訪問等による普及促進を引き続き継続していく必要がある。</t>
    <rPh sb="139" eb="140">
      <t>ウエ</t>
    </rPh>
    <rPh sb="189" eb="192">
      <t>ヘイキンチ</t>
    </rPh>
    <rPh sb="282" eb="285">
      <t>ヘイキンチ</t>
    </rPh>
    <rPh sb="286" eb="288">
      <t>ウワマワ</t>
    </rPh>
    <rPh sb="363" eb="365">
      <t>レイワ</t>
    </rPh>
    <rPh sb="366" eb="368">
      <t>ネンド</t>
    </rPh>
    <rPh sb="368" eb="370">
      <t>イコウ</t>
    </rPh>
    <phoneticPr fontId="4"/>
  </si>
  <si>
    <t>【有形固定資産減価償却率・管渠老朽化率・管渠改善率】
　管渠老化率、管渠改善率は、ともに0％で推移している。
　平成6年度に供用開始し、29年が経過した。管渠が耐用年数を経過するにはまだ年数があるとはいえ、今後、経年による施設の老朽化、維持修繕、更新費用が増大する見込みであり、長寿命化計画（ストックマネジメント計画）等に基づき計画的な更新を図っていく必要がある。</t>
    <rPh sb="159" eb="160">
      <t>トウ</t>
    </rPh>
    <phoneticPr fontId="4"/>
  </si>
  <si>
    <t>　令和2年度に整備計画を見直し、江田島市の下水道事業は、おおむね完了した。今後は、水洗化率の向上のため、未接続世帯の実態の把握、啓発等により接続推進を継続していく。
　安定した経営には課題が多い。引き続き、基準外繰入の解消のため、維持管理経費の節減や必要に応じた料金改定などにも努める。
　企業債残高が多額で、将来的な負担が大きい。今後も施設や設備等の更新を予定している。企業債残高は、減少傾向ではあるものの、人口減少なども影響し、将来的な負担の増大が予想されるため、引き続き経営健全化に努める。
　管渠の老朽化率等は、低いものの、今後、経年による修繕・更新費用の増大も見込まれるため、経営戦略及び長寿命化計画（ストックマネジメント計画）等に基づき計画的な修繕・更新に取り組む。</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</si>
</sst>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815-4E7B-A549-EF26D955863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E815-4E7B-A549-EF26D955863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41.77</c:v>
                </c:pt>
                <c:pt idx="1">
                  <c:v>43.09</c:v>
                </c:pt>
                <c:pt idx="2">
                  <c:v>44.36</c:v>
                </c:pt>
                <c:pt idx="3">
                  <c:v>41.86</c:v>
                </c:pt>
                <c:pt idx="4">
                  <c:v>43.07</c:v>
                </c:pt>
              </c:numCache>
            </c:numRef>
          </c:val>
          <c:extLst>
            <c:ext xmlns:c16="http://schemas.microsoft.com/office/drawing/2014/chart" uri="{C3380CC4-5D6E-409C-BE32-E72D297353CC}">
              <c16:uniqueId val="{00000000-F607-4BD1-BB97-4BABB33C347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F607-4BD1-BB97-4BABB33C347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70.489999999999995</c:v>
                </c:pt>
                <c:pt idx="1">
                  <c:v>72.900000000000006</c:v>
                </c:pt>
                <c:pt idx="2">
                  <c:v>74.180000000000007</c:v>
                </c:pt>
                <c:pt idx="3">
                  <c:v>74.73</c:v>
                </c:pt>
                <c:pt idx="4">
                  <c:v>76.09</c:v>
                </c:pt>
              </c:numCache>
            </c:numRef>
          </c:val>
          <c:extLst>
            <c:ext xmlns:c16="http://schemas.microsoft.com/office/drawing/2014/chart" uri="{C3380CC4-5D6E-409C-BE32-E72D297353CC}">
              <c16:uniqueId val="{00000000-71FF-4248-82D8-C1BBD94D5F5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71FF-4248-82D8-C1BBD94D5F5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100.01</c:v>
                </c:pt>
                <c:pt idx="1">
                  <c:v>126.87</c:v>
                </c:pt>
                <c:pt idx="2">
                  <c:v>100</c:v>
                </c:pt>
                <c:pt idx="3">
                  <c:v>100</c:v>
                </c:pt>
                <c:pt idx="4">
                  <c:v>100</c:v>
                </c:pt>
              </c:numCache>
            </c:numRef>
          </c:val>
          <c:extLst>
            <c:ext xmlns:c16="http://schemas.microsoft.com/office/drawing/2014/chart" uri="{C3380CC4-5D6E-409C-BE32-E72D297353CC}">
              <c16:uniqueId val="{00000000-EDA0-44D5-8B5E-5F0FDFDE5C2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105.78</c:v>
                </c:pt>
                <c:pt idx="2">
                  <c:v>106.09</c:v>
                </c:pt>
                <c:pt idx="3">
                  <c:v>106.44</c:v>
                </c:pt>
                <c:pt idx="4">
                  <c:v>107.11</c:v>
                </c:pt>
              </c:numCache>
            </c:numRef>
          </c:val>
          <c:smooth val="0"/>
          <c:extLst>
            <c:ext xmlns:c16="http://schemas.microsoft.com/office/drawing/2014/chart" uri="{C3380CC4-5D6E-409C-BE32-E72D297353CC}">
              <c16:uniqueId val="{00000001-EDA0-44D5-8B5E-5F0FDFDE5C2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37.049999999999997</c:v>
                </c:pt>
                <c:pt idx="1">
                  <c:v>38.700000000000003</c:v>
                </c:pt>
                <c:pt idx="2">
                  <c:v>40.82</c:v>
                </c:pt>
                <c:pt idx="3">
                  <c:v>42.54</c:v>
                </c:pt>
                <c:pt idx="4">
                  <c:v>44.44</c:v>
                </c:pt>
              </c:numCache>
            </c:numRef>
          </c:val>
          <c:extLst>
            <c:ext xmlns:c16="http://schemas.microsoft.com/office/drawing/2014/chart" uri="{C3380CC4-5D6E-409C-BE32-E72D297353CC}">
              <c16:uniqueId val="{00000000-F2F6-4F8B-84C4-F3759795183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21.36</c:v>
                </c:pt>
                <c:pt idx="2">
                  <c:v>22.79</c:v>
                </c:pt>
                <c:pt idx="3">
                  <c:v>24.8</c:v>
                </c:pt>
                <c:pt idx="4">
                  <c:v>26.77</c:v>
                </c:pt>
              </c:numCache>
            </c:numRef>
          </c:val>
          <c:smooth val="0"/>
          <c:extLst>
            <c:ext xmlns:c16="http://schemas.microsoft.com/office/drawing/2014/chart" uri="{C3380CC4-5D6E-409C-BE32-E72D297353CC}">
              <c16:uniqueId val="{00000001-F2F6-4F8B-84C4-F3759795183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E7D-4864-B870-B0E3C8CA4B9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8.6199999999999992</c:v>
                </c:pt>
                <c:pt idx="1">
                  <c:v>0.01</c:v>
                </c:pt>
                <c:pt idx="2">
                  <c:v>0.01</c:v>
                </c:pt>
                <c:pt idx="3">
                  <c:v>0.02</c:v>
                </c:pt>
                <c:pt idx="4">
                  <c:v>7.0000000000000007E-2</c:v>
                </c:pt>
              </c:numCache>
            </c:numRef>
          </c:val>
          <c:smooth val="0"/>
          <c:extLst>
            <c:ext xmlns:c16="http://schemas.microsoft.com/office/drawing/2014/chart" uri="{C3380CC4-5D6E-409C-BE32-E72D297353CC}">
              <c16:uniqueId val="{00000001-0E7D-4864-B870-B0E3C8CA4B9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F4C-4171-BBD0-A0026FCBBE0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63.96</c:v>
                </c:pt>
                <c:pt idx="2">
                  <c:v>69.42</c:v>
                </c:pt>
                <c:pt idx="3">
                  <c:v>72.86</c:v>
                </c:pt>
                <c:pt idx="4">
                  <c:v>69.540000000000006</c:v>
                </c:pt>
              </c:numCache>
            </c:numRef>
          </c:val>
          <c:smooth val="0"/>
          <c:extLst>
            <c:ext xmlns:c16="http://schemas.microsoft.com/office/drawing/2014/chart" uri="{C3380CC4-5D6E-409C-BE32-E72D297353CC}">
              <c16:uniqueId val="{00000001-FF4C-4171-BBD0-A0026FCBBE0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48.62</c:v>
                </c:pt>
                <c:pt idx="1">
                  <c:v>77.16</c:v>
                </c:pt>
                <c:pt idx="2">
                  <c:v>58.4</c:v>
                </c:pt>
                <c:pt idx="3">
                  <c:v>57.71</c:v>
                </c:pt>
                <c:pt idx="4">
                  <c:v>56.02</c:v>
                </c:pt>
              </c:numCache>
            </c:numRef>
          </c:val>
          <c:extLst>
            <c:ext xmlns:c16="http://schemas.microsoft.com/office/drawing/2014/chart" uri="{C3380CC4-5D6E-409C-BE32-E72D297353CC}">
              <c16:uniqueId val="{00000000-9D7E-4175-B716-576212D617A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44.24</c:v>
                </c:pt>
                <c:pt idx="2">
                  <c:v>43.07</c:v>
                </c:pt>
                <c:pt idx="3">
                  <c:v>45.42</c:v>
                </c:pt>
                <c:pt idx="4">
                  <c:v>50.63</c:v>
                </c:pt>
              </c:numCache>
            </c:numRef>
          </c:val>
          <c:smooth val="0"/>
          <c:extLst>
            <c:ext xmlns:c16="http://schemas.microsoft.com/office/drawing/2014/chart" uri="{C3380CC4-5D6E-409C-BE32-E72D297353CC}">
              <c16:uniqueId val="{00000001-9D7E-4175-B716-576212D617A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2051.0700000000002</c:v>
                </c:pt>
                <c:pt idx="1">
                  <c:v>1803.76</c:v>
                </c:pt>
                <c:pt idx="2">
                  <c:v>1523.99</c:v>
                </c:pt>
                <c:pt idx="3">
                  <c:v>1277.3900000000001</c:v>
                </c:pt>
                <c:pt idx="4">
                  <c:v>1179.58</c:v>
                </c:pt>
              </c:numCache>
            </c:numRef>
          </c:val>
          <c:extLst>
            <c:ext xmlns:c16="http://schemas.microsoft.com/office/drawing/2014/chart" uri="{C3380CC4-5D6E-409C-BE32-E72D297353CC}">
              <c16:uniqueId val="{00000000-9CE7-4AAE-A83F-3673CF75E3B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9CE7-4AAE-A83F-3673CF75E3B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52.45</c:v>
                </c:pt>
                <c:pt idx="1">
                  <c:v>76.64</c:v>
                </c:pt>
                <c:pt idx="2">
                  <c:v>89.05</c:v>
                </c:pt>
                <c:pt idx="3">
                  <c:v>91.8</c:v>
                </c:pt>
                <c:pt idx="4">
                  <c:v>99.21</c:v>
                </c:pt>
              </c:numCache>
            </c:numRef>
          </c:val>
          <c:extLst>
            <c:ext xmlns:c16="http://schemas.microsoft.com/office/drawing/2014/chart" uri="{C3380CC4-5D6E-409C-BE32-E72D297353CC}">
              <c16:uniqueId val="{00000000-C85B-4838-9B10-75C8130F8E2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C85B-4838-9B10-75C8130F8E2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340.47</c:v>
                </c:pt>
                <c:pt idx="1">
                  <c:v>233.82</c:v>
                </c:pt>
                <c:pt idx="2">
                  <c:v>214.83</c:v>
                </c:pt>
                <c:pt idx="3">
                  <c:v>235.89</c:v>
                </c:pt>
                <c:pt idx="4">
                  <c:v>219.36</c:v>
                </c:pt>
              </c:numCache>
            </c:numRef>
          </c:val>
          <c:extLst>
            <c:ext xmlns:c16="http://schemas.microsoft.com/office/drawing/2014/chart" uri="{C3380CC4-5D6E-409C-BE32-E72D297353CC}">
              <c16:uniqueId val="{00000000-4251-4344-9F19-7A656B9AD1F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4251-4344-9F19-7A656B9AD1F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34"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広島県　江田島市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71" t="str">
        <f>データ!$M$6</f>
        <v>非設置</v>
      </c>
      <c r="AE8" s="71"/>
      <c r="AF8" s="71"/>
      <c r="AG8" s="71"/>
      <c r="AH8" s="71"/>
      <c r="AI8" s="71"/>
      <c r="AJ8" s="71"/>
      <c r="AK8" s="3"/>
      <c r="AL8" s="44">
        <f>データ!S6</f>
        <v>20996</v>
      </c>
      <c r="AM8" s="44"/>
      <c r="AN8" s="44"/>
      <c r="AO8" s="44"/>
      <c r="AP8" s="44"/>
      <c r="AQ8" s="44"/>
      <c r="AR8" s="44"/>
      <c r="AS8" s="44"/>
      <c r="AT8" s="45">
        <f>データ!T6</f>
        <v>100.65</v>
      </c>
      <c r="AU8" s="45"/>
      <c r="AV8" s="45"/>
      <c r="AW8" s="45"/>
      <c r="AX8" s="45"/>
      <c r="AY8" s="45"/>
      <c r="AZ8" s="45"/>
      <c r="BA8" s="45"/>
      <c r="BB8" s="45">
        <f>データ!U6</f>
        <v>208.6</v>
      </c>
      <c r="BC8" s="45"/>
      <c r="BD8" s="45"/>
      <c r="BE8" s="45"/>
      <c r="BF8" s="45"/>
      <c r="BG8" s="45"/>
      <c r="BH8" s="45"/>
      <c r="BI8" s="45"/>
      <c r="BJ8" s="3"/>
      <c r="BK8" s="3"/>
      <c r="BL8" s="66" t="s">
        <v>10</v>
      </c>
      <c r="BM8" s="67"/>
      <c r="BN8" s="68" t="s">
        <v>11</v>
      </c>
      <c r="BO8" s="68"/>
      <c r="BP8" s="68"/>
      <c r="BQ8" s="68"/>
      <c r="BR8" s="68"/>
      <c r="BS8" s="68"/>
      <c r="BT8" s="68"/>
      <c r="BU8" s="68"/>
      <c r="BV8" s="68"/>
      <c r="BW8" s="68"/>
      <c r="BX8" s="68"/>
      <c r="BY8" s="69"/>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80.22</v>
      </c>
      <c r="J10" s="45"/>
      <c r="K10" s="45"/>
      <c r="L10" s="45"/>
      <c r="M10" s="45"/>
      <c r="N10" s="45"/>
      <c r="O10" s="45"/>
      <c r="P10" s="45">
        <f>データ!P6</f>
        <v>40.35</v>
      </c>
      <c r="Q10" s="45"/>
      <c r="R10" s="45"/>
      <c r="S10" s="45"/>
      <c r="T10" s="45"/>
      <c r="U10" s="45"/>
      <c r="V10" s="45"/>
      <c r="W10" s="45">
        <f>データ!Q6</f>
        <v>90.53</v>
      </c>
      <c r="X10" s="45"/>
      <c r="Y10" s="45"/>
      <c r="Z10" s="45"/>
      <c r="AA10" s="45"/>
      <c r="AB10" s="45"/>
      <c r="AC10" s="45"/>
      <c r="AD10" s="44">
        <f>データ!R6</f>
        <v>4152</v>
      </c>
      <c r="AE10" s="44"/>
      <c r="AF10" s="44"/>
      <c r="AG10" s="44"/>
      <c r="AH10" s="44"/>
      <c r="AI10" s="44"/>
      <c r="AJ10" s="44"/>
      <c r="AK10" s="2"/>
      <c r="AL10" s="44">
        <f>データ!V6</f>
        <v>8294</v>
      </c>
      <c r="AM10" s="44"/>
      <c r="AN10" s="44"/>
      <c r="AO10" s="44"/>
      <c r="AP10" s="44"/>
      <c r="AQ10" s="44"/>
      <c r="AR10" s="44"/>
      <c r="AS10" s="44"/>
      <c r="AT10" s="45">
        <f>データ!W6</f>
        <v>3.92</v>
      </c>
      <c r="AU10" s="45"/>
      <c r="AV10" s="45"/>
      <c r="AW10" s="45"/>
      <c r="AX10" s="45"/>
      <c r="AY10" s="45"/>
      <c r="AZ10" s="45"/>
      <c r="BA10" s="45"/>
      <c r="BB10" s="45">
        <f>データ!X6</f>
        <v>2115.8200000000002</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0" t="s">
        <v>26</v>
      </c>
      <c r="BM14" s="61"/>
      <c r="BN14" s="61"/>
      <c r="BO14" s="61"/>
      <c r="BP14" s="61"/>
      <c r="BQ14" s="61"/>
      <c r="BR14" s="61"/>
      <c r="BS14" s="61"/>
      <c r="BT14" s="61"/>
      <c r="BU14" s="61"/>
      <c r="BV14" s="61"/>
      <c r="BW14" s="61"/>
      <c r="BX14" s="61"/>
      <c r="BY14" s="61"/>
      <c r="BZ14" s="62"/>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63"/>
      <c r="BM15" s="64"/>
      <c r="BN15" s="64"/>
      <c r="BO15" s="64"/>
      <c r="BP15" s="64"/>
      <c r="BQ15" s="64"/>
      <c r="BR15" s="64"/>
      <c r="BS15" s="64"/>
      <c r="BT15" s="64"/>
      <c r="BU15" s="64"/>
      <c r="BV15" s="64"/>
      <c r="BW15" s="64"/>
      <c r="BX15" s="64"/>
      <c r="BY15" s="64"/>
      <c r="BZ15" s="6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QwAI+4J547Yp10f+xxYpooZosetxLIiSgS6rpPs4k/ugr6j3Zb5IyuH5nWBTYu1Mec8GxnbsTUvRSl6b6qTmSw==" saltValue="e3Ezkqy2nQT49K50LRKIs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342157</v>
      </c>
      <c r="D6" s="19">
        <f t="shared" si="3"/>
        <v>46</v>
      </c>
      <c r="E6" s="19">
        <f t="shared" si="3"/>
        <v>17</v>
      </c>
      <c r="F6" s="19">
        <f t="shared" si="3"/>
        <v>4</v>
      </c>
      <c r="G6" s="19">
        <f t="shared" si="3"/>
        <v>0</v>
      </c>
      <c r="H6" s="19" t="str">
        <f t="shared" si="3"/>
        <v>広島県　江田島市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80.22</v>
      </c>
      <c r="P6" s="20">
        <f t="shared" si="3"/>
        <v>40.35</v>
      </c>
      <c r="Q6" s="20">
        <f t="shared" si="3"/>
        <v>90.53</v>
      </c>
      <c r="R6" s="20">
        <f t="shared" si="3"/>
        <v>4152</v>
      </c>
      <c r="S6" s="20">
        <f t="shared" si="3"/>
        <v>20996</v>
      </c>
      <c r="T6" s="20">
        <f t="shared" si="3"/>
        <v>100.65</v>
      </c>
      <c r="U6" s="20">
        <f t="shared" si="3"/>
        <v>208.6</v>
      </c>
      <c r="V6" s="20">
        <f t="shared" si="3"/>
        <v>8294</v>
      </c>
      <c r="W6" s="20">
        <f t="shared" si="3"/>
        <v>3.92</v>
      </c>
      <c r="X6" s="20">
        <f t="shared" si="3"/>
        <v>2115.8200000000002</v>
      </c>
      <c r="Y6" s="21">
        <f>IF(Y7="",NA(),Y7)</f>
        <v>100.01</v>
      </c>
      <c r="Z6" s="21">
        <f t="shared" ref="Z6:AH6" si="4">IF(Z7="",NA(),Z7)</f>
        <v>126.87</v>
      </c>
      <c r="AA6" s="21">
        <f t="shared" si="4"/>
        <v>100</v>
      </c>
      <c r="AB6" s="21">
        <f t="shared" si="4"/>
        <v>100</v>
      </c>
      <c r="AC6" s="21">
        <f t="shared" si="4"/>
        <v>100</v>
      </c>
      <c r="AD6" s="21">
        <f t="shared" si="4"/>
        <v>102.73</v>
      </c>
      <c r="AE6" s="21">
        <f t="shared" si="4"/>
        <v>105.78</v>
      </c>
      <c r="AF6" s="21">
        <f t="shared" si="4"/>
        <v>106.09</v>
      </c>
      <c r="AG6" s="21">
        <f t="shared" si="4"/>
        <v>106.44</v>
      </c>
      <c r="AH6" s="21">
        <f t="shared" si="4"/>
        <v>107.11</v>
      </c>
      <c r="AI6" s="20" t="str">
        <f>IF(AI7="","",IF(AI7="-","【-】","【"&amp;SUBSTITUTE(TEXT(AI7,"#,##0.00"),"-","△")&amp;"】"))</f>
        <v>【105.09】</v>
      </c>
      <c r="AJ6" s="20">
        <f>IF(AJ7="",NA(),AJ7)</f>
        <v>0</v>
      </c>
      <c r="AK6" s="20">
        <f t="shared" ref="AK6:AS6" si="5">IF(AK7="",NA(),AK7)</f>
        <v>0</v>
      </c>
      <c r="AL6" s="20">
        <f t="shared" si="5"/>
        <v>0</v>
      </c>
      <c r="AM6" s="20">
        <f t="shared" si="5"/>
        <v>0</v>
      </c>
      <c r="AN6" s="20">
        <f t="shared" si="5"/>
        <v>0</v>
      </c>
      <c r="AO6" s="21">
        <f t="shared" si="5"/>
        <v>94.97</v>
      </c>
      <c r="AP6" s="21">
        <f t="shared" si="5"/>
        <v>63.96</v>
      </c>
      <c r="AQ6" s="21">
        <f t="shared" si="5"/>
        <v>69.42</v>
      </c>
      <c r="AR6" s="21">
        <f t="shared" si="5"/>
        <v>72.86</v>
      </c>
      <c r="AS6" s="21">
        <f t="shared" si="5"/>
        <v>69.540000000000006</v>
      </c>
      <c r="AT6" s="20" t="str">
        <f>IF(AT7="","",IF(AT7="-","【-】","【"&amp;SUBSTITUTE(TEXT(AT7,"#,##0.00"),"-","△")&amp;"】"))</f>
        <v>【65.73】</v>
      </c>
      <c r="AU6" s="21">
        <f>IF(AU7="",NA(),AU7)</f>
        <v>48.62</v>
      </c>
      <c r="AV6" s="21">
        <f t="shared" ref="AV6:BD6" si="6">IF(AV7="",NA(),AV7)</f>
        <v>77.16</v>
      </c>
      <c r="AW6" s="21">
        <f t="shared" si="6"/>
        <v>58.4</v>
      </c>
      <c r="AX6" s="21">
        <f t="shared" si="6"/>
        <v>57.71</v>
      </c>
      <c r="AY6" s="21">
        <f t="shared" si="6"/>
        <v>56.02</v>
      </c>
      <c r="AZ6" s="21">
        <f t="shared" si="6"/>
        <v>47.72</v>
      </c>
      <c r="BA6" s="21">
        <f t="shared" si="6"/>
        <v>44.24</v>
      </c>
      <c r="BB6" s="21">
        <f t="shared" si="6"/>
        <v>43.07</v>
      </c>
      <c r="BC6" s="21">
        <f t="shared" si="6"/>
        <v>45.42</v>
      </c>
      <c r="BD6" s="21">
        <f t="shared" si="6"/>
        <v>50.63</v>
      </c>
      <c r="BE6" s="20" t="str">
        <f>IF(BE7="","",IF(BE7="-","【-】","【"&amp;SUBSTITUTE(TEXT(BE7,"#,##0.00"),"-","△")&amp;"】"))</f>
        <v>【48.91】</v>
      </c>
      <c r="BF6" s="21">
        <f>IF(BF7="",NA(),BF7)</f>
        <v>2051.0700000000002</v>
      </c>
      <c r="BG6" s="21">
        <f t="shared" ref="BG6:BO6" si="7">IF(BG7="",NA(),BG7)</f>
        <v>1803.76</v>
      </c>
      <c r="BH6" s="21">
        <f t="shared" si="7"/>
        <v>1523.99</v>
      </c>
      <c r="BI6" s="21">
        <f t="shared" si="7"/>
        <v>1277.3900000000001</v>
      </c>
      <c r="BJ6" s="21">
        <f t="shared" si="7"/>
        <v>1179.58</v>
      </c>
      <c r="BK6" s="21">
        <f t="shared" si="7"/>
        <v>1206.79</v>
      </c>
      <c r="BL6" s="21">
        <f t="shared" si="7"/>
        <v>1258.43</v>
      </c>
      <c r="BM6" s="21">
        <f t="shared" si="7"/>
        <v>1163.75</v>
      </c>
      <c r="BN6" s="21">
        <f t="shared" si="7"/>
        <v>1195.47</v>
      </c>
      <c r="BO6" s="21">
        <f t="shared" si="7"/>
        <v>1168.69</v>
      </c>
      <c r="BP6" s="20" t="str">
        <f>IF(BP7="","",IF(BP7="-","【-】","【"&amp;SUBSTITUTE(TEXT(BP7,"#,##0.00"),"-","△")&amp;"】"))</f>
        <v>【1,156.82】</v>
      </c>
      <c r="BQ6" s="21">
        <f>IF(BQ7="",NA(),BQ7)</f>
        <v>52.45</v>
      </c>
      <c r="BR6" s="21">
        <f t="shared" ref="BR6:BZ6" si="8">IF(BR7="",NA(),BR7)</f>
        <v>76.64</v>
      </c>
      <c r="BS6" s="21">
        <f t="shared" si="8"/>
        <v>89.05</v>
      </c>
      <c r="BT6" s="21">
        <f t="shared" si="8"/>
        <v>91.8</v>
      </c>
      <c r="BU6" s="21">
        <f t="shared" si="8"/>
        <v>99.21</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340.47</v>
      </c>
      <c r="CC6" s="21">
        <f t="shared" ref="CC6:CK6" si="9">IF(CC7="",NA(),CC7)</f>
        <v>233.82</v>
      </c>
      <c r="CD6" s="21">
        <f t="shared" si="9"/>
        <v>214.83</v>
      </c>
      <c r="CE6" s="21">
        <f t="shared" si="9"/>
        <v>235.89</v>
      </c>
      <c r="CF6" s="21">
        <f t="shared" si="9"/>
        <v>219.36</v>
      </c>
      <c r="CG6" s="21">
        <f t="shared" si="9"/>
        <v>228.47</v>
      </c>
      <c r="CH6" s="21">
        <f t="shared" si="9"/>
        <v>224.88</v>
      </c>
      <c r="CI6" s="21">
        <f t="shared" si="9"/>
        <v>228.64</v>
      </c>
      <c r="CJ6" s="21">
        <f t="shared" si="9"/>
        <v>239.46</v>
      </c>
      <c r="CK6" s="21">
        <f t="shared" si="9"/>
        <v>233.15</v>
      </c>
      <c r="CL6" s="20" t="str">
        <f>IF(CL7="","",IF(CL7="-","【-】","【"&amp;SUBSTITUTE(TEXT(CL7,"#,##0.00"),"-","△")&amp;"】"))</f>
        <v>【215.73】</v>
      </c>
      <c r="CM6" s="21">
        <f>IF(CM7="",NA(),CM7)</f>
        <v>41.77</v>
      </c>
      <c r="CN6" s="21">
        <f t="shared" ref="CN6:CV6" si="10">IF(CN7="",NA(),CN7)</f>
        <v>43.09</v>
      </c>
      <c r="CO6" s="21">
        <f t="shared" si="10"/>
        <v>44.36</v>
      </c>
      <c r="CP6" s="21">
        <f t="shared" si="10"/>
        <v>41.86</v>
      </c>
      <c r="CQ6" s="21">
        <f t="shared" si="10"/>
        <v>43.07</v>
      </c>
      <c r="CR6" s="21">
        <f t="shared" si="10"/>
        <v>42.47</v>
      </c>
      <c r="CS6" s="21">
        <f t="shared" si="10"/>
        <v>42.4</v>
      </c>
      <c r="CT6" s="21">
        <f t="shared" si="10"/>
        <v>42.28</v>
      </c>
      <c r="CU6" s="21">
        <f t="shared" si="10"/>
        <v>41.06</v>
      </c>
      <c r="CV6" s="21">
        <f t="shared" si="10"/>
        <v>42.09</v>
      </c>
      <c r="CW6" s="20" t="str">
        <f>IF(CW7="","",IF(CW7="-","【-】","【"&amp;SUBSTITUTE(TEXT(CW7,"#,##0.00"),"-","△")&amp;"】"))</f>
        <v>【43.28】</v>
      </c>
      <c r="CX6" s="21">
        <f>IF(CX7="",NA(),CX7)</f>
        <v>70.489999999999995</v>
      </c>
      <c r="CY6" s="21">
        <f t="shared" ref="CY6:DG6" si="11">IF(CY7="",NA(),CY7)</f>
        <v>72.900000000000006</v>
      </c>
      <c r="CZ6" s="21">
        <f t="shared" si="11"/>
        <v>74.180000000000007</v>
      </c>
      <c r="DA6" s="21">
        <f t="shared" si="11"/>
        <v>74.73</v>
      </c>
      <c r="DB6" s="21">
        <f t="shared" si="11"/>
        <v>76.09</v>
      </c>
      <c r="DC6" s="21">
        <f t="shared" si="11"/>
        <v>83.75</v>
      </c>
      <c r="DD6" s="21">
        <f t="shared" si="11"/>
        <v>84.19</v>
      </c>
      <c r="DE6" s="21">
        <f t="shared" si="11"/>
        <v>84.34</v>
      </c>
      <c r="DF6" s="21">
        <f t="shared" si="11"/>
        <v>84.34</v>
      </c>
      <c r="DG6" s="21">
        <f t="shared" si="11"/>
        <v>84.73</v>
      </c>
      <c r="DH6" s="20" t="str">
        <f>IF(DH7="","",IF(DH7="-","【-】","【"&amp;SUBSTITUTE(TEXT(DH7,"#,##0.00"),"-","△")&amp;"】"))</f>
        <v>【86.21】</v>
      </c>
      <c r="DI6" s="21">
        <f>IF(DI7="",NA(),DI7)</f>
        <v>37.049999999999997</v>
      </c>
      <c r="DJ6" s="21">
        <f t="shared" ref="DJ6:DR6" si="12">IF(DJ7="",NA(),DJ7)</f>
        <v>38.700000000000003</v>
      </c>
      <c r="DK6" s="21">
        <f t="shared" si="12"/>
        <v>40.82</v>
      </c>
      <c r="DL6" s="21">
        <f t="shared" si="12"/>
        <v>42.54</v>
      </c>
      <c r="DM6" s="21">
        <f t="shared" si="12"/>
        <v>44.44</v>
      </c>
      <c r="DN6" s="21">
        <f t="shared" si="12"/>
        <v>24.68</v>
      </c>
      <c r="DO6" s="21">
        <f t="shared" si="12"/>
        <v>21.36</v>
      </c>
      <c r="DP6" s="21">
        <f t="shared" si="12"/>
        <v>22.79</v>
      </c>
      <c r="DQ6" s="21">
        <f t="shared" si="12"/>
        <v>24.8</v>
      </c>
      <c r="DR6" s="21">
        <f t="shared" si="12"/>
        <v>26.77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1">
        <f t="shared" si="13"/>
        <v>0.01</v>
      </c>
      <c r="EA6" s="21">
        <f t="shared" si="13"/>
        <v>0.01</v>
      </c>
      <c r="EB6" s="21">
        <f t="shared" si="13"/>
        <v>0.02</v>
      </c>
      <c r="EC6" s="21">
        <f t="shared" si="13"/>
        <v>7.0000000000000007E-2</v>
      </c>
      <c r="ED6" s="20" t="str">
        <f>IF(ED7="","",IF(ED7="-","【-】","【"&amp;SUBSTITUTE(TEXT(ED7,"#,##0.00"),"-","△")&amp;"】"))</f>
        <v>【0.09】</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342157</v>
      </c>
      <c r="D7" s="23">
        <v>46</v>
      </c>
      <c r="E7" s="23">
        <v>17</v>
      </c>
      <c r="F7" s="23">
        <v>4</v>
      </c>
      <c r="G7" s="23">
        <v>0</v>
      </c>
      <c r="H7" s="23" t="s">
        <v>96</v>
      </c>
      <c r="I7" s="23" t="s">
        <v>97</v>
      </c>
      <c r="J7" s="23" t="s">
        <v>98</v>
      </c>
      <c r="K7" s="23" t="s">
        <v>99</v>
      </c>
      <c r="L7" s="23" t="s">
        <v>100</v>
      </c>
      <c r="M7" s="23" t="s">
        <v>101</v>
      </c>
      <c r="N7" s="24" t="s">
        <v>102</v>
      </c>
      <c r="O7" s="24">
        <v>80.22</v>
      </c>
      <c r="P7" s="24">
        <v>40.35</v>
      </c>
      <c r="Q7" s="24">
        <v>90.53</v>
      </c>
      <c r="R7" s="24">
        <v>4152</v>
      </c>
      <c r="S7" s="24">
        <v>20996</v>
      </c>
      <c r="T7" s="24">
        <v>100.65</v>
      </c>
      <c r="U7" s="24">
        <v>208.6</v>
      </c>
      <c r="V7" s="24">
        <v>8294</v>
      </c>
      <c r="W7" s="24">
        <v>3.92</v>
      </c>
      <c r="X7" s="24">
        <v>2115.8200000000002</v>
      </c>
      <c r="Y7" s="24">
        <v>100.01</v>
      </c>
      <c r="Z7" s="24">
        <v>126.87</v>
      </c>
      <c r="AA7" s="24">
        <v>100</v>
      </c>
      <c r="AB7" s="24">
        <v>100</v>
      </c>
      <c r="AC7" s="24">
        <v>100</v>
      </c>
      <c r="AD7" s="24">
        <v>102.73</v>
      </c>
      <c r="AE7" s="24">
        <v>105.78</v>
      </c>
      <c r="AF7" s="24">
        <v>106.09</v>
      </c>
      <c r="AG7" s="24">
        <v>106.44</v>
      </c>
      <c r="AH7" s="24">
        <v>107.11</v>
      </c>
      <c r="AI7" s="24">
        <v>105.09</v>
      </c>
      <c r="AJ7" s="24">
        <v>0</v>
      </c>
      <c r="AK7" s="24">
        <v>0</v>
      </c>
      <c r="AL7" s="24">
        <v>0</v>
      </c>
      <c r="AM7" s="24">
        <v>0</v>
      </c>
      <c r="AN7" s="24">
        <v>0</v>
      </c>
      <c r="AO7" s="24">
        <v>94.97</v>
      </c>
      <c r="AP7" s="24">
        <v>63.96</v>
      </c>
      <c r="AQ7" s="24">
        <v>69.42</v>
      </c>
      <c r="AR7" s="24">
        <v>72.86</v>
      </c>
      <c r="AS7" s="24">
        <v>69.540000000000006</v>
      </c>
      <c r="AT7" s="24">
        <v>65.73</v>
      </c>
      <c r="AU7" s="24">
        <v>48.62</v>
      </c>
      <c r="AV7" s="24">
        <v>77.16</v>
      </c>
      <c r="AW7" s="24">
        <v>58.4</v>
      </c>
      <c r="AX7" s="24">
        <v>57.71</v>
      </c>
      <c r="AY7" s="24">
        <v>56.02</v>
      </c>
      <c r="AZ7" s="24">
        <v>47.72</v>
      </c>
      <c r="BA7" s="24">
        <v>44.24</v>
      </c>
      <c r="BB7" s="24">
        <v>43.07</v>
      </c>
      <c r="BC7" s="24">
        <v>45.42</v>
      </c>
      <c r="BD7" s="24">
        <v>50.63</v>
      </c>
      <c r="BE7" s="24">
        <v>48.91</v>
      </c>
      <c r="BF7" s="24">
        <v>2051.0700000000002</v>
      </c>
      <c r="BG7" s="24">
        <v>1803.76</v>
      </c>
      <c r="BH7" s="24">
        <v>1523.99</v>
      </c>
      <c r="BI7" s="24">
        <v>1277.3900000000001</v>
      </c>
      <c r="BJ7" s="24">
        <v>1179.58</v>
      </c>
      <c r="BK7" s="24">
        <v>1206.79</v>
      </c>
      <c r="BL7" s="24">
        <v>1258.43</v>
      </c>
      <c r="BM7" s="24">
        <v>1163.75</v>
      </c>
      <c r="BN7" s="24">
        <v>1195.47</v>
      </c>
      <c r="BO7" s="24">
        <v>1168.69</v>
      </c>
      <c r="BP7" s="24">
        <v>1156.82</v>
      </c>
      <c r="BQ7" s="24">
        <v>52.45</v>
      </c>
      <c r="BR7" s="24">
        <v>76.64</v>
      </c>
      <c r="BS7" s="24">
        <v>89.05</v>
      </c>
      <c r="BT7" s="24">
        <v>91.8</v>
      </c>
      <c r="BU7" s="24">
        <v>99.21</v>
      </c>
      <c r="BV7" s="24">
        <v>71.84</v>
      </c>
      <c r="BW7" s="24">
        <v>73.36</v>
      </c>
      <c r="BX7" s="24">
        <v>72.599999999999994</v>
      </c>
      <c r="BY7" s="24">
        <v>69.430000000000007</v>
      </c>
      <c r="BZ7" s="24">
        <v>70.709999999999994</v>
      </c>
      <c r="CA7" s="24">
        <v>75.33</v>
      </c>
      <c r="CB7" s="24">
        <v>340.47</v>
      </c>
      <c r="CC7" s="24">
        <v>233.82</v>
      </c>
      <c r="CD7" s="24">
        <v>214.83</v>
      </c>
      <c r="CE7" s="24">
        <v>235.89</v>
      </c>
      <c r="CF7" s="24">
        <v>219.36</v>
      </c>
      <c r="CG7" s="24">
        <v>228.47</v>
      </c>
      <c r="CH7" s="24">
        <v>224.88</v>
      </c>
      <c r="CI7" s="24">
        <v>228.64</v>
      </c>
      <c r="CJ7" s="24">
        <v>239.46</v>
      </c>
      <c r="CK7" s="24">
        <v>233.15</v>
      </c>
      <c r="CL7" s="24">
        <v>215.73</v>
      </c>
      <c r="CM7" s="24">
        <v>41.77</v>
      </c>
      <c r="CN7" s="24">
        <v>43.09</v>
      </c>
      <c r="CO7" s="24">
        <v>44.36</v>
      </c>
      <c r="CP7" s="24">
        <v>41.86</v>
      </c>
      <c r="CQ7" s="24">
        <v>43.07</v>
      </c>
      <c r="CR7" s="24">
        <v>42.47</v>
      </c>
      <c r="CS7" s="24">
        <v>42.4</v>
      </c>
      <c r="CT7" s="24">
        <v>42.28</v>
      </c>
      <c r="CU7" s="24">
        <v>41.06</v>
      </c>
      <c r="CV7" s="24">
        <v>42.09</v>
      </c>
      <c r="CW7" s="24">
        <v>43.28</v>
      </c>
      <c r="CX7" s="24">
        <v>70.489999999999995</v>
      </c>
      <c r="CY7" s="24">
        <v>72.900000000000006</v>
      </c>
      <c r="CZ7" s="24">
        <v>74.180000000000007</v>
      </c>
      <c r="DA7" s="24">
        <v>74.73</v>
      </c>
      <c r="DB7" s="24">
        <v>76.09</v>
      </c>
      <c r="DC7" s="24">
        <v>83.75</v>
      </c>
      <c r="DD7" s="24">
        <v>84.19</v>
      </c>
      <c r="DE7" s="24">
        <v>84.34</v>
      </c>
      <c r="DF7" s="24">
        <v>84.34</v>
      </c>
      <c r="DG7" s="24">
        <v>84.73</v>
      </c>
      <c r="DH7" s="24">
        <v>86.21</v>
      </c>
      <c r="DI7" s="24">
        <v>37.049999999999997</v>
      </c>
      <c r="DJ7" s="24">
        <v>38.700000000000003</v>
      </c>
      <c r="DK7" s="24">
        <v>40.82</v>
      </c>
      <c r="DL7" s="24">
        <v>42.54</v>
      </c>
      <c r="DM7" s="24">
        <v>44.44</v>
      </c>
      <c r="DN7" s="24">
        <v>24.68</v>
      </c>
      <c r="DO7" s="24">
        <v>21.36</v>
      </c>
      <c r="DP7" s="24">
        <v>22.79</v>
      </c>
      <c r="DQ7" s="24">
        <v>24.8</v>
      </c>
      <c r="DR7" s="24">
        <v>26.77</v>
      </c>
      <c r="DS7" s="24">
        <v>29.62</v>
      </c>
      <c r="DT7" s="24">
        <v>0</v>
      </c>
      <c r="DU7" s="24">
        <v>0</v>
      </c>
      <c r="DV7" s="24">
        <v>0</v>
      </c>
      <c r="DW7" s="24">
        <v>0</v>
      </c>
      <c r="DX7" s="24">
        <v>0</v>
      </c>
      <c r="DY7" s="24">
        <v>8.6199999999999992</v>
      </c>
      <c r="DZ7" s="24">
        <v>0.01</v>
      </c>
      <c r="EA7" s="24">
        <v>0.01</v>
      </c>
      <c r="EB7" s="24">
        <v>0.02</v>
      </c>
      <c r="EC7" s="24">
        <v>7.0000000000000007E-2</v>
      </c>
      <c r="ED7" s="24">
        <v>0.09</v>
      </c>
      <c r="EE7" s="24">
        <v>0</v>
      </c>
      <c r="EF7" s="24">
        <v>0</v>
      </c>
      <c r="EG7" s="24">
        <v>0</v>
      </c>
      <c r="EH7" s="24">
        <v>0</v>
      </c>
      <c r="EI7" s="24">
        <v>0</v>
      </c>
      <c r="EJ7" s="24">
        <v>0.36</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川上　佳代子</cp:lastModifiedBy>
  <cp:lastPrinted>2025-01-30T06:10:48Z</cp:lastPrinted>
  <dcterms:created xsi:type="dcterms:W3CDTF">2025-01-24T07:13:49Z</dcterms:created>
  <dcterms:modified xsi:type="dcterms:W3CDTF">2025-02-04T01:06:56Z</dcterms:modified>
  <cp:category/>
</cp:coreProperties>
</file>