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6県関係等照会回答\070128　（2月3日〆）【広島県市町行財政課】公営企業に係る経営比較分析表（令和５年度決算）の分析等について（依頼）\下水道_経営比較分析表（修正箇所朱書）\"/>
    </mc:Choice>
  </mc:AlternateContent>
  <workbookProtection workbookAlgorithmName="SHA-512" workbookHashValue="QbMUSTouYrY02EVoumXp7W2j7vq+a/qvhwD25/dJDiYu0hBid+IxqW53IGfCNeZKBd8Lhs3648kiAZrbV41SqA==" workbookSaltValue="W5CZDZn23HsxJjvGE3L6Sg==" workbookSpinCount="100000" lockStructure="1"/>
  <bookViews>
    <workbookView xWindow="0" yWindow="0" windowWidth="23040" windowHeight="9210"/>
  </bookViews>
  <sheets>
    <sheet name="法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O85" i="4" s="1"/>
  <c r="EN6" i="5"/>
  <c r="EM6" i="5"/>
  <c r="EL6" i="5"/>
  <c r="EK6" i="5"/>
  <c r="EJ6" i="5"/>
  <c r="EI6" i="5"/>
  <c r="EH6" i="5"/>
  <c r="EG6" i="5"/>
  <c r="EF6" i="5"/>
  <c r="EE6" i="5"/>
  <c r="ED6" i="5"/>
  <c r="N85" i="4" s="1"/>
  <c r="EC6" i="5"/>
  <c r="EB6" i="5"/>
  <c r="EA6" i="5"/>
  <c r="DZ6" i="5"/>
  <c r="DY6" i="5"/>
  <c r="DX6" i="5"/>
  <c r="DW6" i="5"/>
  <c r="DV6" i="5"/>
  <c r="DU6" i="5"/>
  <c r="DT6" i="5"/>
  <c r="DS6" i="5"/>
  <c r="M85" i="4" s="1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5" i="4" s="1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G85" i="4" s="1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5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BB8" i="4" s="1"/>
  <c r="T6" i="5"/>
  <c r="AT8" i="4" s="1"/>
  <c r="S6" i="5"/>
  <c r="AL8" i="4" s="1"/>
  <c r="R6" i="5"/>
  <c r="AD10" i="4" s="1"/>
  <c r="Q6" i="5"/>
  <c r="W10" i="4" s="1"/>
  <c r="P6" i="5"/>
  <c r="P10" i="4" s="1"/>
  <c r="O6" i="5"/>
  <c r="I10" i="4" s="1"/>
  <c r="N6" i="5"/>
  <c r="B10" i="4" s="1"/>
  <c r="M6" i="5"/>
  <c r="AD8" i="4" s="1"/>
  <c r="L6" i="5"/>
  <c r="W8" i="4" s="1"/>
  <c r="K6" i="5"/>
  <c r="P8" i="4" s="1"/>
  <c r="J6" i="5"/>
  <c r="I8" i="4" s="1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K85" i="4"/>
  <c r="J85" i="4"/>
  <c r="F85" i="4"/>
  <c r="AL10" i="4"/>
</calcChain>
</file>

<file path=xl/sharedStrings.xml><?xml version="1.0" encoding="utf-8"?>
<sst xmlns="http://schemas.openxmlformats.org/spreadsheetml/2006/main" count="231" uniqueCount="115">
  <si>
    <t>経営比較分析表（令和5年度決算）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</si>
  <si>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</si>
  <si>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</si>
  <si>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</si>
  <si>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</si>
  <si>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</si>
  <si>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</si>
  <si>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</si>
  <si>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</si>
  <si>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</si>
  <si>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</si>
  <si>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</si>
  <si>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</si>
  <si>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</si>
  <si>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</si>
  <si>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</si>
  <si>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</si>
  <si>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</si>
  <si>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</si>
  <si>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</si>
  <si>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</si>
  <si>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</si>
  <si>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</si>
  <si>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</si>
  <si>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</si>
  <si>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</si>
  <si>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</si>
  <si>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</si>
  <si>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</si>
  <si>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</si>
  <si>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</si>
  <si>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</si>
  <si>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</si>
  <si>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</si>
  <si>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</si>
  <si>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</si>
  <si>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</si>
  <si>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</si>
  <si>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</si>
  <si>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</si>
  <si>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</si>
  <si>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</si>
  <si>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</si>
  <si>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</si>
  <si>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</si>
  <si>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</si>
  <si>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</si>
  <si>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</si>
  <si>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</si>
  <si>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</si>
  <si>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</si>
  <si>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</si>
  <si>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</si>
  <si>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</si>
  <si>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</si>
  <si>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</si>
  <si>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</si>
  <si>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</si>
  <si>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</si>
  <si>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</si>
  <si>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</si>
  <si>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</si>
  <si>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</si>
  <si>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</si>
  <si>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</si>
  <si>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</si>
  <si>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</si>
  <si>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</si>
  <si>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</si>
  <si>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</si>
  <si>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</si>
  <si>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</si>
  <si>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</si>
  <si>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</si>
  <si>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</si>
  <si>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</si>
  <si>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</si>
  <si>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</si>
  <si>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</si>
  <si>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</si>
  <si>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</si>
  <si>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</si>
  <si>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</si>
  <si>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</si>
  <si>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</si>
  <si>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</si>
  <si>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</si>
  <si>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</si>
  <si>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</si>
  <si>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</si>
  <si>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</si>
  <si>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</si>
  <si>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</si>
  <si>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</si>
  <si>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</si>
  <si>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</si>
  <si>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尾道市</t>
  </si>
  <si>
    <t>法適用</t>
  </si>
  <si>
    <t>下水道事業</t>
  </si>
  <si>
    <t>特定環境保全公共下水道</t>
  </si>
  <si>
    <t>D1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</si>
  <si>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</si>
  <si>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</si>
  <si>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</si>
  <si>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</si>
  <si>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</si>
  <si>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</si>
  <si>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</si>
  <si>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</si>
  <si>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</si>
  <si>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</si>
  <si>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←書式設定</t>
    <rPh sb="1" eb="3">
      <t>ショシキ</t>
    </rPh>
    <rPh sb="3" eb="5">
      <t>セッテイ</t>
    </rPh>
    <phoneticPr fontId="4"/>
  </si>
  <si>
    <t>　法適用に伴い令和元年度から資産の減価償却を開始したため、経理上の減価償却累計額が少なく、①有形固定資産減価償却率は、類似団体・全国平均と比較して大幅に低い。また、実際の施設においても、平成５年度に供用開始したため、大幅な老朽化は見受けられず、②管渠老朽化率や③管渠改善率は0％となっている。</t>
    <phoneticPr fontId="4"/>
  </si>
  <si>
    <t>　令和元年度から地方公営企業法を適用し、公営企業会計へ移行することで経営状況を的確に把握し、将来にわたり持続可能な事業運営の構築を進めている。
　現在、供用開始区域の拡大はほぼ終了し、事業の運営は、下水道使用料と一般会計からの基準内繰入を主な財源として、維持管理を中心に行っている。経営の指標については、類似団体・全国平均と比較しても良好な指標が多く、健全な状況にある。
　今後は、引き続き維持管理費の抑制に努めるとともに、将来的な施設の更新時期に備え、ストックマネジメントによる施設更新計画を策定し、企業債残高に留意のうえ、長期的な視点からの適正な更新に努める。</t>
    <phoneticPr fontId="4"/>
  </si>
  <si>
    <t>　本市の特定環境保全公共下水道事業は、⑥汚水処理原価が類似団体・全国平均をやや上回るものの、適正なコストでの業務運営を行っている。また、平成５年度の供用開始時から使用料改定を行っていないものの、使用料単価の設定がコストに見合っているため⑤経費回収率は100％になっている。また、一般会計からの基準外繰入に依存することなく①経常収支比率100％以上を維持するとともに、②累積欠損金比率の削減に努めている。
　③流動比率は、保有現金の増加に伴い100％を上回っているため、今後１年以内の資金運用に問題はない。④企業債残高対事業規模比率が低いのは、一般会計からの繰入による負担が見込まれるとともに、企業債残高が減少しているためである。
　⑦施設利用率は良好であるものの、今後は排水人口の減少が予想されるため、人口減少の動向を注視しつつ、適切な施設規模の維持に努める。⑧水洗化率は良好であり、引き続き普及促進に努め、使用料収入の維持を図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</si>
</sst>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R&quot;yy"/>
  </numFmts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16" fillId="0" borderId="3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7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63-4799-ADE0-936DE77A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1920"/>
        <c:axId val="214084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0.36</c:v>
                </c:pt>
                <c:pt idx="1">
                  <c:v>0.39</c:v>
                </c:pt>
                <c:pt idx="2">
                  <c:v>0.1</c:v>
                </c:pt>
                <c:pt idx="3">
                  <c:v>0.08</c:v>
                </c:pt>
                <c:pt idx="4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63-4799-ADE0-936DE77A9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1920"/>
        <c:axId val="214084224"/>
      </c:lineChart>
      <c:dateAx>
        <c:axId val="2140819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4084224"/>
        <c:crosses val="autoZero"/>
        <c:auto val="1"/>
        <c:lblOffset val="100"/>
        <c:baseTimeUnit val="years"/>
      </c:dateAx>
      <c:valAx>
        <c:axId val="214084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52.1</c:v>
                </c:pt>
                <c:pt idx="1">
                  <c:v>52.43</c:v>
                </c:pt>
                <c:pt idx="2">
                  <c:v>52.57</c:v>
                </c:pt>
                <c:pt idx="3">
                  <c:v>50.75</c:v>
                </c:pt>
                <c:pt idx="4">
                  <c:v>49.39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72-4D32-939F-DAF0A6481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96320"/>
        <c:axId val="1398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42.47</c:v>
                </c:pt>
                <c:pt idx="1">
                  <c:v>42.4</c:v>
                </c:pt>
                <c:pt idx="2">
                  <c:v>42.28</c:v>
                </c:pt>
                <c:pt idx="3">
                  <c:v>41.06</c:v>
                </c:pt>
                <c:pt idx="4">
                  <c:v>45.6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72-4D32-939F-DAF0A6481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96320"/>
        <c:axId val="139898240"/>
      </c:lineChart>
      <c:dateAx>
        <c:axId val="1398963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98240"/>
        <c:crosses val="autoZero"/>
        <c:auto val="1"/>
        <c:lblOffset val="100"/>
        <c:baseTimeUnit val="years"/>
      </c:dateAx>
      <c:valAx>
        <c:axId val="1398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9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92.97</c:v>
                </c:pt>
                <c:pt idx="1">
                  <c:v>93.86</c:v>
                </c:pt>
                <c:pt idx="2">
                  <c:v>87.07</c:v>
                </c:pt>
                <c:pt idx="3">
                  <c:v>87.42</c:v>
                </c:pt>
                <c:pt idx="4">
                  <c:v>89.07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B-4B5C-B533-88C9B8A18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08384"/>
        <c:axId val="20221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83.75</c:v>
                </c:pt>
                <c:pt idx="1">
                  <c:v>84.19</c:v>
                </c:pt>
                <c:pt idx="2">
                  <c:v>84.34</c:v>
                </c:pt>
                <c:pt idx="3">
                  <c:v>84.34</c:v>
                </c:pt>
                <c:pt idx="4">
                  <c:v>88.66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BB-4B5C-B533-88C9B8A18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08384"/>
        <c:axId val="202210304"/>
      </c:lineChart>
      <c:dateAx>
        <c:axId val="20220838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2210304"/>
        <c:crosses val="autoZero"/>
        <c:auto val="1"/>
        <c:lblOffset val="100"/>
        <c:baseTimeUnit val="years"/>
      </c:dateAx>
      <c:valAx>
        <c:axId val="20221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08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98.66</c:v>
                </c:pt>
                <c:pt idx="1">
                  <c:v>101.5</c:v>
                </c:pt>
                <c:pt idx="2">
                  <c:v>100.45</c:v>
                </c:pt>
                <c:pt idx="3">
                  <c:v>101.15</c:v>
                </c:pt>
                <c:pt idx="4">
                  <c:v>104.69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40-47AB-8765-1141E8BFD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880"/>
        <c:axId val="21829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102.73</c:v>
                </c:pt>
                <c:pt idx="1">
                  <c:v>105.78</c:v>
                </c:pt>
                <c:pt idx="2">
                  <c:v>106.09</c:v>
                </c:pt>
                <c:pt idx="3">
                  <c:v>106.44</c:v>
                </c:pt>
                <c:pt idx="4">
                  <c:v>102.68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40-47AB-8765-1141E8BFD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880"/>
        <c:axId val="218299008"/>
      </c:lineChart>
      <c:dateAx>
        <c:axId val="21761088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18299008"/>
        <c:crosses val="autoZero"/>
        <c:auto val="1"/>
        <c:lblOffset val="100"/>
        <c:baseTimeUnit val="years"/>
      </c:dateAx>
      <c:valAx>
        <c:axId val="21829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5.22</c:v>
                </c:pt>
                <c:pt idx="1">
                  <c:v>10.41</c:v>
                </c:pt>
                <c:pt idx="2">
                  <c:v>13.85</c:v>
                </c:pt>
                <c:pt idx="3">
                  <c:v>16.920000000000002</c:v>
                </c:pt>
                <c:pt idx="4">
                  <c:v>19.079999999999998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A7-4820-B9C9-2FAEE90F7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672"/>
        <c:axId val="73230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24.68</c:v>
                </c:pt>
                <c:pt idx="1">
                  <c:v>21.36</c:v>
                </c:pt>
                <c:pt idx="2">
                  <c:v>22.79</c:v>
                </c:pt>
                <c:pt idx="3">
                  <c:v>24.8</c:v>
                </c:pt>
                <c:pt idx="4">
                  <c:v>33.159999999999997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A7-4820-B9C9-2FAEE90F7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672"/>
        <c:axId val="73230592"/>
      </c:lineChart>
      <c:dateAx>
        <c:axId val="7322867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30592"/>
        <c:crosses val="autoZero"/>
        <c:auto val="1"/>
        <c:lblOffset val="100"/>
        <c:baseTimeUnit val="years"/>
      </c:dateAx>
      <c:valAx>
        <c:axId val="73230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0A-49A9-ABA5-157BEC7ED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0576"/>
        <c:axId val="7324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8.6199999999999992</c:v>
                </c:pt>
                <c:pt idx="1">
                  <c:v>0.01</c:v>
                </c:pt>
                <c:pt idx="2">
                  <c:v>0.01</c:v>
                </c:pt>
                <c:pt idx="3">
                  <c:v>0.02</c:v>
                </c:pt>
                <c:pt idx="4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0A-49A9-ABA5-157BEC7ED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0576"/>
        <c:axId val="73242496"/>
      </c:lineChart>
      <c:dateAx>
        <c:axId val="7324057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42496"/>
        <c:crosses val="autoZero"/>
        <c:auto val="1"/>
        <c:lblOffset val="100"/>
        <c:baseTimeUnit val="years"/>
      </c:dateAx>
      <c:valAx>
        <c:axId val="7324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0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7.92</c:v>
                </c:pt>
                <c:pt idx="1">
                  <c:v>3.83</c:v>
                </c:pt>
                <c:pt idx="2">
                  <c:v>2.78</c:v>
                </c:pt>
                <c:pt idx="3">
                  <c:v>0.25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7E-488C-9FB1-558F1C9F0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6320"/>
        <c:axId val="73258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94.97</c:v>
                </c:pt>
                <c:pt idx="1">
                  <c:v>63.96</c:v>
                </c:pt>
                <c:pt idx="2">
                  <c:v>69.42</c:v>
                </c:pt>
                <c:pt idx="3">
                  <c:v>72.86</c:v>
                </c:pt>
                <c:pt idx="4">
                  <c:v>58.68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7E-488C-9FB1-558F1C9F0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6320"/>
        <c:axId val="73258496"/>
      </c:lineChart>
      <c:dateAx>
        <c:axId val="732563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258496"/>
        <c:crosses val="autoZero"/>
        <c:auto val="1"/>
        <c:lblOffset val="100"/>
        <c:baseTimeUnit val="years"/>
      </c:dateAx>
      <c:valAx>
        <c:axId val="73258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27.16</c:v>
                </c:pt>
                <c:pt idx="1">
                  <c:v>22.5</c:v>
                </c:pt>
                <c:pt idx="2">
                  <c:v>66.44</c:v>
                </c:pt>
                <c:pt idx="3">
                  <c:v>77.13</c:v>
                </c:pt>
                <c:pt idx="4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31-4AD7-91C5-76EE3C6848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47.72</c:v>
                </c:pt>
                <c:pt idx="1">
                  <c:v>44.24</c:v>
                </c:pt>
                <c:pt idx="2">
                  <c:v>43.07</c:v>
                </c:pt>
                <c:pt idx="3">
                  <c:v>45.42</c:v>
                </c:pt>
                <c:pt idx="4">
                  <c:v>45.01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31-4AD7-91C5-76EE3C6848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8224"/>
      </c:lineChart>
      <c:dateAx>
        <c:axId val="733378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48224"/>
        <c:crosses val="autoZero"/>
        <c:auto val="1"/>
        <c:lblOffset val="100"/>
        <c:baseTimeUnit val="years"/>
      </c:dateAx>
      <c:valAx>
        <c:axId val="7334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92.8</c:v>
                </c:pt>
                <c:pt idx="1">
                  <c:v>26.14</c:v>
                </c:pt>
                <c:pt idx="2">
                  <c:v>37.5</c:v>
                </c:pt>
                <c:pt idx="3">
                  <c:v>18.13</c:v>
                </c:pt>
                <c:pt idx="4">
                  <c:v>52.19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13-4209-A989-0608E0D96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6144"/>
        <c:axId val="73368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1206.79</c:v>
                </c:pt>
                <c:pt idx="1">
                  <c:v>1258.43</c:v>
                </c:pt>
                <c:pt idx="2">
                  <c:v>1163.75</c:v>
                </c:pt>
                <c:pt idx="3">
                  <c:v>1195.47</c:v>
                </c:pt>
                <c:pt idx="4">
                  <c:v>1141.98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13-4209-A989-0608E0D96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6144"/>
        <c:axId val="73368320"/>
      </c:lineChart>
      <c:dateAx>
        <c:axId val="7336614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3368320"/>
        <c:crosses val="autoZero"/>
        <c:auto val="1"/>
        <c:lblOffset val="100"/>
        <c:baseTimeUnit val="years"/>
      </c:dateAx>
      <c:valAx>
        <c:axId val="73368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6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97.07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3B-4B42-A9A6-29F8E0CF9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4432"/>
        <c:axId val="748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71.84</c:v>
                </c:pt>
                <c:pt idx="1">
                  <c:v>73.36</c:v>
                </c:pt>
                <c:pt idx="2">
                  <c:v>72.599999999999994</c:v>
                </c:pt>
                <c:pt idx="3">
                  <c:v>69.430000000000007</c:v>
                </c:pt>
                <c:pt idx="4">
                  <c:v>82.27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3B-4B42-A9A6-29F8E0CF9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4432"/>
        <c:axId val="74809728"/>
      </c:lineChart>
      <c:dateAx>
        <c:axId val="733944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74809728"/>
        <c:crosses val="autoZero"/>
        <c:auto val="1"/>
        <c:lblOffset val="100"/>
        <c:baseTimeUnit val="years"/>
      </c:dateAx>
      <c:valAx>
        <c:axId val="748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4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187.15</c:v>
                </c:pt>
                <c:pt idx="1">
                  <c:v>176.33</c:v>
                </c:pt>
                <c:pt idx="2">
                  <c:v>178.73</c:v>
                </c:pt>
                <c:pt idx="3">
                  <c:v>192.34</c:v>
                </c:pt>
                <c:pt idx="4">
                  <c:v>199.06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3C-4607-9E49-6354C3FCD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63936"/>
        <c:axId val="139874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228.47</c:v>
                </c:pt>
                <c:pt idx="1">
                  <c:v>224.88</c:v>
                </c:pt>
                <c:pt idx="2">
                  <c:v>228.64</c:v>
                </c:pt>
                <c:pt idx="3">
                  <c:v>239.46</c:v>
                </c:pt>
                <c:pt idx="4">
                  <c:v>194.42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3C-4607-9E49-6354C3FCD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63936"/>
        <c:axId val="139874304"/>
      </c:lineChart>
      <c:dateAx>
        <c:axId val="13986393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139874304"/>
        <c:crosses val="autoZero"/>
        <c:auto val="1"/>
        <c:lblOffset val="100"/>
        <c:baseTimeUnit val="years"/>
      </c:dateAx>
      <c:valAx>
        <c:axId val="139874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63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【105.09】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【65.73】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【48.91】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【1,156.82】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【43.28】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【215.73】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【75.33】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A8" zoomScale="55" zoomScaleNormal="55" workbookViewId="0">
      <selection activeCell="BL16" sqref="BL1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0" t="s">
        <v>0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60"/>
      <c r="BZ2" s="60"/>
    </row>
    <row r="3" spans="1:78" ht="9.75" customHeight="1" x14ac:dyDescent="0.15">
      <c r="A3" s="2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</row>
    <row r="4" spans="1:78" ht="9.75" customHeight="1" x14ac:dyDescent="0.15">
      <c r="A4" s="2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1" t="str">
        <f>データ!H6</f>
        <v>広島県　尾道市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0" t="s">
        <v>1</v>
      </c>
      <c r="C7" s="40"/>
      <c r="D7" s="40"/>
      <c r="E7" s="40"/>
      <c r="F7" s="40"/>
      <c r="G7" s="40"/>
      <c r="H7" s="40"/>
      <c r="I7" s="40" t="s">
        <v>2</v>
      </c>
      <c r="J7" s="40"/>
      <c r="K7" s="40"/>
      <c r="L7" s="40"/>
      <c r="M7" s="40"/>
      <c r="N7" s="40"/>
      <c r="O7" s="40"/>
      <c r="P7" s="40" t="s">
        <v>3</v>
      </c>
      <c r="Q7" s="40"/>
      <c r="R7" s="40"/>
      <c r="S7" s="40"/>
      <c r="T7" s="40"/>
      <c r="U7" s="40"/>
      <c r="V7" s="40"/>
      <c r="W7" s="40" t="s">
        <v>4</v>
      </c>
      <c r="X7" s="40"/>
      <c r="Y7" s="40"/>
      <c r="Z7" s="40"/>
      <c r="AA7" s="40"/>
      <c r="AB7" s="40"/>
      <c r="AC7" s="40"/>
      <c r="AD7" s="40" t="s">
        <v>5</v>
      </c>
      <c r="AE7" s="40"/>
      <c r="AF7" s="40"/>
      <c r="AG7" s="40"/>
      <c r="AH7" s="40"/>
      <c r="AI7" s="40"/>
      <c r="AJ7" s="40"/>
      <c r="AK7" s="3"/>
      <c r="AL7" s="40" t="s">
        <v>6</v>
      </c>
      <c r="AM7" s="40"/>
      <c r="AN7" s="40"/>
      <c r="AO7" s="40"/>
      <c r="AP7" s="40"/>
      <c r="AQ7" s="40"/>
      <c r="AR7" s="40"/>
      <c r="AS7" s="40"/>
      <c r="AT7" s="40" t="s">
        <v>7</v>
      </c>
      <c r="AU7" s="40"/>
      <c r="AV7" s="40"/>
      <c r="AW7" s="40"/>
      <c r="AX7" s="40"/>
      <c r="AY7" s="40"/>
      <c r="AZ7" s="40"/>
      <c r="BA7" s="40"/>
      <c r="BB7" s="40" t="s">
        <v>8</v>
      </c>
      <c r="BC7" s="40"/>
      <c r="BD7" s="40"/>
      <c r="BE7" s="40"/>
      <c r="BF7" s="40"/>
      <c r="BG7" s="40"/>
      <c r="BH7" s="40"/>
      <c r="BI7" s="40"/>
      <c r="BJ7" s="3"/>
      <c r="BK7" s="3"/>
      <c r="BL7" s="62" t="s">
        <v>9</v>
      </c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4"/>
    </row>
    <row r="8" spans="1:78" ht="18.75" customHeight="1" x14ac:dyDescent="0.15">
      <c r="A8" s="2"/>
      <c r="B8" s="58" t="str">
        <f>データ!I6</f>
        <v>法適用</v>
      </c>
      <c r="C8" s="58"/>
      <c r="D8" s="58"/>
      <c r="E8" s="58"/>
      <c r="F8" s="58"/>
      <c r="G8" s="58"/>
      <c r="H8" s="58"/>
      <c r="I8" s="58" t="str">
        <f>データ!J6</f>
        <v>下水道事業</v>
      </c>
      <c r="J8" s="58"/>
      <c r="K8" s="58"/>
      <c r="L8" s="58"/>
      <c r="M8" s="58"/>
      <c r="N8" s="58"/>
      <c r="O8" s="58"/>
      <c r="P8" s="58" t="str">
        <f>データ!K6</f>
        <v>特定環境保全公共下水道</v>
      </c>
      <c r="Q8" s="58"/>
      <c r="R8" s="58"/>
      <c r="S8" s="58"/>
      <c r="T8" s="58"/>
      <c r="U8" s="58"/>
      <c r="V8" s="58"/>
      <c r="W8" s="58" t="str">
        <f>データ!L6</f>
        <v>D1</v>
      </c>
      <c r="X8" s="58"/>
      <c r="Y8" s="58"/>
      <c r="Z8" s="58"/>
      <c r="AA8" s="58"/>
      <c r="AB8" s="58"/>
      <c r="AC8" s="58"/>
      <c r="AD8" s="59" t="str">
        <f>データ!$M$6</f>
        <v>自治体職員</v>
      </c>
      <c r="AE8" s="59"/>
      <c r="AF8" s="59"/>
      <c r="AG8" s="59"/>
      <c r="AH8" s="59"/>
      <c r="AI8" s="59"/>
      <c r="AJ8" s="59"/>
      <c r="AK8" s="3"/>
      <c r="AL8" s="39">
        <f>データ!S6</f>
        <v>128324</v>
      </c>
      <c r="AM8" s="39"/>
      <c r="AN8" s="39"/>
      <c r="AO8" s="39"/>
      <c r="AP8" s="39"/>
      <c r="AQ8" s="39"/>
      <c r="AR8" s="39"/>
      <c r="AS8" s="39"/>
      <c r="AT8" s="38">
        <f>データ!T6</f>
        <v>284.88</v>
      </c>
      <c r="AU8" s="38"/>
      <c r="AV8" s="38"/>
      <c r="AW8" s="38"/>
      <c r="AX8" s="38"/>
      <c r="AY8" s="38"/>
      <c r="AZ8" s="38"/>
      <c r="BA8" s="38"/>
      <c r="BB8" s="38">
        <f>データ!U6</f>
        <v>450.45</v>
      </c>
      <c r="BC8" s="38"/>
      <c r="BD8" s="38"/>
      <c r="BE8" s="38"/>
      <c r="BF8" s="38"/>
      <c r="BG8" s="38"/>
      <c r="BH8" s="38"/>
      <c r="BI8" s="38"/>
      <c r="BJ8" s="3"/>
      <c r="BK8" s="3"/>
      <c r="BL8" s="54" t="s">
        <v>10</v>
      </c>
      <c r="BM8" s="55"/>
      <c r="BN8" s="56" t="s">
        <v>11</v>
      </c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7"/>
    </row>
    <row r="9" spans="1:78" ht="18.75" customHeight="1" x14ac:dyDescent="0.15">
      <c r="A9" s="2"/>
      <c r="B9" s="40" t="s">
        <v>12</v>
      </c>
      <c r="C9" s="40"/>
      <c r="D9" s="40"/>
      <c r="E9" s="40"/>
      <c r="F9" s="40"/>
      <c r="G9" s="40"/>
      <c r="H9" s="40"/>
      <c r="I9" s="40" t="s">
        <v>13</v>
      </c>
      <c r="J9" s="40"/>
      <c r="K9" s="40"/>
      <c r="L9" s="40"/>
      <c r="M9" s="40"/>
      <c r="N9" s="40"/>
      <c r="O9" s="40"/>
      <c r="P9" s="40" t="s">
        <v>14</v>
      </c>
      <c r="Q9" s="40"/>
      <c r="R9" s="40"/>
      <c r="S9" s="40"/>
      <c r="T9" s="40"/>
      <c r="U9" s="40"/>
      <c r="V9" s="40"/>
      <c r="W9" s="40" t="s">
        <v>15</v>
      </c>
      <c r="X9" s="40"/>
      <c r="Y9" s="40"/>
      <c r="Z9" s="40"/>
      <c r="AA9" s="40"/>
      <c r="AB9" s="40"/>
      <c r="AC9" s="40"/>
      <c r="AD9" s="40" t="s">
        <v>16</v>
      </c>
      <c r="AE9" s="40"/>
      <c r="AF9" s="40"/>
      <c r="AG9" s="40"/>
      <c r="AH9" s="40"/>
      <c r="AI9" s="40"/>
      <c r="AJ9" s="40"/>
      <c r="AK9" s="3"/>
      <c r="AL9" s="40" t="s">
        <v>17</v>
      </c>
      <c r="AM9" s="40"/>
      <c r="AN9" s="40"/>
      <c r="AO9" s="40"/>
      <c r="AP9" s="40"/>
      <c r="AQ9" s="40"/>
      <c r="AR9" s="40"/>
      <c r="AS9" s="40"/>
      <c r="AT9" s="40" t="s">
        <v>18</v>
      </c>
      <c r="AU9" s="40"/>
      <c r="AV9" s="40"/>
      <c r="AW9" s="40"/>
      <c r="AX9" s="40"/>
      <c r="AY9" s="40"/>
      <c r="AZ9" s="40"/>
      <c r="BA9" s="40"/>
      <c r="BB9" s="40" t="s">
        <v>19</v>
      </c>
      <c r="BC9" s="40"/>
      <c r="BD9" s="40"/>
      <c r="BE9" s="40"/>
      <c r="BF9" s="40"/>
      <c r="BG9" s="40"/>
      <c r="BH9" s="40"/>
      <c r="BI9" s="40"/>
      <c r="BJ9" s="3"/>
      <c r="BK9" s="3"/>
      <c r="BL9" s="41" t="s">
        <v>20</v>
      </c>
      <c r="BM9" s="42"/>
      <c r="BN9" s="43" t="s">
        <v>21</v>
      </c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4"/>
    </row>
    <row r="10" spans="1:78" ht="18.75" customHeight="1" x14ac:dyDescent="0.15">
      <c r="A10" s="2"/>
      <c r="B10" s="38" t="str">
        <f>データ!N6</f>
        <v>-</v>
      </c>
      <c r="C10" s="38"/>
      <c r="D10" s="38"/>
      <c r="E10" s="38"/>
      <c r="F10" s="38"/>
      <c r="G10" s="38"/>
      <c r="H10" s="38"/>
      <c r="I10" s="38">
        <f>データ!O6</f>
        <v>86.09</v>
      </c>
      <c r="J10" s="38"/>
      <c r="K10" s="38"/>
      <c r="L10" s="38"/>
      <c r="M10" s="38"/>
      <c r="N10" s="38"/>
      <c r="O10" s="38"/>
      <c r="P10" s="38">
        <f>データ!P6</f>
        <v>2.5499999999999998</v>
      </c>
      <c r="Q10" s="38"/>
      <c r="R10" s="38"/>
      <c r="S10" s="38"/>
      <c r="T10" s="38"/>
      <c r="U10" s="38"/>
      <c r="V10" s="38"/>
      <c r="W10" s="38">
        <f>データ!Q6</f>
        <v>100</v>
      </c>
      <c r="X10" s="38"/>
      <c r="Y10" s="38"/>
      <c r="Z10" s="38"/>
      <c r="AA10" s="38"/>
      <c r="AB10" s="38"/>
      <c r="AC10" s="38"/>
      <c r="AD10" s="39">
        <f>データ!R6</f>
        <v>3300</v>
      </c>
      <c r="AE10" s="39"/>
      <c r="AF10" s="39"/>
      <c r="AG10" s="39"/>
      <c r="AH10" s="39"/>
      <c r="AI10" s="39"/>
      <c r="AJ10" s="39"/>
      <c r="AK10" s="2"/>
      <c r="AL10" s="39">
        <f>データ!V6</f>
        <v>3249</v>
      </c>
      <c r="AM10" s="39"/>
      <c r="AN10" s="39"/>
      <c r="AO10" s="39"/>
      <c r="AP10" s="39"/>
      <c r="AQ10" s="39"/>
      <c r="AR10" s="39"/>
      <c r="AS10" s="39"/>
      <c r="AT10" s="38">
        <f>データ!W6</f>
        <v>1.33</v>
      </c>
      <c r="AU10" s="38"/>
      <c r="AV10" s="38"/>
      <c r="AW10" s="38"/>
      <c r="AX10" s="38"/>
      <c r="AY10" s="38"/>
      <c r="AZ10" s="38"/>
      <c r="BA10" s="38"/>
      <c r="BB10" s="38">
        <f>データ!X6</f>
        <v>2442.86</v>
      </c>
      <c r="BC10" s="38"/>
      <c r="BD10" s="38"/>
      <c r="BE10" s="38"/>
      <c r="BF10" s="38"/>
      <c r="BG10" s="38"/>
      <c r="BH10" s="38"/>
      <c r="BI10" s="38"/>
      <c r="BJ10" s="2"/>
      <c r="BK10" s="2"/>
      <c r="BL10" s="45" t="s">
        <v>22</v>
      </c>
      <c r="BM10" s="46"/>
      <c r="BN10" s="47" t="s">
        <v>23</v>
      </c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8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49" t="s">
        <v>24</v>
      </c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</row>
    <row r="14" spans="1:78" ht="13.5" customHeight="1" x14ac:dyDescent="0.15">
      <c r="A14" s="2"/>
      <c r="B14" s="51" t="s">
        <v>25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3"/>
      <c r="BK14" s="2"/>
      <c r="BL14" s="31" t="s">
        <v>26</v>
      </c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3"/>
    </row>
    <row r="15" spans="1:78" ht="13.5" customHeight="1" x14ac:dyDescent="0.15">
      <c r="A15" s="2"/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30"/>
      <c r="BK15" s="2"/>
      <c r="BL15" s="34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6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73" t="s">
        <v>114</v>
      </c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5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73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5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73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5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73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5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73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5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73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5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73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5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73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5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73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5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73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5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73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5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73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5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73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5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73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5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73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5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73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5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73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5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73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5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73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5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73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5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73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5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73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5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73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5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73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5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73"/>
      <c r="BM40" s="74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5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73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5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73"/>
      <c r="BM42" s="74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5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73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5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76"/>
      <c r="BM44" s="77"/>
      <c r="BN44" s="77"/>
      <c r="BO44" s="77"/>
      <c r="BP44" s="77"/>
      <c r="BQ44" s="77"/>
      <c r="BR44" s="77"/>
      <c r="BS44" s="77"/>
      <c r="BT44" s="77"/>
      <c r="BU44" s="77"/>
      <c r="BV44" s="77"/>
      <c r="BW44" s="77"/>
      <c r="BX44" s="77"/>
      <c r="BY44" s="77"/>
      <c r="BZ44" s="78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79" t="s">
        <v>27</v>
      </c>
      <c r="BM45" s="80"/>
      <c r="BN45" s="80"/>
      <c r="BO45" s="80"/>
      <c r="BP45" s="80"/>
      <c r="BQ45" s="80"/>
      <c r="BR45" s="80"/>
      <c r="BS45" s="80"/>
      <c r="BT45" s="80"/>
      <c r="BU45" s="80"/>
      <c r="BV45" s="80"/>
      <c r="BW45" s="80"/>
      <c r="BX45" s="80"/>
      <c r="BY45" s="80"/>
      <c r="BZ45" s="81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82"/>
      <c r="BM46" s="83"/>
      <c r="BN46" s="83"/>
      <c r="BO46" s="83"/>
      <c r="BP46" s="83"/>
      <c r="BQ46" s="83"/>
      <c r="BR46" s="83"/>
      <c r="BS46" s="83"/>
      <c r="BT46" s="83"/>
      <c r="BU46" s="83"/>
      <c r="BV46" s="83"/>
      <c r="BW46" s="83"/>
      <c r="BX46" s="83"/>
      <c r="BY46" s="83"/>
      <c r="BZ46" s="84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73" t="s">
        <v>112</v>
      </c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5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73"/>
      <c r="BM48" s="74"/>
      <c r="BN48" s="74"/>
      <c r="BO48" s="74"/>
      <c r="BP48" s="74"/>
      <c r="BQ48" s="74"/>
      <c r="BR48" s="74"/>
      <c r="BS48" s="74"/>
      <c r="BT48" s="74"/>
      <c r="BU48" s="74"/>
      <c r="BV48" s="74"/>
      <c r="BW48" s="74"/>
      <c r="BX48" s="74"/>
      <c r="BY48" s="74"/>
      <c r="BZ48" s="75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73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5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73"/>
      <c r="BM50" s="74"/>
      <c r="BN50" s="74"/>
      <c r="BO50" s="74"/>
      <c r="BP50" s="74"/>
      <c r="BQ50" s="74"/>
      <c r="BR50" s="74"/>
      <c r="BS50" s="74"/>
      <c r="BT50" s="74"/>
      <c r="BU50" s="74"/>
      <c r="BV50" s="74"/>
      <c r="BW50" s="74"/>
      <c r="BX50" s="74"/>
      <c r="BY50" s="74"/>
      <c r="BZ50" s="75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73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5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73"/>
      <c r="BM52" s="74"/>
      <c r="BN52" s="74"/>
      <c r="BO52" s="74"/>
      <c r="BP52" s="74"/>
      <c r="BQ52" s="74"/>
      <c r="BR52" s="74"/>
      <c r="BS52" s="74"/>
      <c r="BT52" s="74"/>
      <c r="BU52" s="74"/>
      <c r="BV52" s="74"/>
      <c r="BW52" s="74"/>
      <c r="BX52" s="74"/>
      <c r="BY52" s="74"/>
      <c r="BZ52" s="75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73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5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73"/>
      <c r="BM54" s="74"/>
      <c r="BN54" s="74"/>
      <c r="BO54" s="74"/>
      <c r="BP54" s="74"/>
      <c r="BQ54" s="74"/>
      <c r="BR54" s="74"/>
      <c r="BS54" s="74"/>
      <c r="BT54" s="74"/>
      <c r="BU54" s="74"/>
      <c r="BV54" s="74"/>
      <c r="BW54" s="74"/>
      <c r="BX54" s="74"/>
      <c r="BY54" s="74"/>
      <c r="BZ54" s="75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73"/>
      <c r="BM55" s="74"/>
      <c r="BN55" s="74"/>
      <c r="BO55" s="74"/>
      <c r="BP55" s="74"/>
      <c r="BQ55" s="74"/>
      <c r="BR55" s="74"/>
      <c r="BS55" s="74"/>
      <c r="BT55" s="74"/>
      <c r="BU55" s="74"/>
      <c r="BV55" s="74"/>
      <c r="BW55" s="74"/>
      <c r="BX55" s="74"/>
      <c r="BY55" s="74"/>
      <c r="BZ55" s="75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73"/>
      <c r="BM56" s="74"/>
      <c r="BN56" s="74"/>
      <c r="BO56" s="74"/>
      <c r="BP56" s="74"/>
      <c r="BQ56" s="74"/>
      <c r="BR56" s="74"/>
      <c r="BS56" s="74"/>
      <c r="BT56" s="74"/>
      <c r="BU56" s="74"/>
      <c r="BV56" s="74"/>
      <c r="BW56" s="74"/>
      <c r="BX56" s="74"/>
      <c r="BY56" s="74"/>
      <c r="BZ56" s="75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73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5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73"/>
      <c r="BM58" s="74"/>
      <c r="BN58" s="74"/>
      <c r="BO58" s="74"/>
      <c r="BP58" s="74"/>
      <c r="BQ58" s="74"/>
      <c r="BR58" s="74"/>
      <c r="BS58" s="74"/>
      <c r="BT58" s="74"/>
      <c r="BU58" s="74"/>
      <c r="BV58" s="74"/>
      <c r="BW58" s="74"/>
      <c r="BX58" s="74"/>
      <c r="BY58" s="74"/>
      <c r="BZ58" s="75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73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5"/>
    </row>
    <row r="60" spans="1:78" ht="13.5" customHeight="1" x14ac:dyDescent="0.15">
      <c r="A60" s="2"/>
      <c r="B60" s="28" t="s">
        <v>28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30"/>
      <c r="BK60" s="2"/>
      <c r="BL60" s="73"/>
      <c r="BM60" s="74"/>
      <c r="BN60" s="74"/>
      <c r="BO60" s="74"/>
      <c r="BP60" s="74"/>
      <c r="BQ60" s="74"/>
      <c r="BR60" s="74"/>
      <c r="BS60" s="74"/>
      <c r="BT60" s="74"/>
      <c r="BU60" s="74"/>
      <c r="BV60" s="74"/>
      <c r="BW60" s="74"/>
      <c r="BX60" s="74"/>
      <c r="BY60" s="74"/>
      <c r="BZ60" s="75"/>
    </row>
    <row r="61" spans="1:78" ht="13.5" customHeight="1" x14ac:dyDescent="0.15">
      <c r="A61" s="2"/>
      <c r="B61" s="28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30"/>
      <c r="BK61" s="2"/>
      <c r="BL61" s="73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5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73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5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76"/>
      <c r="BM63" s="77"/>
      <c r="BN63" s="77"/>
      <c r="BO63" s="77"/>
      <c r="BP63" s="77"/>
      <c r="BQ63" s="77"/>
      <c r="BR63" s="77"/>
      <c r="BS63" s="77"/>
      <c r="BT63" s="77"/>
      <c r="BU63" s="77"/>
      <c r="BV63" s="77"/>
      <c r="BW63" s="77"/>
      <c r="BX63" s="77"/>
      <c r="BY63" s="77"/>
      <c r="BZ63" s="78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79" t="s">
        <v>29</v>
      </c>
      <c r="BM64" s="80"/>
      <c r="BN64" s="80"/>
      <c r="BO64" s="80"/>
      <c r="BP64" s="80"/>
      <c r="BQ64" s="80"/>
      <c r="BR64" s="80"/>
      <c r="BS64" s="80"/>
      <c r="BT64" s="80"/>
      <c r="BU64" s="80"/>
      <c r="BV64" s="80"/>
      <c r="BW64" s="80"/>
      <c r="BX64" s="80"/>
      <c r="BY64" s="80"/>
      <c r="BZ64" s="81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82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84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73" t="s">
        <v>113</v>
      </c>
      <c r="BM66" s="74"/>
      <c r="BN66" s="74"/>
      <c r="BO66" s="74"/>
      <c r="BP66" s="74"/>
      <c r="BQ66" s="74"/>
      <c r="BR66" s="74"/>
      <c r="BS66" s="74"/>
      <c r="BT66" s="74"/>
      <c r="BU66" s="74"/>
      <c r="BV66" s="74"/>
      <c r="BW66" s="74"/>
      <c r="BX66" s="74"/>
      <c r="BY66" s="74"/>
      <c r="BZ66" s="75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73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5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73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5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73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5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73"/>
      <c r="BM70" s="74"/>
      <c r="BN70" s="74"/>
      <c r="BO70" s="74"/>
      <c r="BP70" s="74"/>
      <c r="BQ70" s="74"/>
      <c r="BR70" s="74"/>
      <c r="BS70" s="74"/>
      <c r="BT70" s="74"/>
      <c r="BU70" s="74"/>
      <c r="BV70" s="74"/>
      <c r="BW70" s="74"/>
      <c r="BX70" s="74"/>
      <c r="BY70" s="74"/>
      <c r="BZ70" s="75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73"/>
      <c r="BM71" s="74"/>
      <c r="BN71" s="74"/>
      <c r="BO71" s="74"/>
      <c r="BP71" s="74"/>
      <c r="BQ71" s="74"/>
      <c r="BR71" s="74"/>
      <c r="BS71" s="74"/>
      <c r="BT71" s="74"/>
      <c r="BU71" s="74"/>
      <c r="BV71" s="74"/>
      <c r="BW71" s="74"/>
      <c r="BX71" s="74"/>
      <c r="BY71" s="74"/>
      <c r="BZ71" s="75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73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5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73"/>
      <c r="BM73" s="74"/>
      <c r="BN73" s="74"/>
      <c r="BO73" s="74"/>
      <c r="BP73" s="74"/>
      <c r="BQ73" s="74"/>
      <c r="BR73" s="74"/>
      <c r="BS73" s="74"/>
      <c r="BT73" s="74"/>
      <c r="BU73" s="74"/>
      <c r="BV73" s="74"/>
      <c r="BW73" s="74"/>
      <c r="BX73" s="74"/>
      <c r="BY73" s="74"/>
      <c r="BZ73" s="75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73"/>
      <c r="BM74" s="74"/>
      <c r="BN74" s="74"/>
      <c r="BO74" s="74"/>
      <c r="BP74" s="74"/>
      <c r="BQ74" s="74"/>
      <c r="BR74" s="74"/>
      <c r="BS74" s="74"/>
      <c r="BT74" s="74"/>
      <c r="BU74" s="74"/>
      <c r="BV74" s="74"/>
      <c r="BW74" s="74"/>
      <c r="BX74" s="74"/>
      <c r="BY74" s="74"/>
      <c r="BZ74" s="75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73"/>
      <c r="BM75" s="74"/>
      <c r="BN75" s="74"/>
      <c r="BO75" s="74"/>
      <c r="BP75" s="74"/>
      <c r="BQ75" s="74"/>
      <c r="BR75" s="74"/>
      <c r="BS75" s="74"/>
      <c r="BT75" s="74"/>
      <c r="BU75" s="74"/>
      <c r="BV75" s="74"/>
      <c r="BW75" s="74"/>
      <c r="BX75" s="74"/>
      <c r="BY75" s="74"/>
      <c r="BZ75" s="75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73"/>
      <c r="BM76" s="74"/>
      <c r="BN76" s="74"/>
      <c r="BO76" s="74"/>
      <c r="BP76" s="74"/>
      <c r="BQ76" s="74"/>
      <c r="BR76" s="74"/>
      <c r="BS76" s="74"/>
      <c r="BT76" s="74"/>
      <c r="BU76" s="74"/>
      <c r="BV76" s="74"/>
      <c r="BW76" s="74"/>
      <c r="BX76" s="74"/>
      <c r="BY76" s="74"/>
      <c r="BZ76" s="75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73"/>
      <c r="BM77" s="74"/>
      <c r="BN77" s="74"/>
      <c r="BO77" s="74"/>
      <c r="BP77" s="74"/>
      <c r="BQ77" s="74"/>
      <c r="BR77" s="74"/>
      <c r="BS77" s="74"/>
      <c r="BT77" s="74"/>
      <c r="BU77" s="74"/>
      <c r="BV77" s="74"/>
      <c r="BW77" s="74"/>
      <c r="BX77" s="74"/>
      <c r="BY77" s="74"/>
      <c r="BZ77" s="75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73"/>
      <c r="BM78" s="74"/>
      <c r="BN78" s="74"/>
      <c r="BO78" s="74"/>
      <c r="BP78" s="74"/>
      <c r="BQ78" s="74"/>
      <c r="BR78" s="74"/>
      <c r="BS78" s="74"/>
      <c r="BT78" s="74"/>
      <c r="BU78" s="74"/>
      <c r="BV78" s="74"/>
      <c r="BW78" s="74"/>
      <c r="BX78" s="74"/>
      <c r="BY78" s="74"/>
      <c r="BZ78" s="75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73"/>
      <c r="BM79" s="74"/>
      <c r="BN79" s="74"/>
      <c r="BO79" s="74"/>
      <c r="BP79" s="74"/>
      <c r="BQ79" s="74"/>
      <c r="BR79" s="74"/>
      <c r="BS79" s="74"/>
      <c r="BT79" s="74"/>
      <c r="BU79" s="74"/>
      <c r="BV79" s="74"/>
      <c r="BW79" s="74"/>
      <c r="BX79" s="74"/>
      <c r="BY79" s="74"/>
      <c r="BZ79" s="75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73"/>
      <c r="BM80" s="74"/>
      <c r="BN80" s="74"/>
      <c r="BO80" s="74"/>
      <c r="BP80" s="74"/>
      <c r="BQ80" s="74"/>
      <c r="BR80" s="74"/>
      <c r="BS80" s="74"/>
      <c r="BT80" s="74"/>
      <c r="BU80" s="74"/>
      <c r="BV80" s="74"/>
      <c r="BW80" s="74"/>
      <c r="BX80" s="74"/>
      <c r="BY80" s="74"/>
      <c r="BZ80" s="75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73"/>
      <c r="BM81" s="74"/>
      <c r="BN81" s="74"/>
      <c r="BO81" s="74"/>
      <c r="BP81" s="74"/>
      <c r="BQ81" s="74"/>
      <c r="BR81" s="74"/>
      <c r="BS81" s="74"/>
      <c r="BT81" s="74"/>
      <c r="BU81" s="74"/>
      <c r="BV81" s="74"/>
      <c r="BW81" s="74"/>
      <c r="BX81" s="74"/>
      <c r="BY81" s="74"/>
      <c r="BZ81" s="75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76"/>
      <c r="BM82" s="77"/>
      <c r="BN82" s="77"/>
      <c r="BO82" s="77"/>
      <c r="BP82" s="77"/>
      <c r="BQ82" s="77"/>
      <c r="BR82" s="77"/>
      <c r="BS82" s="77"/>
      <c r="BT82" s="77"/>
      <c r="BU82" s="77"/>
      <c r="BV82" s="77"/>
      <c r="BW82" s="77"/>
      <c r="BX82" s="77"/>
      <c r="BY82" s="77"/>
      <c r="BZ82" s="78"/>
    </row>
    <row r="83" spans="1:78" x14ac:dyDescent="0.15">
      <c r="C83" s="37" t="s">
        <v>30</v>
      </c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【105.09】</v>
      </c>
      <c r="F85" s="12" t="str">
        <f>データ!AT6</f>
        <v>【65.73】</v>
      </c>
      <c r="G85" s="12" t="str">
        <f>データ!BE6</f>
        <v>【48.91】</v>
      </c>
      <c r="H85" s="12" t="str">
        <f>データ!BP6</f>
        <v>【1,156.82】</v>
      </c>
      <c r="I85" s="12" t="str">
        <f>データ!CA6</f>
        <v>【75.33】</v>
      </c>
      <c r="J85" s="12" t="str">
        <f>データ!CL6</f>
        <v>【215.73】</v>
      </c>
      <c r="K85" s="12" t="str">
        <f>データ!CW6</f>
        <v>【43.28】</v>
      </c>
      <c r="L85" s="12" t="str">
        <f>データ!DH6</f>
        <v>【86.21】</v>
      </c>
      <c r="M85" s="12" t="str">
        <f>データ!DS6</f>
        <v>【29.62】</v>
      </c>
      <c r="N85" s="12" t="str">
        <f>データ!ED6</f>
        <v>【0.09】</v>
      </c>
      <c r="O85" s="12" t="str">
        <f>データ!EO6</f>
        <v>【0.11】</v>
      </c>
    </row>
  </sheetData>
  <sheetProtection algorithmName="SHA-512" hashValue="GYQHwYYByDRVRu3/Y9PC/vMBqWFwa3dwjaLnKRydfVUwn4PVBYqWbHYDQpQzIYi1vm3d4FCc8lvGDAXyEHO+9g==" saltValue="mOe1Pz1qWPjo/BGEEggvXA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I9:O9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66" t="s">
        <v>52</v>
      </c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8"/>
      <c r="Y3" s="72" t="s">
        <v>53</v>
      </c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 t="s">
        <v>54</v>
      </c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69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1"/>
      <c r="Y4" s="65" t="s">
        <v>56</v>
      </c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 t="s">
        <v>57</v>
      </c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 t="s">
        <v>58</v>
      </c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 t="s">
        <v>59</v>
      </c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 t="s">
        <v>60</v>
      </c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 t="s">
        <v>61</v>
      </c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 t="s">
        <v>62</v>
      </c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 t="s">
        <v>63</v>
      </c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 t="s">
        <v>64</v>
      </c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 t="s">
        <v>65</v>
      </c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 t="s">
        <v>66</v>
      </c>
      <c r="EF4" s="65"/>
      <c r="EG4" s="65"/>
      <c r="EH4" s="65"/>
      <c r="EI4" s="65"/>
      <c r="EJ4" s="65"/>
      <c r="EK4" s="65"/>
      <c r="EL4" s="65"/>
      <c r="EM4" s="65"/>
      <c r="EN4" s="65"/>
      <c r="EO4" s="65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2023</v>
      </c>
      <c r="C6" s="19">
        <f t="shared" ref="C6:X6" si="3">C7</f>
        <v>342050</v>
      </c>
      <c r="D6" s="19">
        <f t="shared" si="3"/>
        <v>46</v>
      </c>
      <c r="E6" s="19">
        <f t="shared" si="3"/>
        <v>17</v>
      </c>
      <c r="F6" s="19">
        <f t="shared" si="3"/>
        <v>4</v>
      </c>
      <c r="G6" s="19">
        <f t="shared" si="3"/>
        <v>0</v>
      </c>
      <c r="H6" s="19" t="str">
        <f t="shared" si="3"/>
        <v>広島県　尾道市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特定環境保全公共下水道</v>
      </c>
      <c r="L6" s="19" t="str">
        <f t="shared" si="3"/>
        <v>D1</v>
      </c>
      <c r="M6" s="19" t="str">
        <f t="shared" si="3"/>
        <v>自治体職員</v>
      </c>
      <c r="N6" s="20" t="str">
        <f t="shared" si="3"/>
        <v>-</v>
      </c>
      <c r="O6" s="20">
        <f t="shared" si="3"/>
        <v>86.09</v>
      </c>
      <c r="P6" s="20">
        <f t="shared" si="3"/>
        <v>2.5499999999999998</v>
      </c>
      <c r="Q6" s="20">
        <f t="shared" si="3"/>
        <v>100</v>
      </c>
      <c r="R6" s="20">
        <f t="shared" si="3"/>
        <v>3300</v>
      </c>
      <c r="S6" s="20">
        <f t="shared" si="3"/>
        <v>128324</v>
      </c>
      <c r="T6" s="20">
        <f t="shared" si="3"/>
        <v>284.88</v>
      </c>
      <c r="U6" s="20">
        <f t="shared" si="3"/>
        <v>450.45</v>
      </c>
      <c r="V6" s="20">
        <f t="shared" si="3"/>
        <v>3249</v>
      </c>
      <c r="W6" s="20">
        <f t="shared" si="3"/>
        <v>1.33</v>
      </c>
      <c r="X6" s="20">
        <f t="shared" si="3"/>
        <v>2442.86</v>
      </c>
      <c r="Y6" s="21">
        <f>IF(Y7="",NA(),Y7)</f>
        <v>98.66</v>
      </c>
      <c r="Z6" s="21">
        <f t="shared" ref="Z6:AH6" si="4">IF(Z7="",NA(),Z7)</f>
        <v>101.5</v>
      </c>
      <c r="AA6" s="21">
        <f t="shared" si="4"/>
        <v>100.45</v>
      </c>
      <c r="AB6" s="21">
        <f t="shared" si="4"/>
        <v>101.15</v>
      </c>
      <c r="AC6" s="21">
        <f t="shared" si="4"/>
        <v>104.69</v>
      </c>
      <c r="AD6" s="21">
        <f t="shared" si="4"/>
        <v>102.73</v>
      </c>
      <c r="AE6" s="21">
        <f t="shared" si="4"/>
        <v>105.78</v>
      </c>
      <c r="AF6" s="21">
        <f t="shared" si="4"/>
        <v>106.09</v>
      </c>
      <c r="AG6" s="21">
        <f t="shared" si="4"/>
        <v>106.44</v>
      </c>
      <c r="AH6" s="21">
        <f t="shared" si="4"/>
        <v>102.68</v>
      </c>
      <c r="AI6" s="20" t="str">
        <f>IF(AI7="","",IF(AI7="-","【-】","【"&amp;SUBSTITUTE(TEXT(AI7,"#,##0.00"),"-","△")&amp;"】"))</f>
        <v>【105.09】</v>
      </c>
      <c r="AJ6" s="21">
        <f>IF(AJ7="",NA(),AJ7)</f>
        <v>7.92</v>
      </c>
      <c r="AK6" s="21">
        <f t="shared" ref="AK6:AS6" si="5">IF(AK7="",NA(),AK7)</f>
        <v>3.83</v>
      </c>
      <c r="AL6" s="21">
        <f t="shared" si="5"/>
        <v>2.78</v>
      </c>
      <c r="AM6" s="21">
        <f t="shared" si="5"/>
        <v>0.25</v>
      </c>
      <c r="AN6" s="20">
        <f t="shared" si="5"/>
        <v>0</v>
      </c>
      <c r="AO6" s="21">
        <f t="shared" si="5"/>
        <v>94.97</v>
      </c>
      <c r="AP6" s="21">
        <f t="shared" si="5"/>
        <v>63.96</v>
      </c>
      <c r="AQ6" s="21">
        <f t="shared" si="5"/>
        <v>69.42</v>
      </c>
      <c r="AR6" s="21">
        <f t="shared" si="5"/>
        <v>72.86</v>
      </c>
      <c r="AS6" s="21">
        <f t="shared" si="5"/>
        <v>58.68</v>
      </c>
      <c r="AT6" s="20" t="str">
        <f>IF(AT7="","",IF(AT7="-","【-】","【"&amp;SUBSTITUTE(TEXT(AT7,"#,##0.00"),"-","△")&amp;"】"))</f>
        <v>【65.73】</v>
      </c>
      <c r="AU6" s="21">
        <f>IF(AU7="",NA(),AU7)</f>
        <v>27.16</v>
      </c>
      <c r="AV6" s="21">
        <f t="shared" ref="AV6:BD6" si="6">IF(AV7="",NA(),AV7)</f>
        <v>22.5</v>
      </c>
      <c r="AW6" s="21">
        <f t="shared" si="6"/>
        <v>66.44</v>
      </c>
      <c r="AX6" s="21">
        <f t="shared" si="6"/>
        <v>77.13</v>
      </c>
      <c r="AY6" s="21">
        <f t="shared" si="6"/>
        <v>106</v>
      </c>
      <c r="AZ6" s="21">
        <f t="shared" si="6"/>
        <v>47.72</v>
      </c>
      <c r="BA6" s="21">
        <f t="shared" si="6"/>
        <v>44.24</v>
      </c>
      <c r="BB6" s="21">
        <f t="shared" si="6"/>
        <v>43.07</v>
      </c>
      <c r="BC6" s="21">
        <f t="shared" si="6"/>
        <v>45.42</v>
      </c>
      <c r="BD6" s="21">
        <f t="shared" si="6"/>
        <v>45.01</v>
      </c>
      <c r="BE6" s="20" t="str">
        <f>IF(BE7="","",IF(BE7="-","【-】","【"&amp;SUBSTITUTE(TEXT(BE7,"#,##0.00"),"-","△")&amp;"】"))</f>
        <v>【48.91】</v>
      </c>
      <c r="BF6" s="21">
        <f>IF(BF7="",NA(),BF7)</f>
        <v>92.8</v>
      </c>
      <c r="BG6" s="21">
        <f t="shared" ref="BG6:BO6" si="7">IF(BG7="",NA(),BG7)</f>
        <v>26.14</v>
      </c>
      <c r="BH6" s="21">
        <f t="shared" si="7"/>
        <v>37.5</v>
      </c>
      <c r="BI6" s="21">
        <f t="shared" si="7"/>
        <v>18.13</v>
      </c>
      <c r="BJ6" s="21">
        <f t="shared" si="7"/>
        <v>52.19</v>
      </c>
      <c r="BK6" s="21">
        <f t="shared" si="7"/>
        <v>1206.79</v>
      </c>
      <c r="BL6" s="21">
        <f t="shared" si="7"/>
        <v>1258.43</v>
      </c>
      <c r="BM6" s="21">
        <f t="shared" si="7"/>
        <v>1163.75</v>
      </c>
      <c r="BN6" s="21">
        <f t="shared" si="7"/>
        <v>1195.47</v>
      </c>
      <c r="BO6" s="21">
        <f t="shared" si="7"/>
        <v>1141.98</v>
      </c>
      <c r="BP6" s="20" t="str">
        <f>IF(BP7="","",IF(BP7="-","【-】","【"&amp;SUBSTITUTE(TEXT(BP7,"#,##0.00"),"-","△")&amp;"】"))</f>
        <v>【1,156.82】</v>
      </c>
      <c r="BQ6" s="21">
        <f>IF(BQ7="",NA(),BQ7)</f>
        <v>97.07</v>
      </c>
      <c r="BR6" s="21">
        <f t="shared" ref="BR6:BZ6" si="8">IF(BR7="",NA(),BR7)</f>
        <v>100</v>
      </c>
      <c r="BS6" s="21">
        <f t="shared" si="8"/>
        <v>100</v>
      </c>
      <c r="BT6" s="21">
        <f t="shared" si="8"/>
        <v>100</v>
      </c>
      <c r="BU6" s="21">
        <f t="shared" si="8"/>
        <v>100</v>
      </c>
      <c r="BV6" s="21">
        <f t="shared" si="8"/>
        <v>71.84</v>
      </c>
      <c r="BW6" s="21">
        <f t="shared" si="8"/>
        <v>73.36</v>
      </c>
      <c r="BX6" s="21">
        <f t="shared" si="8"/>
        <v>72.599999999999994</v>
      </c>
      <c r="BY6" s="21">
        <f t="shared" si="8"/>
        <v>69.430000000000007</v>
      </c>
      <c r="BZ6" s="21">
        <f t="shared" si="8"/>
        <v>82.27</v>
      </c>
      <c r="CA6" s="20" t="str">
        <f>IF(CA7="","",IF(CA7="-","【-】","【"&amp;SUBSTITUTE(TEXT(CA7,"#,##0.00"),"-","△")&amp;"】"))</f>
        <v>【75.33】</v>
      </c>
      <c r="CB6" s="21">
        <f>IF(CB7="",NA(),CB7)</f>
        <v>187.15</v>
      </c>
      <c r="CC6" s="21">
        <f t="shared" ref="CC6:CK6" si="9">IF(CC7="",NA(),CC7)</f>
        <v>176.33</v>
      </c>
      <c r="CD6" s="21">
        <f t="shared" si="9"/>
        <v>178.73</v>
      </c>
      <c r="CE6" s="21">
        <f t="shared" si="9"/>
        <v>192.34</v>
      </c>
      <c r="CF6" s="21">
        <f t="shared" si="9"/>
        <v>199.06</v>
      </c>
      <c r="CG6" s="21">
        <f t="shared" si="9"/>
        <v>228.47</v>
      </c>
      <c r="CH6" s="21">
        <f t="shared" si="9"/>
        <v>224.88</v>
      </c>
      <c r="CI6" s="21">
        <f t="shared" si="9"/>
        <v>228.64</v>
      </c>
      <c r="CJ6" s="21">
        <f t="shared" si="9"/>
        <v>239.46</v>
      </c>
      <c r="CK6" s="21">
        <f t="shared" si="9"/>
        <v>194.42</v>
      </c>
      <c r="CL6" s="20" t="str">
        <f>IF(CL7="","",IF(CL7="-","【-】","【"&amp;SUBSTITUTE(TEXT(CL7,"#,##0.00"),"-","△")&amp;"】"))</f>
        <v>【215.73】</v>
      </c>
      <c r="CM6" s="21">
        <f>IF(CM7="",NA(),CM7)</f>
        <v>52.1</v>
      </c>
      <c r="CN6" s="21">
        <f t="shared" ref="CN6:CV6" si="10">IF(CN7="",NA(),CN7)</f>
        <v>52.43</v>
      </c>
      <c r="CO6" s="21">
        <f t="shared" si="10"/>
        <v>52.57</v>
      </c>
      <c r="CP6" s="21">
        <f t="shared" si="10"/>
        <v>50.75</v>
      </c>
      <c r="CQ6" s="21">
        <f t="shared" si="10"/>
        <v>49.39</v>
      </c>
      <c r="CR6" s="21">
        <f t="shared" si="10"/>
        <v>42.47</v>
      </c>
      <c r="CS6" s="21">
        <f t="shared" si="10"/>
        <v>42.4</v>
      </c>
      <c r="CT6" s="21">
        <f t="shared" si="10"/>
        <v>42.28</v>
      </c>
      <c r="CU6" s="21">
        <f t="shared" si="10"/>
        <v>41.06</v>
      </c>
      <c r="CV6" s="21">
        <f t="shared" si="10"/>
        <v>45.6</v>
      </c>
      <c r="CW6" s="20" t="str">
        <f>IF(CW7="","",IF(CW7="-","【-】","【"&amp;SUBSTITUTE(TEXT(CW7,"#,##0.00"),"-","△")&amp;"】"))</f>
        <v>【43.28】</v>
      </c>
      <c r="CX6" s="21">
        <f>IF(CX7="",NA(),CX7)</f>
        <v>92.97</v>
      </c>
      <c r="CY6" s="21">
        <f t="shared" ref="CY6:DG6" si="11">IF(CY7="",NA(),CY7)</f>
        <v>93.86</v>
      </c>
      <c r="CZ6" s="21">
        <f t="shared" si="11"/>
        <v>87.07</v>
      </c>
      <c r="DA6" s="21">
        <f t="shared" si="11"/>
        <v>87.42</v>
      </c>
      <c r="DB6" s="21">
        <f t="shared" si="11"/>
        <v>89.07</v>
      </c>
      <c r="DC6" s="21">
        <f t="shared" si="11"/>
        <v>83.75</v>
      </c>
      <c r="DD6" s="21">
        <f t="shared" si="11"/>
        <v>84.19</v>
      </c>
      <c r="DE6" s="21">
        <f t="shared" si="11"/>
        <v>84.34</v>
      </c>
      <c r="DF6" s="21">
        <f t="shared" si="11"/>
        <v>84.34</v>
      </c>
      <c r="DG6" s="21">
        <f t="shared" si="11"/>
        <v>88.66</v>
      </c>
      <c r="DH6" s="20" t="str">
        <f>IF(DH7="","",IF(DH7="-","【-】","【"&amp;SUBSTITUTE(TEXT(DH7,"#,##0.00"),"-","△")&amp;"】"))</f>
        <v>【86.21】</v>
      </c>
      <c r="DI6" s="21">
        <f>IF(DI7="",NA(),DI7)</f>
        <v>5.22</v>
      </c>
      <c r="DJ6" s="21">
        <f t="shared" ref="DJ6:DR6" si="12">IF(DJ7="",NA(),DJ7)</f>
        <v>10.41</v>
      </c>
      <c r="DK6" s="21">
        <f t="shared" si="12"/>
        <v>13.85</v>
      </c>
      <c r="DL6" s="21">
        <f t="shared" si="12"/>
        <v>16.920000000000002</v>
      </c>
      <c r="DM6" s="21">
        <f t="shared" si="12"/>
        <v>19.079999999999998</v>
      </c>
      <c r="DN6" s="21">
        <f t="shared" si="12"/>
        <v>24.68</v>
      </c>
      <c r="DO6" s="21">
        <f t="shared" si="12"/>
        <v>21.36</v>
      </c>
      <c r="DP6" s="21">
        <f t="shared" si="12"/>
        <v>22.79</v>
      </c>
      <c r="DQ6" s="21">
        <f t="shared" si="12"/>
        <v>24.8</v>
      </c>
      <c r="DR6" s="21">
        <f t="shared" si="12"/>
        <v>33.159999999999997</v>
      </c>
      <c r="DS6" s="20" t="str">
        <f>IF(DS7="","",IF(DS7="-","【-】","【"&amp;SUBSTITUTE(TEXT(DS7,"#,##0.00"),"-","△")&amp;"】"))</f>
        <v>【29.62】</v>
      </c>
      <c r="DT6" s="20">
        <f>IF(DT7="",NA(),DT7)</f>
        <v>0</v>
      </c>
      <c r="DU6" s="20">
        <f t="shared" ref="DU6:EC6" si="13">IF(DU7="",NA(),DU7)</f>
        <v>0</v>
      </c>
      <c r="DV6" s="20">
        <f t="shared" si="13"/>
        <v>0</v>
      </c>
      <c r="DW6" s="20">
        <f t="shared" si="13"/>
        <v>0</v>
      </c>
      <c r="DX6" s="20">
        <f t="shared" si="13"/>
        <v>0</v>
      </c>
      <c r="DY6" s="21">
        <f t="shared" si="13"/>
        <v>8.6199999999999992</v>
      </c>
      <c r="DZ6" s="21">
        <f t="shared" si="13"/>
        <v>0.01</v>
      </c>
      <c r="EA6" s="21">
        <f t="shared" si="13"/>
        <v>0.01</v>
      </c>
      <c r="EB6" s="21">
        <f t="shared" si="13"/>
        <v>0.02</v>
      </c>
      <c r="EC6" s="21">
        <f t="shared" si="13"/>
        <v>0.12</v>
      </c>
      <c r="ED6" s="20" t="str">
        <f>IF(ED7="","",IF(ED7="-","【-】","【"&amp;SUBSTITUTE(TEXT(ED7,"#,##0.00"),"-","△")&amp;"】"))</f>
        <v>【0.09】</v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0.36</v>
      </c>
      <c r="EK6" s="21">
        <f t="shared" si="14"/>
        <v>0.39</v>
      </c>
      <c r="EL6" s="21">
        <f t="shared" si="14"/>
        <v>0.1</v>
      </c>
      <c r="EM6" s="21">
        <f t="shared" si="14"/>
        <v>0.08</v>
      </c>
      <c r="EN6" s="21">
        <f t="shared" si="14"/>
        <v>0.17</v>
      </c>
      <c r="EO6" s="20" t="str">
        <f>IF(EO7="","",IF(EO7="-","【-】","【"&amp;SUBSTITUTE(TEXT(EO7,"#,##0.00"),"-","△")&amp;"】"))</f>
        <v>【0.11】</v>
      </c>
    </row>
    <row r="7" spans="1:148" s="22" customFormat="1" x14ac:dyDescent="0.15">
      <c r="A7" s="14"/>
      <c r="B7" s="23">
        <v>2023</v>
      </c>
      <c r="C7" s="23">
        <v>342050</v>
      </c>
      <c r="D7" s="23">
        <v>46</v>
      </c>
      <c r="E7" s="23">
        <v>17</v>
      </c>
      <c r="F7" s="23">
        <v>4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86.09</v>
      </c>
      <c r="P7" s="24">
        <v>2.5499999999999998</v>
      </c>
      <c r="Q7" s="24">
        <v>100</v>
      </c>
      <c r="R7" s="24">
        <v>3300</v>
      </c>
      <c r="S7" s="24">
        <v>128324</v>
      </c>
      <c r="T7" s="24">
        <v>284.88</v>
      </c>
      <c r="U7" s="24">
        <v>450.45</v>
      </c>
      <c r="V7" s="24">
        <v>3249</v>
      </c>
      <c r="W7" s="24">
        <v>1.33</v>
      </c>
      <c r="X7" s="24">
        <v>2442.86</v>
      </c>
      <c r="Y7" s="24">
        <v>98.66</v>
      </c>
      <c r="Z7" s="24">
        <v>101.5</v>
      </c>
      <c r="AA7" s="24">
        <v>100.45</v>
      </c>
      <c r="AB7" s="24">
        <v>101.15</v>
      </c>
      <c r="AC7" s="24">
        <v>104.69</v>
      </c>
      <c r="AD7" s="24">
        <v>102.73</v>
      </c>
      <c r="AE7" s="24">
        <v>105.78</v>
      </c>
      <c r="AF7" s="24">
        <v>106.09</v>
      </c>
      <c r="AG7" s="24">
        <v>106.44</v>
      </c>
      <c r="AH7" s="24">
        <v>102.68</v>
      </c>
      <c r="AI7" s="24">
        <v>105.09</v>
      </c>
      <c r="AJ7" s="24">
        <v>7.92</v>
      </c>
      <c r="AK7" s="24">
        <v>3.83</v>
      </c>
      <c r="AL7" s="24">
        <v>2.78</v>
      </c>
      <c r="AM7" s="24">
        <v>0.25</v>
      </c>
      <c r="AN7" s="24">
        <v>0</v>
      </c>
      <c r="AO7" s="24">
        <v>94.97</v>
      </c>
      <c r="AP7" s="24">
        <v>63.96</v>
      </c>
      <c r="AQ7" s="24">
        <v>69.42</v>
      </c>
      <c r="AR7" s="24">
        <v>72.86</v>
      </c>
      <c r="AS7" s="24">
        <v>58.68</v>
      </c>
      <c r="AT7" s="24">
        <v>65.73</v>
      </c>
      <c r="AU7" s="24">
        <v>27.16</v>
      </c>
      <c r="AV7" s="24">
        <v>22.5</v>
      </c>
      <c r="AW7" s="24">
        <v>66.44</v>
      </c>
      <c r="AX7" s="24">
        <v>77.13</v>
      </c>
      <c r="AY7" s="24">
        <v>106</v>
      </c>
      <c r="AZ7" s="24">
        <v>47.72</v>
      </c>
      <c r="BA7" s="24">
        <v>44.24</v>
      </c>
      <c r="BB7" s="24">
        <v>43.07</v>
      </c>
      <c r="BC7" s="24">
        <v>45.42</v>
      </c>
      <c r="BD7" s="24">
        <v>45.01</v>
      </c>
      <c r="BE7" s="24">
        <v>48.91</v>
      </c>
      <c r="BF7" s="24">
        <v>92.8</v>
      </c>
      <c r="BG7" s="24">
        <v>26.14</v>
      </c>
      <c r="BH7" s="24">
        <v>37.5</v>
      </c>
      <c r="BI7" s="24">
        <v>18.13</v>
      </c>
      <c r="BJ7" s="24">
        <v>52.19</v>
      </c>
      <c r="BK7" s="24">
        <v>1206.79</v>
      </c>
      <c r="BL7" s="24">
        <v>1258.43</v>
      </c>
      <c r="BM7" s="24">
        <v>1163.75</v>
      </c>
      <c r="BN7" s="24">
        <v>1195.47</v>
      </c>
      <c r="BO7" s="24">
        <v>1141.98</v>
      </c>
      <c r="BP7" s="24">
        <v>1156.82</v>
      </c>
      <c r="BQ7" s="24">
        <v>97.07</v>
      </c>
      <c r="BR7" s="24">
        <v>100</v>
      </c>
      <c r="BS7" s="24">
        <v>100</v>
      </c>
      <c r="BT7" s="24">
        <v>100</v>
      </c>
      <c r="BU7" s="24">
        <v>100</v>
      </c>
      <c r="BV7" s="24">
        <v>71.84</v>
      </c>
      <c r="BW7" s="24">
        <v>73.36</v>
      </c>
      <c r="BX7" s="24">
        <v>72.599999999999994</v>
      </c>
      <c r="BY7" s="24">
        <v>69.430000000000007</v>
      </c>
      <c r="BZ7" s="24">
        <v>82.27</v>
      </c>
      <c r="CA7" s="24">
        <v>75.33</v>
      </c>
      <c r="CB7" s="24">
        <v>187.15</v>
      </c>
      <c r="CC7" s="24">
        <v>176.33</v>
      </c>
      <c r="CD7" s="24">
        <v>178.73</v>
      </c>
      <c r="CE7" s="24">
        <v>192.34</v>
      </c>
      <c r="CF7" s="24">
        <v>199.06</v>
      </c>
      <c r="CG7" s="24">
        <v>228.47</v>
      </c>
      <c r="CH7" s="24">
        <v>224.88</v>
      </c>
      <c r="CI7" s="24">
        <v>228.64</v>
      </c>
      <c r="CJ7" s="24">
        <v>239.46</v>
      </c>
      <c r="CK7" s="24">
        <v>194.42</v>
      </c>
      <c r="CL7" s="24">
        <v>215.73</v>
      </c>
      <c r="CM7" s="24">
        <v>52.1</v>
      </c>
      <c r="CN7" s="24">
        <v>52.43</v>
      </c>
      <c r="CO7" s="24">
        <v>52.57</v>
      </c>
      <c r="CP7" s="24">
        <v>50.75</v>
      </c>
      <c r="CQ7" s="24">
        <v>49.39</v>
      </c>
      <c r="CR7" s="24">
        <v>42.47</v>
      </c>
      <c r="CS7" s="24">
        <v>42.4</v>
      </c>
      <c r="CT7" s="24">
        <v>42.28</v>
      </c>
      <c r="CU7" s="24">
        <v>41.06</v>
      </c>
      <c r="CV7" s="24">
        <v>45.6</v>
      </c>
      <c r="CW7" s="24">
        <v>43.28</v>
      </c>
      <c r="CX7" s="24">
        <v>92.97</v>
      </c>
      <c r="CY7" s="24">
        <v>93.86</v>
      </c>
      <c r="CZ7" s="24">
        <v>87.07</v>
      </c>
      <c r="DA7" s="24">
        <v>87.42</v>
      </c>
      <c r="DB7" s="24">
        <v>89.07</v>
      </c>
      <c r="DC7" s="24">
        <v>83.75</v>
      </c>
      <c r="DD7" s="24">
        <v>84.19</v>
      </c>
      <c r="DE7" s="24">
        <v>84.34</v>
      </c>
      <c r="DF7" s="24">
        <v>84.34</v>
      </c>
      <c r="DG7" s="24">
        <v>88.66</v>
      </c>
      <c r="DH7" s="24">
        <v>86.21</v>
      </c>
      <c r="DI7" s="24">
        <v>5.22</v>
      </c>
      <c r="DJ7" s="24">
        <v>10.41</v>
      </c>
      <c r="DK7" s="24">
        <v>13.85</v>
      </c>
      <c r="DL7" s="24">
        <v>16.920000000000002</v>
      </c>
      <c r="DM7" s="24">
        <v>19.079999999999998</v>
      </c>
      <c r="DN7" s="24">
        <v>24.68</v>
      </c>
      <c r="DO7" s="24">
        <v>21.36</v>
      </c>
      <c r="DP7" s="24">
        <v>22.79</v>
      </c>
      <c r="DQ7" s="24">
        <v>24.8</v>
      </c>
      <c r="DR7" s="24">
        <v>33.159999999999997</v>
      </c>
      <c r="DS7" s="24">
        <v>29.62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8.6199999999999992</v>
      </c>
      <c r="DZ7" s="24">
        <v>0.01</v>
      </c>
      <c r="EA7" s="24">
        <v>0.01</v>
      </c>
      <c r="EB7" s="24">
        <v>0.02</v>
      </c>
      <c r="EC7" s="24">
        <v>0.12</v>
      </c>
      <c r="ED7" s="24">
        <v>0.09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0.36</v>
      </c>
      <c r="EK7" s="24">
        <v>0.39</v>
      </c>
      <c r="EL7" s="24">
        <v>0.1</v>
      </c>
      <c r="EM7" s="24">
        <v>0.08</v>
      </c>
      <c r="EN7" s="24">
        <v>0.17</v>
      </c>
      <c r="EO7" s="24">
        <v>0.11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>DATEVALUE($B7-B11&amp;"/1/"&amp;B12)</f>
        <v>36892</v>
      </c>
      <c r="C10" s="27">
        <f t="shared" ref="C10:F10" si="15">DATEVALUE($B7-C11&amp;"/1/"&amp;C12)</f>
        <v>37257</v>
      </c>
      <c r="D10" s="27">
        <f t="shared" si="15"/>
        <v>37623</v>
      </c>
      <c r="E10" s="27">
        <f t="shared" si="15"/>
        <v>37989</v>
      </c>
      <c r="F10" s="27">
        <f t="shared" si="15"/>
        <v>38356</v>
      </c>
    </row>
    <row r="11" spans="1:148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110</v>
      </c>
      <c r="E13" t="s">
        <v>110</v>
      </c>
      <c r="F13" t="s">
        <v>110</v>
      </c>
      <c r="G13" t="s">
        <v>111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槙田　恒</cp:lastModifiedBy>
  <dcterms:created xsi:type="dcterms:W3CDTF">2025-01-24T07:13:44Z</dcterms:created>
  <dcterms:modified xsi:type="dcterms:W3CDTF">2025-02-03T12:36:31Z</dcterms:modified>
  <cp:category/>
</cp:coreProperties>
</file>