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202300"/>
  <mc:AlternateContent xmlns:mc="http://schemas.openxmlformats.org/markup-compatibility/2006">
    <mc:Choice Requires="x15">
      <x15ac:absPath xmlns:x15ac="http://schemas.microsoft.com/office/spreadsheetml/2010/11/ac" url="T:\060健康福祉局\170国民健康保険課\R6\★国保運営グループ\R４現況\★国保の現況（R4）\02 公表起案\HP掲載用\"/>
    </mc:Choice>
  </mc:AlternateContent>
  <xr:revisionPtr revIDLastSave="0" documentId="13_ncr:1_{0595E3EE-9531-4942-BD4F-91FE9DADE8C1}" xr6:coauthVersionLast="47" xr6:coauthVersionMax="47" xr10:uidLastSave="{00000000-0000-0000-0000-000000000000}"/>
  <bookViews>
    <workbookView xWindow="-120" yWindow="-120" windowWidth="29040" windowHeight="15840" xr2:uid="{944B9B8F-9E3D-4DB7-80F3-E30D0A1335EC}"/>
  </bookViews>
  <sheets>
    <sheet name="3(1)①" sheetId="1" r:id="rId1"/>
    <sheet name="3(1)②" sheetId="2" r:id="rId2"/>
    <sheet name="3(1)③" sheetId="3" r:id="rId3"/>
    <sheet name="3(2)①" sheetId="4" r:id="rId4"/>
    <sheet name="3(2)②" sheetId="5" r:id="rId5"/>
    <sheet name="3(2)③" sheetId="6" r:id="rId6"/>
    <sheet name="3(3)" sheetId="7" r:id="rId7"/>
    <sheet name="3(4)① " sheetId="8" r:id="rId8"/>
    <sheet name="3(4)②" sheetId="9" r:id="rId9"/>
    <sheet name="3-(5)①" sheetId="10" r:id="rId10"/>
    <sheet name="3-(5)②" sheetId="11" r:id="rId11"/>
    <sheet name="3-(5)③" sheetId="12" r:id="rId12"/>
    <sheet name="3(6)" sheetId="13" r:id="rId13"/>
    <sheet name="3(7)" sheetId="14" r:id="rId14"/>
    <sheet name="3(8)" sheetId="15" r:id="rId15"/>
    <sheet name="3(9)" sheetId="16" r:id="rId16"/>
    <sheet name="3(10)" sheetId="17" r:id="rId17"/>
  </sheets>
  <definedNames>
    <definedName name="_Fill" localSheetId="1" hidden="1">#REF!</definedName>
    <definedName name="_Fill" localSheetId="2" hidden="1">#REF!</definedName>
    <definedName name="_Fill" localSheetId="16" hidden="1">#REF!</definedName>
    <definedName name="_Fill" localSheetId="3" hidden="1">#REF!</definedName>
    <definedName name="_Fill" localSheetId="4" hidden="1">#REF!</definedName>
    <definedName name="_Fill" localSheetId="5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9" hidden="1">#REF!</definedName>
    <definedName name="_Fill" localSheetId="10" hidden="1">#REF!</definedName>
    <definedName name="_Fill" localSheetId="11" hidden="1">#REF!</definedName>
    <definedName name="_Fill" localSheetId="12" hidden="1">#REF!</definedName>
    <definedName name="_Fill" localSheetId="13" hidden="1">#REF!</definedName>
    <definedName name="_Fill" localSheetId="14" hidden="1">#REF!</definedName>
    <definedName name="_Fill" localSheetId="15" hidden="1">#REF!</definedName>
    <definedName name="_Fill" hidden="1">#REF!</definedName>
    <definedName name="_xlnm._FilterDatabase" localSheetId="0" hidden="1">'3(1)①'!$A$5:$N$5</definedName>
    <definedName name="_Key1" localSheetId="1" hidden="1">#REF!</definedName>
    <definedName name="_Key1" localSheetId="2" hidden="1">#REF!</definedName>
    <definedName name="_Key1" localSheetId="16" hidden="1">#REF!</definedName>
    <definedName name="_Key1" localSheetId="3" hidden="1">#REF!</definedName>
    <definedName name="_Key1" localSheetId="4" hidden="1">#REF!</definedName>
    <definedName name="_Key1" localSheetId="5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9" hidden="1">#REF!</definedName>
    <definedName name="_Key1" localSheetId="10" hidden="1">#REF!</definedName>
    <definedName name="_Key1" localSheetId="11" hidden="1">#REF!</definedName>
    <definedName name="_Key1" localSheetId="12" hidden="1">#REF!</definedName>
    <definedName name="_Key1" localSheetId="13" hidden="1">#REF!</definedName>
    <definedName name="_Key1" localSheetId="14" hidden="1">#REF!</definedName>
    <definedName name="_Key1" localSheetId="15" hidden="1">#REF!</definedName>
    <definedName name="_Key1" hidden="1">#REF!</definedName>
    <definedName name="_Order1" hidden="1">1</definedName>
    <definedName name="_Regression_Int" localSheetId="13" hidden="1">1</definedName>
    <definedName name="_Sort" localSheetId="1" hidden="1">#REF!</definedName>
    <definedName name="_Sort" localSheetId="2" hidden="1">#REF!</definedName>
    <definedName name="_Sort" localSheetId="16" hidden="1">#REF!</definedName>
    <definedName name="_Sort" localSheetId="3" hidden="1">#REF!</definedName>
    <definedName name="_Sort" localSheetId="4" hidden="1">#REF!</definedName>
    <definedName name="_Sort" localSheetId="5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9" hidden="1">#REF!</definedName>
    <definedName name="_Sort" localSheetId="10" hidden="1">#REF!</definedName>
    <definedName name="_Sort" localSheetId="11" hidden="1">#REF!</definedName>
    <definedName name="_Sort" localSheetId="12" hidden="1">#REF!</definedName>
    <definedName name="_Sort" localSheetId="13" hidden="1">#REF!</definedName>
    <definedName name="_Sort" localSheetId="14" hidden="1">#REF!</definedName>
    <definedName name="_Sort" localSheetId="15" hidden="1">#REF!</definedName>
    <definedName name="_Sort" hidden="1">#REF!</definedName>
    <definedName name="a" localSheetId="16" hidden="1">#REF!</definedName>
    <definedName name="a" localSheetId="7" hidden="1">#REF!</definedName>
    <definedName name="a" localSheetId="8" hidden="1">#REF!</definedName>
    <definedName name="a" localSheetId="12" hidden="1">#REF!</definedName>
    <definedName name="a" localSheetId="13" hidden="1">#REF!</definedName>
    <definedName name="a" localSheetId="14" hidden="1">#REF!</definedName>
    <definedName name="a" localSheetId="15" hidden="1">#REF!</definedName>
    <definedName name="a" hidden="1">#REF!</definedName>
    <definedName name="aa" localSheetId="16" hidden="1">#REF!</definedName>
    <definedName name="aa" localSheetId="7" hidden="1">#REF!</definedName>
    <definedName name="aa" localSheetId="8" hidden="1">#REF!</definedName>
    <definedName name="aa" localSheetId="12" hidden="1">#REF!</definedName>
    <definedName name="aa" localSheetId="13" hidden="1">#REF!</definedName>
    <definedName name="aa" localSheetId="14" hidden="1">#REF!</definedName>
    <definedName name="aa" localSheetId="15" hidden="1">#REF!</definedName>
    <definedName name="aa" hidden="1">#REF!</definedName>
    <definedName name="_xlnm.Print_Area" localSheetId="0">'3(1)①'!$A$1:$M$32</definedName>
    <definedName name="_xlnm.Print_Area" localSheetId="1">'3(1)②'!$A:$M</definedName>
    <definedName name="_xlnm.Print_Area" localSheetId="2">'3(1)③'!$A$1:$M$31</definedName>
    <definedName name="_xlnm.Print_Area" localSheetId="16">'3(10)'!$A$1:$Z$31</definedName>
    <definedName name="_xlnm.Print_Area" localSheetId="3">'3(2)①'!$A$1:$J$31</definedName>
    <definedName name="_xlnm.Print_Area" localSheetId="4">'3(2)②'!$A$1:$J$31</definedName>
    <definedName name="_xlnm.Print_Area" localSheetId="5">'3(2)③'!$A$1:$J$31</definedName>
    <definedName name="_xlnm.Print_Area" localSheetId="6">'3(3)'!$A$1:$BD$53</definedName>
    <definedName name="_xlnm.Print_Area" localSheetId="7">'3(4)① '!$A$1:$Q$37</definedName>
    <definedName name="_xlnm.Print_Area" localSheetId="8">'3(4)②'!$A$1:$Q$39</definedName>
    <definedName name="_xlnm.Print_Area" localSheetId="9">'3-(5)①'!$A$1:$S$31</definedName>
    <definedName name="_xlnm.Print_Area" localSheetId="10">'3-(5)②'!$A$1:$L$30</definedName>
    <definedName name="_xlnm.Print_Area" localSheetId="11">'3-(5)③'!$A:$H</definedName>
    <definedName name="_xlnm.Print_Area" localSheetId="12">'3(6)'!$A$1:$P$53</definedName>
    <definedName name="_xlnm.Print_Area" localSheetId="13">'3(7)'!$A$1:$N$37</definedName>
    <definedName name="_xlnm.Print_Area" localSheetId="14">'3(8)'!$A$1:$N$37</definedName>
    <definedName name="_xlnm.Print_Area" localSheetId="15">'3(9)'!$A$1:$P$53</definedName>
    <definedName name="_xlnm.Print_Area">#REF!</definedName>
    <definedName name="PRINT_AREA_MI" localSheetId="1">#REF!</definedName>
    <definedName name="PRINT_AREA_MI" localSheetId="2">#REF!</definedName>
    <definedName name="PRINT_AREA_MI" localSheetId="16">#REF!</definedName>
    <definedName name="PRINT_AREA_MI" localSheetId="3">#REF!</definedName>
    <definedName name="PRINT_AREA_MI" localSheetId="4">#REF!</definedName>
    <definedName name="PRINT_AREA_MI" localSheetId="5">#REF!</definedName>
    <definedName name="PRINT_AREA_MI" localSheetId="6">#REF!</definedName>
    <definedName name="PRINT_AREA_MI" localSheetId="7">#REF!</definedName>
    <definedName name="PRINT_AREA_MI" localSheetId="8">#REF!</definedName>
    <definedName name="PRINT_AREA_MI" localSheetId="9">#REF!</definedName>
    <definedName name="PRINT_AREA_MI" localSheetId="10">#REF!</definedName>
    <definedName name="PRINT_AREA_MI" localSheetId="11">#REF!</definedName>
    <definedName name="PRINT_AREA_MI" localSheetId="12">#REF!</definedName>
    <definedName name="Print_Area_MI" localSheetId="13">'3(7)'!#REF!</definedName>
    <definedName name="PRINT_AREA_MI" localSheetId="14">#REF!</definedName>
    <definedName name="PRINT_AREA_MI" localSheetId="15">#REF!</definedName>
    <definedName name="PRINT_AREA_MI">#REF!</definedName>
    <definedName name="_xlnm.Print_Titles" localSheetId="16">'3(10)'!$2:$4</definedName>
    <definedName name="_xlnm.Print_Titles" localSheetId="3">'3(2)①'!$A:$B,'3(2)①'!$2:$4</definedName>
    <definedName name="_xlnm.Print_Titles" localSheetId="4">'3(2)②'!$A:$B,'3(2)②'!$2:$4</definedName>
    <definedName name="_xlnm.Print_Titles" localSheetId="5">'3(2)③'!$A:$B,'3(2)③'!$2:$4</definedName>
    <definedName name="_xlnm.Print_Titles" localSheetId="7">'3(4)① '!$2:$3</definedName>
    <definedName name="_xlnm.Print_Titles" localSheetId="8">'3(4)②'!$2:$3</definedName>
    <definedName name="_xlnm.Print_Titles" localSheetId="9">'3-(5)①'!$3:$5</definedName>
    <definedName name="_xlnm.Print_Titles" localSheetId="10">'3-(5)②'!$2:$4</definedName>
    <definedName name="_xlnm.Print_Titles" localSheetId="11">'3-(5)③'!$2:$4</definedName>
    <definedName name="_xlnm.Print_Titles" localSheetId="13">'3(7)'!$2:$4</definedName>
    <definedName name="Print_Titles_MI" localSheetId="13">'3(7)'!$1:$1,'3(7)'!$A:$B</definedName>
    <definedName name="SSORT" localSheetId="1">#REF!</definedName>
    <definedName name="SSORT" localSheetId="2">#REF!</definedName>
    <definedName name="SSORT" localSheetId="16">#REF!</definedName>
    <definedName name="SSORT" localSheetId="3">#REF!</definedName>
    <definedName name="SSORT" localSheetId="4">#REF!</definedName>
    <definedName name="SSORT" localSheetId="5">#REF!</definedName>
    <definedName name="SSORT" localSheetId="6">#REF!</definedName>
    <definedName name="SSORT" localSheetId="7">#REF!</definedName>
    <definedName name="SSORT" localSheetId="8">#REF!</definedName>
    <definedName name="SSORT" localSheetId="9">#REF!</definedName>
    <definedName name="SSORT" localSheetId="10">#REF!</definedName>
    <definedName name="SSORT" localSheetId="11">#REF!</definedName>
    <definedName name="SSORT" localSheetId="12">#REF!</definedName>
    <definedName name="SSORT" localSheetId="13">#REF!</definedName>
    <definedName name="SSORT" localSheetId="14">#REF!</definedName>
    <definedName name="SSORT" localSheetId="15">#REF!</definedName>
    <definedName name="SSORT">#REF!</definedName>
    <definedName name="デｰタ取込" localSheetId="1">#REF!</definedName>
    <definedName name="デｰタ取込" localSheetId="2">#REF!</definedName>
    <definedName name="デｰタ取込" localSheetId="16">#REF!</definedName>
    <definedName name="デｰタ取込" localSheetId="3">#REF!</definedName>
    <definedName name="デｰタ取込" localSheetId="4">#REF!</definedName>
    <definedName name="デｰタ取込" localSheetId="5">#REF!</definedName>
    <definedName name="デｰタ取込" localSheetId="6">#REF!</definedName>
    <definedName name="デｰタ取込" localSheetId="7">#REF!</definedName>
    <definedName name="デｰタ取込" localSheetId="8">#REF!</definedName>
    <definedName name="デｰタ取込" localSheetId="9">#REF!</definedName>
    <definedName name="デｰタ取込" localSheetId="10">#REF!</definedName>
    <definedName name="デｰタ取込" localSheetId="11">#REF!</definedName>
    <definedName name="デｰタ取込" localSheetId="12">#REF!</definedName>
    <definedName name="デｰタ取込" localSheetId="13">#REF!</definedName>
    <definedName name="デｰタ取込" localSheetId="14">#REF!</definedName>
    <definedName name="デｰタ取込" localSheetId="15">#REF!</definedName>
    <definedName name="デｰタ取込">#REF!</definedName>
    <definedName name="検索用">#REF!</definedName>
    <definedName name="実績SIRT" localSheetId="1">#REF!</definedName>
    <definedName name="実績SIRT" localSheetId="2">#REF!</definedName>
    <definedName name="実績SIRT" localSheetId="16">#REF!</definedName>
    <definedName name="実績SIRT" localSheetId="3">#REF!</definedName>
    <definedName name="実績SIRT" localSheetId="4">#REF!</definedName>
    <definedName name="実績SIRT" localSheetId="5">#REF!</definedName>
    <definedName name="実績SIRT" localSheetId="6">#REF!</definedName>
    <definedName name="実績SIRT" localSheetId="7">#REF!</definedName>
    <definedName name="実績SIRT" localSheetId="8">#REF!</definedName>
    <definedName name="実績SIRT" localSheetId="9">#REF!</definedName>
    <definedName name="実績SIRT" localSheetId="10">#REF!</definedName>
    <definedName name="実績SIRT" localSheetId="11">#REF!</definedName>
    <definedName name="実績SIRT" localSheetId="12">#REF!</definedName>
    <definedName name="実績SIRT" localSheetId="13">#REF!</definedName>
    <definedName name="実績SIRT" localSheetId="14">#REF!</definedName>
    <definedName name="実績SIRT" localSheetId="15">#REF!</definedName>
    <definedName name="実績SIRT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T27" i="17" l="1"/>
  <c r="T26" i="17"/>
  <c r="T25" i="17"/>
  <c r="T24" i="17"/>
  <c r="T23" i="17"/>
  <c r="T22" i="17"/>
  <c r="T21" i="17"/>
  <c r="T20" i="17"/>
  <c r="T19" i="17"/>
  <c r="T18" i="17"/>
  <c r="T17" i="17"/>
  <c r="T16" i="17"/>
  <c r="T15" i="17"/>
  <c r="T14" i="17"/>
  <c r="T13" i="17"/>
  <c r="T12" i="17"/>
  <c r="T11" i="17"/>
  <c r="T10" i="17"/>
  <c r="T9" i="17"/>
  <c r="T8" i="17"/>
  <c r="T7" i="17"/>
  <c r="T6" i="17"/>
  <c r="Z29" i="17"/>
  <c r="Y28" i="17"/>
  <c r="X28" i="17"/>
  <c r="W28" i="17"/>
  <c r="V29" i="17"/>
  <c r="S28" i="17"/>
  <c r="R28" i="17"/>
  <c r="Q28" i="17"/>
  <c r="P28" i="17"/>
  <c r="O28" i="17"/>
  <c r="P52" i="16"/>
  <c r="M52" i="16"/>
  <c r="J52" i="16"/>
  <c r="P51" i="16"/>
  <c r="G51" i="16"/>
  <c r="M50" i="16"/>
  <c r="J50" i="16"/>
  <c r="G50" i="16"/>
  <c r="M49" i="16"/>
  <c r="J49" i="16"/>
  <c r="G49" i="16"/>
  <c r="P48" i="16"/>
  <c r="J48" i="16"/>
  <c r="M48" i="16"/>
  <c r="G48" i="16"/>
  <c r="P47" i="16"/>
  <c r="G47" i="16"/>
  <c r="M46" i="16"/>
  <c r="J46" i="16"/>
  <c r="G46" i="16"/>
  <c r="M45" i="16"/>
  <c r="J45" i="16"/>
  <c r="G45" i="16"/>
  <c r="P44" i="16"/>
  <c r="O44" i="16"/>
  <c r="J44" i="16"/>
  <c r="M44" i="16"/>
  <c r="P43" i="16"/>
  <c r="M43" i="16"/>
  <c r="G43" i="16"/>
  <c r="M42" i="16"/>
  <c r="J42" i="16"/>
  <c r="J41" i="16"/>
  <c r="G41" i="16"/>
  <c r="P40" i="16"/>
  <c r="P39" i="16"/>
  <c r="M39" i="16"/>
  <c r="J39" i="16"/>
  <c r="G39" i="16"/>
  <c r="M38" i="16"/>
  <c r="J38" i="16"/>
  <c r="G38" i="16"/>
  <c r="P37" i="16"/>
  <c r="J37" i="16"/>
  <c r="G37" i="16"/>
  <c r="J36" i="16"/>
  <c r="M36" i="16"/>
  <c r="P35" i="16"/>
  <c r="M35" i="16"/>
  <c r="J35" i="16"/>
  <c r="G35" i="16"/>
  <c r="M34" i="16"/>
  <c r="M33" i="16"/>
  <c r="G33" i="16"/>
  <c r="P31" i="16"/>
  <c r="G31" i="16"/>
  <c r="J30" i="16"/>
  <c r="J29" i="16"/>
  <c r="G29" i="16"/>
  <c r="P28" i="16"/>
  <c r="M28" i="16"/>
  <c r="G28" i="16"/>
  <c r="J28" i="16"/>
  <c r="O27" i="16"/>
  <c r="P27" i="16"/>
  <c r="P26" i="16"/>
  <c r="J26" i="16"/>
  <c r="P25" i="16"/>
  <c r="M24" i="16"/>
  <c r="L23" i="16"/>
  <c r="P22" i="16"/>
  <c r="M22" i="16"/>
  <c r="J22" i="16"/>
  <c r="G22" i="16"/>
  <c r="G21" i="16"/>
  <c r="P20" i="16"/>
  <c r="M20" i="16"/>
  <c r="J20" i="16"/>
  <c r="G20" i="16"/>
  <c r="P19" i="16"/>
  <c r="G19" i="16"/>
  <c r="P18" i="16"/>
  <c r="G18" i="16"/>
  <c r="M17" i="16"/>
  <c r="J17" i="16"/>
  <c r="G17" i="16"/>
  <c r="P16" i="16"/>
  <c r="J16" i="16"/>
  <c r="M16" i="16"/>
  <c r="G16" i="16"/>
  <c r="P15" i="16"/>
  <c r="O15" i="16"/>
  <c r="M15" i="16"/>
  <c r="J15" i="16"/>
  <c r="P14" i="16"/>
  <c r="M14" i="16"/>
  <c r="G14" i="16"/>
  <c r="M13" i="16"/>
  <c r="J13" i="16"/>
  <c r="G13" i="16"/>
  <c r="P12" i="16"/>
  <c r="J12" i="16"/>
  <c r="P11" i="16"/>
  <c r="O11" i="16"/>
  <c r="J11" i="16"/>
  <c r="F13" i="16"/>
  <c r="P10" i="16"/>
  <c r="M10" i="16"/>
  <c r="L10" i="16"/>
  <c r="G10" i="16"/>
  <c r="O9" i="16"/>
  <c r="P9" i="16"/>
  <c r="M9" i="16"/>
  <c r="J9" i="16"/>
  <c r="G9" i="16"/>
  <c r="P8" i="16"/>
  <c r="M8" i="16"/>
  <c r="J8" i="16"/>
  <c r="P7" i="16"/>
  <c r="O7" i="16"/>
  <c r="M7" i="16"/>
  <c r="L7" i="16"/>
  <c r="J7" i="16"/>
  <c r="G7" i="16"/>
  <c r="O6" i="16"/>
  <c r="P6" i="16"/>
  <c r="M6" i="16"/>
  <c r="J6" i="16"/>
  <c r="G6" i="16"/>
  <c r="C8" i="16"/>
  <c r="P5" i="16"/>
  <c r="O5" i="16"/>
  <c r="O19" i="16"/>
  <c r="L14" i="16"/>
  <c r="F17" i="16"/>
  <c r="U13" i="17" l="1"/>
  <c r="U19" i="17"/>
  <c r="T28" i="17"/>
  <c r="U6" i="17"/>
  <c r="U24" i="17"/>
  <c r="Z28" i="17"/>
  <c r="T5" i="17"/>
  <c r="U5" i="17" s="1"/>
  <c r="V28" i="17"/>
  <c r="Y29" i="17"/>
  <c r="I30" i="16"/>
  <c r="I44" i="16"/>
  <c r="I26" i="16"/>
  <c r="I23" i="16"/>
  <c r="I17" i="16"/>
  <c r="I13" i="16"/>
  <c r="I24" i="16"/>
  <c r="I48" i="16"/>
  <c r="I34" i="16"/>
  <c r="I9" i="16"/>
  <c r="J24" i="16"/>
  <c r="F24" i="16"/>
  <c r="I27" i="16"/>
  <c r="I5" i="16"/>
  <c r="C6" i="16"/>
  <c r="C10" i="16"/>
  <c r="F11" i="16"/>
  <c r="L12" i="16"/>
  <c r="F14" i="16"/>
  <c r="L16" i="16"/>
  <c r="C17" i="16"/>
  <c r="L17" i="16"/>
  <c r="I19" i="16"/>
  <c r="I20" i="16"/>
  <c r="G24" i="16"/>
  <c r="P30" i="16"/>
  <c r="L45" i="16"/>
  <c r="C49" i="16"/>
  <c r="C45" i="16"/>
  <c r="C35" i="16"/>
  <c r="C28" i="16"/>
  <c r="C25" i="16"/>
  <c r="C33" i="16"/>
  <c r="C29" i="16"/>
  <c r="C27" i="16"/>
  <c r="C20" i="16"/>
  <c r="C18" i="16"/>
  <c r="C14" i="16"/>
  <c r="C21" i="16"/>
  <c r="C31" i="16"/>
  <c r="C23" i="16"/>
  <c r="J5" i="16"/>
  <c r="L6" i="16"/>
  <c r="F7" i="16"/>
  <c r="C9" i="16"/>
  <c r="O10" i="16"/>
  <c r="G11" i="16"/>
  <c r="C12" i="16"/>
  <c r="M12" i="16"/>
  <c r="J14" i="16"/>
  <c r="I14" i="16"/>
  <c r="C16" i="16"/>
  <c r="P17" i="16"/>
  <c r="O17" i="16"/>
  <c r="J19" i="16"/>
  <c r="F25" i="16"/>
  <c r="G25" i="16"/>
  <c r="I29" i="16"/>
  <c r="L31" i="16"/>
  <c r="O32" i="16"/>
  <c r="P32" i="16"/>
  <c r="J51" i="16"/>
  <c r="I51" i="16"/>
  <c r="L8" i="16"/>
  <c r="C22" i="16"/>
  <c r="J25" i="16"/>
  <c r="M25" i="16"/>
  <c r="I25" i="16"/>
  <c r="I36" i="16"/>
  <c r="F37" i="16"/>
  <c r="L49" i="16"/>
  <c r="L5" i="16"/>
  <c r="F6" i="16"/>
  <c r="F10" i="16"/>
  <c r="G12" i="16"/>
  <c r="F12" i="16"/>
  <c r="C15" i="16"/>
  <c r="J18" i="16"/>
  <c r="I18" i="16"/>
  <c r="M21" i="16"/>
  <c r="L21" i="16"/>
  <c r="P23" i="16"/>
  <c r="M23" i="16"/>
  <c r="L50" i="16"/>
  <c r="L46" i="16"/>
  <c r="L42" i="16"/>
  <c r="L51" i="16"/>
  <c r="L47" i="16"/>
  <c r="L43" i="16"/>
  <c r="L48" i="16"/>
  <c r="L44" i="16"/>
  <c r="L40" i="16"/>
  <c r="L37" i="16"/>
  <c r="L34" i="16"/>
  <c r="L39" i="16"/>
  <c r="L35" i="16"/>
  <c r="L18" i="16"/>
  <c r="L25" i="16"/>
  <c r="L36" i="16"/>
  <c r="L33" i="16"/>
  <c r="L38" i="16"/>
  <c r="L32" i="16"/>
  <c r="J21" i="16"/>
  <c r="I21" i="16"/>
  <c r="F33" i="16"/>
  <c r="F51" i="16"/>
  <c r="F47" i="16"/>
  <c r="F43" i="16"/>
  <c r="F48" i="16"/>
  <c r="F44" i="16"/>
  <c r="F40" i="16"/>
  <c r="F49" i="16"/>
  <c r="F45" i="16"/>
  <c r="F41" i="16"/>
  <c r="F50" i="16"/>
  <c r="F31" i="16"/>
  <c r="F38" i="16"/>
  <c r="F46" i="16"/>
  <c r="F19" i="16"/>
  <c r="F15" i="16"/>
  <c r="F35" i="16"/>
  <c r="F39" i="16"/>
  <c r="M5" i="16"/>
  <c r="I7" i="16"/>
  <c r="J10" i="16"/>
  <c r="L11" i="16"/>
  <c r="C13" i="16"/>
  <c r="L13" i="16"/>
  <c r="P24" i="16"/>
  <c r="O24" i="16"/>
  <c r="F27" i="16"/>
  <c r="F28" i="16"/>
  <c r="I41" i="16"/>
  <c r="I8" i="16"/>
  <c r="I28" i="16"/>
  <c r="L30" i="16"/>
  <c r="M30" i="16"/>
  <c r="I32" i="16"/>
  <c r="C37" i="16"/>
  <c r="I11" i="16"/>
  <c r="F18" i="16"/>
  <c r="M19" i="16"/>
  <c r="C26" i="16"/>
  <c r="F8" i="16"/>
  <c r="F9" i="16"/>
  <c r="F5" i="16"/>
  <c r="O43" i="16"/>
  <c r="O39" i="16"/>
  <c r="O35" i="16"/>
  <c r="O31" i="16"/>
  <c r="O30" i="16"/>
  <c r="O47" i="16"/>
  <c r="O21" i="16"/>
  <c r="O29" i="16"/>
  <c r="O16" i="16"/>
  <c r="O12" i="16"/>
  <c r="O51" i="16"/>
  <c r="O26" i="16"/>
  <c r="O23" i="16"/>
  <c r="G8" i="16"/>
  <c r="O8" i="16"/>
  <c r="I10" i="16"/>
  <c r="M11" i="16"/>
  <c r="I12" i="16"/>
  <c r="P13" i="16"/>
  <c r="O14" i="16"/>
  <c r="G15" i="16"/>
  <c r="I16" i="16"/>
  <c r="M18" i="16"/>
  <c r="C19" i="16"/>
  <c r="F20" i="16"/>
  <c r="O20" i="16"/>
  <c r="P21" i="16"/>
  <c r="I22" i="16"/>
  <c r="O25" i="16"/>
  <c r="G27" i="16"/>
  <c r="I45" i="16"/>
  <c r="C5" i="16"/>
  <c r="L9" i="16"/>
  <c r="G5" i="16"/>
  <c r="I6" i="16"/>
  <c r="C7" i="16"/>
  <c r="C11" i="16"/>
  <c r="O13" i="16"/>
  <c r="I15" i="16"/>
  <c r="O18" i="16"/>
  <c r="C24" i="16"/>
  <c r="L26" i="16"/>
  <c r="M26" i="16"/>
  <c r="F29" i="16"/>
  <c r="F34" i="16"/>
  <c r="L22" i="16"/>
  <c r="J27" i="16"/>
  <c r="C40" i="16"/>
  <c r="G42" i="16"/>
  <c r="F42" i="16"/>
  <c r="M51" i="16"/>
  <c r="F23" i="16"/>
  <c r="F26" i="16"/>
  <c r="L28" i="16"/>
  <c r="M29" i="16"/>
  <c r="L29" i="16"/>
  <c r="O38" i="16"/>
  <c r="P38" i="16"/>
  <c r="L15" i="16"/>
  <c r="F16" i="16"/>
  <c r="L19" i="16"/>
  <c r="L20" i="16"/>
  <c r="F22" i="16"/>
  <c r="O22" i="16"/>
  <c r="G23" i="16"/>
  <c r="G26" i="16"/>
  <c r="L27" i="16"/>
  <c r="C30" i="16"/>
  <c r="O33" i="16"/>
  <c r="O34" i="16"/>
  <c r="M40" i="16"/>
  <c r="J40" i="16"/>
  <c r="I40" i="16"/>
  <c r="M41" i="16"/>
  <c r="L41" i="16"/>
  <c r="J23" i="16"/>
  <c r="M27" i="16"/>
  <c r="G30" i="16"/>
  <c r="F30" i="16"/>
  <c r="I31" i="16"/>
  <c r="C32" i="16"/>
  <c r="P33" i="16"/>
  <c r="P34" i="16"/>
  <c r="C36" i="16"/>
  <c r="C44" i="16"/>
  <c r="J47" i="16"/>
  <c r="I47" i="16"/>
  <c r="P50" i="16"/>
  <c r="O50" i="16"/>
  <c r="F21" i="16"/>
  <c r="L24" i="16"/>
  <c r="O28" i="16"/>
  <c r="P29" i="16"/>
  <c r="J31" i="16"/>
  <c r="G32" i="16"/>
  <c r="J32" i="16"/>
  <c r="F32" i="16"/>
  <c r="G34" i="16"/>
  <c r="J34" i="16"/>
  <c r="O37" i="16"/>
  <c r="O40" i="16"/>
  <c r="M31" i="16"/>
  <c r="M32" i="16"/>
  <c r="I35" i="16"/>
  <c r="C38" i="16"/>
  <c r="I39" i="16"/>
  <c r="G40" i="16"/>
  <c r="M47" i="16"/>
  <c r="I37" i="16"/>
  <c r="J43" i="16"/>
  <c r="I43" i="16"/>
  <c r="G44" i="16"/>
  <c r="P45" i="16"/>
  <c r="P46" i="16"/>
  <c r="O46" i="16"/>
  <c r="P49" i="16"/>
  <c r="I33" i="16"/>
  <c r="G36" i="16"/>
  <c r="O36" i="16"/>
  <c r="C39" i="16"/>
  <c r="P41" i="16"/>
  <c r="J33" i="16"/>
  <c r="C34" i="16"/>
  <c r="F36" i="16"/>
  <c r="P36" i="16"/>
  <c r="M37" i="16"/>
  <c r="I38" i="16"/>
  <c r="C41" i="16"/>
  <c r="P42" i="16"/>
  <c r="O42" i="16"/>
  <c r="C48" i="16"/>
  <c r="G52" i="16"/>
  <c r="C42" i="16"/>
  <c r="O41" i="16"/>
  <c r="I42" i="16"/>
  <c r="C43" i="16"/>
  <c r="O45" i="16"/>
  <c r="I46" i="16"/>
  <c r="C47" i="16"/>
  <c r="O49" i="16"/>
  <c r="I50" i="16"/>
  <c r="C51" i="16"/>
  <c r="C46" i="16"/>
  <c r="O48" i="16"/>
  <c r="I49" i="16"/>
  <c r="C50" i="16"/>
  <c r="U12" i="17" l="1"/>
  <c r="U16" i="17"/>
  <c r="U25" i="17"/>
  <c r="U9" i="17"/>
  <c r="U20" i="17"/>
  <c r="U17" i="17"/>
  <c r="U14" i="17"/>
  <c r="U27" i="17"/>
  <c r="U10" i="17"/>
  <c r="U23" i="17"/>
  <c r="U7" i="17"/>
  <c r="U21" i="17"/>
  <c r="U18" i="17"/>
  <c r="U22" i="17"/>
  <c r="U11" i="17"/>
  <c r="U15" i="17"/>
  <c r="U8" i="17"/>
  <c r="U26" i="17"/>
  <c r="N36" i="15" l="1"/>
  <c r="H36" i="15"/>
  <c r="N34" i="15"/>
  <c r="K34" i="15"/>
  <c r="N33" i="15"/>
  <c r="H33" i="15"/>
  <c r="N32" i="15"/>
  <c r="K32" i="15"/>
  <c r="N31" i="15"/>
  <c r="K31" i="15"/>
  <c r="H29" i="15"/>
  <c r="K28" i="15"/>
  <c r="H28" i="15"/>
  <c r="K27" i="15"/>
  <c r="N27" i="15"/>
  <c r="H27" i="15"/>
  <c r="N26" i="15"/>
  <c r="K26" i="15"/>
  <c r="H26" i="15"/>
  <c r="N25" i="15"/>
  <c r="K25" i="15"/>
  <c r="H25" i="15"/>
  <c r="N24" i="15"/>
  <c r="K24" i="15"/>
  <c r="H24" i="15"/>
  <c r="N23" i="15"/>
  <c r="H21" i="15"/>
  <c r="K20" i="15"/>
  <c r="H20" i="15"/>
  <c r="N19" i="15"/>
  <c r="K19" i="15"/>
  <c r="N18" i="15"/>
  <c r="H17" i="15"/>
  <c r="N16" i="15"/>
  <c r="K16" i="15"/>
  <c r="J16" i="15"/>
  <c r="H16" i="15"/>
  <c r="N15" i="15"/>
  <c r="K15" i="15"/>
  <c r="H15" i="15"/>
  <c r="N14" i="15"/>
  <c r="K14" i="15"/>
  <c r="H14" i="15"/>
  <c r="N13" i="15"/>
  <c r="N12" i="15"/>
  <c r="H11" i="15"/>
  <c r="D11" i="15"/>
  <c r="H10" i="15"/>
  <c r="D10" i="15"/>
  <c r="D28" i="15"/>
  <c r="N9" i="15"/>
  <c r="K9" i="15"/>
  <c r="H9" i="15"/>
  <c r="N8" i="15"/>
  <c r="K8" i="15"/>
  <c r="H8" i="15"/>
  <c r="N7" i="15"/>
  <c r="H7" i="15"/>
  <c r="N6" i="15"/>
  <c r="K6" i="15"/>
  <c r="H6" i="15"/>
  <c r="N5" i="15"/>
  <c r="K5" i="15"/>
  <c r="H5" i="15"/>
  <c r="N36" i="14"/>
  <c r="H36" i="14"/>
  <c r="N34" i="14"/>
  <c r="K34" i="14"/>
  <c r="H34" i="14"/>
  <c r="N33" i="14"/>
  <c r="K33" i="14"/>
  <c r="H33" i="14"/>
  <c r="N32" i="14"/>
  <c r="K32" i="14"/>
  <c r="H32" i="14"/>
  <c r="N31" i="14"/>
  <c r="K31" i="14"/>
  <c r="H31" i="14"/>
  <c r="N30" i="14"/>
  <c r="K30" i="14"/>
  <c r="H30" i="14"/>
  <c r="N29" i="14"/>
  <c r="K29" i="14"/>
  <c r="H29" i="14"/>
  <c r="N28" i="14"/>
  <c r="K28" i="14"/>
  <c r="N27" i="14"/>
  <c r="N26" i="14"/>
  <c r="H26" i="14"/>
  <c r="H25" i="14"/>
  <c r="K25" i="14"/>
  <c r="N24" i="14"/>
  <c r="K24" i="14"/>
  <c r="H24" i="14"/>
  <c r="N23" i="14"/>
  <c r="K23" i="14"/>
  <c r="H23" i="14"/>
  <c r="N22" i="14"/>
  <c r="K22" i="14"/>
  <c r="H22" i="14"/>
  <c r="N21" i="14"/>
  <c r="K21" i="14"/>
  <c r="H21" i="14"/>
  <c r="N20" i="14"/>
  <c r="K20" i="14"/>
  <c r="N19" i="14"/>
  <c r="N18" i="14"/>
  <c r="H18" i="14"/>
  <c r="K17" i="14"/>
  <c r="H17" i="14"/>
  <c r="N16" i="14"/>
  <c r="K16" i="14"/>
  <c r="H16" i="14"/>
  <c r="N15" i="14"/>
  <c r="K15" i="14"/>
  <c r="M14" i="14"/>
  <c r="N14" i="14"/>
  <c r="H14" i="14"/>
  <c r="G14" i="14"/>
  <c r="N13" i="14"/>
  <c r="K13" i="14"/>
  <c r="J13" i="14"/>
  <c r="H13" i="14"/>
  <c r="D13" i="14"/>
  <c r="N12" i="14"/>
  <c r="M12" i="14"/>
  <c r="K12" i="14"/>
  <c r="G11" i="14"/>
  <c r="N11" i="14"/>
  <c r="J10" i="14"/>
  <c r="H11" i="14"/>
  <c r="K10" i="14"/>
  <c r="D10" i="14"/>
  <c r="D12" i="14"/>
  <c r="N9" i="14"/>
  <c r="K9" i="14"/>
  <c r="H9" i="14"/>
  <c r="N8" i="14"/>
  <c r="K8" i="14"/>
  <c r="H8" i="14"/>
  <c r="N7" i="14"/>
  <c r="K7" i="14"/>
  <c r="N6" i="14"/>
  <c r="H6" i="14"/>
  <c r="N5" i="14"/>
  <c r="K5" i="14"/>
  <c r="H5" i="14"/>
  <c r="P52" i="13"/>
  <c r="M52" i="13"/>
  <c r="J52" i="13"/>
  <c r="G52" i="13"/>
  <c r="P51" i="13"/>
  <c r="O51" i="13"/>
  <c r="M51" i="13"/>
  <c r="L51" i="13"/>
  <c r="J51" i="13"/>
  <c r="I51" i="13"/>
  <c r="G51" i="13"/>
  <c r="F51" i="13"/>
  <c r="C51" i="13"/>
  <c r="P50" i="13"/>
  <c r="O50" i="13"/>
  <c r="M50" i="13"/>
  <c r="L50" i="13"/>
  <c r="J50" i="13"/>
  <c r="I50" i="13"/>
  <c r="G50" i="13"/>
  <c r="F50" i="13"/>
  <c r="C50" i="13"/>
  <c r="P49" i="13"/>
  <c r="O49" i="13"/>
  <c r="M49" i="13"/>
  <c r="L49" i="13"/>
  <c r="J49" i="13"/>
  <c r="I49" i="13"/>
  <c r="G49" i="13"/>
  <c r="F49" i="13"/>
  <c r="C49" i="13"/>
  <c r="P48" i="13"/>
  <c r="O48" i="13"/>
  <c r="M48" i="13"/>
  <c r="L48" i="13"/>
  <c r="J48" i="13"/>
  <c r="I48" i="13"/>
  <c r="G48" i="13"/>
  <c r="F48" i="13"/>
  <c r="C48" i="13"/>
  <c r="P47" i="13"/>
  <c r="O47" i="13"/>
  <c r="M47" i="13"/>
  <c r="L47" i="13"/>
  <c r="J47" i="13"/>
  <c r="I47" i="13"/>
  <c r="G47" i="13"/>
  <c r="F47" i="13"/>
  <c r="C47" i="13"/>
  <c r="P46" i="13"/>
  <c r="O46" i="13"/>
  <c r="M46" i="13"/>
  <c r="L46" i="13"/>
  <c r="J46" i="13"/>
  <c r="I46" i="13"/>
  <c r="G46" i="13"/>
  <c r="F46" i="13"/>
  <c r="C46" i="13"/>
  <c r="P45" i="13"/>
  <c r="O45" i="13"/>
  <c r="M45" i="13"/>
  <c r="L45" i="13"/>
  <c r="J45" i="13"/>
  <c r="I45" i="13"/>
  <c r="G45" i="13"/>
  <c r="F45" i="13"/>
  <c r="C45" i="13"/>
  <c r="P44" i="13"/>
  <c r="O44" i="13"/>
  <c r="M44" i="13"/>
  <c r="L44" i="13"/>
  <c r="J44" i="13"/>
  <c r="I44" i="13"/>
  <c r="G44" i="13"/>
  <c r="F44" i="13"/>
  <c r="C44" i="13"/>
  <c r="P43" i="13"/>
  <c r="O43" i="13"/>
  <c r="M43" i="13"/>
  <c r="L43" i="13"/>
  <c r="J43" i="13"/>
  <c r="I43" i="13"/>
  <c r="G43" i="13"/>
  <c r="F43" i="13"/>
  <c r="C43" i="13"/>
  <c r="P42" i="13"/>
  <c r="O42" i="13"/>
  <c r="M42" i="13"/>
  <c r="L42" i="13"/>
  <c r="J42" i="13"/>
  <c r="I42" i="13"/>
  <c r="G42" i="13"/>
  <c r="F42" i="13"/>
  <c r="C42" i="13"/>
  <c r="P41" i="13"/>
  <c r="O41" i="13"/>
  <c r="M41" i="13"/>
  <c r="L41" i="13"/>
  <c r="J41" i="13"/>
  <c r="I41" i="13"/>
  <c r="G41" i="13"/>
  <c r="F41" i="13"/>
  <c r="C41" i="13"/>
  <c r="P40" i="13"/>
  <c r="O40" i="13"/>
  <c r="M40" i="13"/>
  <c r="L40" i="13"/>
  <c r="J40" i="13"/>
  <c r="I40" i="13"/>
  <c r="G40" i="13"/>
  <c r="F40" i="13"/>
  <c r="C40" i="13"/>
  <c r="P39" i="13"/>
  <c r="O39" i="13"/>
  <c r="M39" i="13"/>
  <c r="L39" i="13"/>
  <c r="J39" i="13"/>
  <c r="I39" i="13"/>
  <c r="G39" i="13"/>
  <c r="F39" i="13"/>
  <c r="C39" i="13"/>
  <c r="P38" i="13"/>
  <c r="O38" i="13"/>
  <c r="M38" i="13"/>
  <c r="L38" i="13"/>
  <c r="J38" i="13"/>
  <c r="I38" i="13"/>
  <c r="G38" i="13"/>
  <c r="F38" i="13"/>
  <c r="C38" i="13"/>
  <c r="P37" i="13"/>
  <c r="O37" i="13"/>
  <c r="M37" i="13"/>
  <c r="L37" i="13"/>
  <c r="J37" i="13"/>
  <c r="I37" i="13"/>
  <c r="G37" i="13"/>
  <c r="F37" i="13"/>
  <c r="C37" i="13"/>
  <c r="P36" i="13"/>
  <c r="O36" i="13"/>
  <c r="M36" i="13"/>
  <c r="L36" i="13"/>
  <c r="J36" i="13"/>
  <c r="I36" i="13"/>
  <c r="G36" i="13"/>
  <c r="F36" i="13"/>
  <c r="C36" i="13"/>
  <c r="P35" i="13"/>
  <c r="O35" i="13"/>
  <c r="M35" i="13"/>
  <c r="L35" i="13"/>
  <c r="J35" i="13"/>
  <c r="I35" i="13"/>
  <c r="G35" i="13"/>
  <c r="F35" i="13"/>
  <c r="C35" i="13"/>
  <c r="P34" i="13"/>
  <c r="O34" i="13"/>
  <c r="M34" i="13"/>
  <c r="L34" i="13"/>
  <c r="J34" i="13"/>
  <c r="I34" i="13"/>
  <c r="G34" i="13"/>
  <c r="F34" i="13"/>
  <c r="C34" i="13"/>
  <c r="P33" i="13"/>
  <c r="O33" i="13"/>
  <c r="M33" i="13"/>
  <c r="L33" i="13"/>
  <c r="J33" i="13"/>
  <c r="I33" i="13"/>
  <c r="G33" i="13"/>
  <c r="F33" i="13"/>
  <c r="C33" i="13"/>
  <c r="P32" i="13"/>
  <c r="O32" i="13"/>
  <c r="M32" i="13"/>
  <c r="L32" i="13"/>
  <c r="J32" i="13"/>
  <c r="I32" i="13"/>
  <c r="G32" i="13"/>
  <c r="F32" i="13"/>
  <c r="C32" i="13"/>
  <c r="P31" i="13"/>
  <c r="O31" i="13"/>
  <c r="M31" i="13"/>
  <c r="L31" i="13"/>
  <c r="J31" i="13"/>
  <c r="I31" i="13"/>
  <c r="G31" i="13"/>
  <c r="F31" i="13"/>
  <c r="C31" i="13"/>
  <c r="P30" i="13"/>
  <c r="O30" i="13"/>
  <c r="M30" i="13"/>
  <c r="L30" i="13"/>
  <c r="J30" i="13"/>
  <c r="I30" i="13"/>
  <c r="G30" i="13"/>
  <c r="F30" i="13"/>
  <c r="C30" i="13"/>
  <c r="P29" i="13"/>
  <c r="O29" i="13"/>
  <c r="M29" i="13"/>
  <c r="L29" i="13"/>
  <c r="J29" i="13"/>
  <c r="I29" i="13"/>
  <c r="G29" i="13"/>
  <c r="F29" i="13"/>
  <c r="C29" i="13"/>
  <c r="P28" i="13"/>
  <c r="O28" i="13"/>
  <c r="M28" i="13"/>
  <c r="L28" i="13"/>
  <c r="J28" i="13"/>
  <c r="I28" i="13"/>
  <c r="G28" i="13"/>
  <c r="F28" i="13"/>
  <c r="C28" i="13"/>
  <c r="P27" i="13"/>
  <c r="O27" i="13"/>
  <c r="M27" i="13"/>
  <c r="L27" i="13"/>
  <c r="J27" i="13"/>
  <c r="I27" i="13"/>
  <c r="G27" i="13"/>
  <c r="F27" i="13"/>
  <c r="C27" i="13"/>
  <c r="P26" i="13"/>
  <c r="O26" i="13"/>
  <c r="M26" i="13"/>
  <c r="L26" i="13"/>
  <c r="J26" i="13"/>
  <c r="I26" i="13"/>
  <c r="G26" i="13"/>
  <c r="F26" i="13"/>
  <c r="C26" i="13"/>
  <c r="P25" i="13"/>
  <c r="O25" i="13"/>
  <c r="M25" i="13"/>
  <c r="L25" i="13"/>
  <c r="J25" i="13"/>
  <c r="I25" i="13"/>
  <c r="G25" i="13"/>
  <c r="F25" i="13"/>
  <c r="C25" i="13"/>
  <c r="P24" i="13"/>
  <c r="O24" i="13"/>
  <c r="M24" i="13"/>
  <c r="L24" i="13"/>
  <c r="J24" i="13"/>
  <c r="I24" i="13"/>
  <c r="G24" i="13"/>
  <c r="F24" i="13"/>
  <c r="C24" i="13"/>
  <c r="P23" i="13"/>
  <c r="O23" i="13"/>
  <c r="M23" i="13"/>
  <c r="L23" i="13"/>
  <c r="J23" i="13"/>
  <c r="I23" i="13"/>
  <c r="G23" i="13"/>
  <c r="F23" i="13"/>
  <c r="C23" i="13"/>
  <c r="P22" i="13"/>
  <c r="O22" i="13"/>
  <c r="M22" i="13"/>
  <c r="L22" i="13"/>
  <c r="J22" i="13"/>
  <c r="I22" i="13"/>
  <c r="G22" i="13"/>
  <c r="F22" i="13"/>
  <c r="C22" i="13"/>
  <c r="P21" i="13"/>
  <c r="O21" i="13"/>
  <c r="M21" i="13"/>
  <c r="L21" i="13"/>
  <c r="J21" i="13"/>
  <c r="I21" i="13"/>
  <c r="G21" i="13"/>
  <c r="F21" i="13"/>
  <c r="C21" i="13"/>
  <c r="P20" i="13"/>
  <c r="O20" i="13"/>
  <c r="M20" i="13"/>
  <c r="L20" i="13"/>
  <c r="J20" i="13"/>
  <c r="I20" i="13"/>
  <c r="G20" i="13"/>
  <c r="F20" i="13"/>
  <c r="C20" i="13"/>
  <c r="P19" i="13"/>
  <c r="O19" i="13"/>
  <c r="M19" i="13"/>
  <c r="L19" i="13"/>
  <c r="J19" i="13"/>
  <c r="I19" i="13"/>
  <c r="G19" i="13"/>
  <c r="F19" i="13"/>
  <c r="C19" i="13"/>
  <c r="P18" i="13"/>
  <c r="O18" i="13"/>
  <c r="M18" i="13"/>
  <c r="L18" i="13"/>
  <c r="J18" i="13"/>
  <c r="I18" i="13"/>
  <c r="G18" i="13"/>
  <c r="F18" i="13"/>
  <c r="C18" i="13"/>
  <c r="P17" i="13"/>
  <c r="O17" i="13"/>
  <c r="M17" i="13"/>
  <c r="L17" i="13"/>
  <c r="J17" i="13"/>
  <c r="I17" i="13"/>
  <c r="G17" i="13"/>
  <c r="F17" i="13"/>
  <c r="C17" i="13"/>
  <c r="P16" i="13"/>
  <c r="O16" i="13"/>
  <c r="M16" i="13"/>
  <c r="L16" i="13"/>
  <c r="J16" i="13"/>
  <c r="I16" i="13"/>
  <c r="G16" i="13"/>
  <c r="F16" i="13"/>
  <c r="C16" i="13"/>
  <c r="P15" i="13"/>
  <c r="O15" i="13"/>
  <c r="M15" i="13"/>
  <c r="L15" i="13"/>
  <c r="J15" i="13"/>
  <c r="I15" i="13"/>
  <c r="G15" i="13"/>
  <c r="F15" i="13"/>
  <c r="C15" i="13"/>
  <c r="P14" i="13"/>
  <c r="O14" i="13"/>
  <c r="M14" i="13"/>
  <c r="L14" i="13"/>
  <c r="J14" i="13"/>
  <c r="I14" i="13"/>
  <c r="G14" i="13"/>
  <c r="F14" i="13"/>
  <c r="C14" i="13"/>
  <c r="P13" i="13"/>
  <c r="O13" i="13"/>
  <c r="M13" i="13"/>
  <c r="L13" i="13"/>
  <c r="J13" i="13"/>
  <c r="I13" i="13"/>
  <c r="G13" i="13"/>
  <c r="F13" i="13"/>
  <c r="C13" i="13"/>
  <c r="P12" i="13"/>
  <c r="O12" i="13"/>
  <c r="M12" i="13"/>
  <c r="L12" i="13"/>
  <c r="J12" i="13"/>
  <c r="I12" i="13"/>
  <c r="G12" i="13"/>
  <c r="F12" i="13"/>
  <c r="C12" i="13"/>
  <c r="P11" i="13"/>
  <c r="O11" i="13"/>
  <c r="M11" i="13"/>
  <c r="L11" i="13"/>
  <c r="J11" i="13"/>
  <c r="I11" i="13"/>
  <c r="G11" i="13"/>
  <c r="F11" i="13"/>
  <c r="C11" i="13"/>
  <c r="P10" i="13"/>
  <c r="O10" i="13"/>
  <c r="M10" i="13"/>
  <c r="L10" i="13"/>
  <c r="J10" i="13"/>
  <c r="I10" i="13"/>
  <c r="G10" i="13"/>
  <c r="F10" i="13"/>
  <c r="C10" i="13"/>
  <c r="P9" i="13"/>
  <c r="O9" i="13"/>
  <c r="M9" i="13"/>
  <c r="L9" i="13"/>
  <c r="J9" i="13"/>
  <c r="I9" i="13"/>
  <c r="G9" i="13"/>
  <c r="F9" i="13"/>
  <c r="C9" i="13"/>
  <c r="P8" i="13"/>
  <c r="O8" i="13"/>
  <c r="M8" i="13"/>
  <c r="L8" i="13"/>
  <c r="J8" i="13"/>
  <c r="I8" i="13"/>
  <c r="G8" i="13"/>
  <c r="F8" i="13"/>
  <c r="C8" i="13"/>
  <c r="P7" i="13"/>
  <c r="O7" i="13"/>
  <c r="M7" i="13"/>
  <c r="L7" i="13"/>
  <c r="J7" i="13"/>
  <c r="I7" i="13"/>
  <c r="G7" i="13"/>
  <c r="F7" i="13"/>
  <c r="C7" i="13"/>
  <c r="P6" i="13"/>
  <c r="O6" i="13"/>
  <c r="M6" i="13"/>
  <c r="L6" i="13"/>
  <c r="J6" i="13"/>
  <c r="I6" i="13"/>
  <c r="G6" i="13"/>
  <c r="F6" i="13"/>
  <c r="C6" i="13"/>
  <c r="P5" i="13"/>
  <c r="O5" i="13"/>
  <c r="M5" i="13"/>
  <c r="L5" i="13"/>
  <c r="J5" i="13"/>
  <c r="I5" i="13"/>
  <c r="G5" i="13"/>
  <c r="F5" i="13"/>
  <c r="C5" i="13"/>
  <c r="M22" i="15" l="1"/>
  <c r="M27" i="15"/>
  <c r="M31" i="15"/>
  <c r="M18" i="15"/>
  <c r="M25" i="15"/>
  <c r="M26" i="15"/>
  <c r="N10" i="15"/>
  <c r="M10" i="15"/>
  <c r="M13" i="15"/>
  <c r="G15" i="15"/>
  <c r="K12" i="15"/>
  <c r="J12" i="15"/>
  <c r="D14" i="15"/>
  <c r="H12" i="15"/>
  <c r="G28" i="15"/>
  <c r="G12" i="15"/>
  <c r="M12" i="15"/>
  <c r="G14" i="15"/>
  <c r="G17" i="15"/>
  <c r="K7" i="15"/>
  <c r="K11" i="15"/>
  <c r="J26" i="15"/>
  <c r="J11" i="15"/>
  <c r="D21" i="15"/>
  <c r="D20" i="15"/>
  <c r="D17" i="15"/>
  <c r="D13" i="15"/>
  <c r="J14" i="15"/>
  <c r="M15" i="15"/>
  <c r="D16" i="15"/>
  <c r="H23" i="15"/>
  <c r="G23" i="15"/>
  <c r="K23" i="15"/>
  <c r="G21" i="15"/>
  <c r="G10" i="15"/>
  <c r="N11" i="15"/>
  <c r="M11" i="15"/>
  <c r="H13" i="15"/>
  <c r="G13" i="15"/>
  <c r="H18" i="15"/>
  <c r="G18" i="15"/>
  <c r="G19" i="15"/>
  <c r="J13" i="15"/>
  <c r="D15" i="15"/>
  <c r="H22" i="15"/>
  <c r="G22" i="15"/>
  <c r="M23" i="15"/>
  <c r="M16" i="15"/>
  <c r="K13" i="15"/>
  <c r="G20" i="15"/>
  <c r="D18" i="15"/>
  <c r="D19" i="15"/>
  <c r="D22" i="15"/>
  <c r="J23" i="15"/>
  <c r="M30" i="15"/>
  <c r="D31" i="15"/>
  <c r="K30" i="15"/>
  <c r="J30" i="15"/>
  <c r="G29" i="15"/>
  <c r="G25" i="15"/>
  <c r="H19" i="15"/>
  <c r="D29" i="15"/>
  <c r="N30" i="15"/>
  <c r="H31" i="15"/>
  <c r="G31" i="15"/>
  <c r="K33" i="15"/>
  <c r="K18" i="15"/>
  <c r="K22" i="15"/>
  <c r="G24" i="15"/>
  <c r="G27" i="15"/>
  <c r="D32" i="15"/>
  <c r="J31" i="15"/>
  <c r="J28" i="15"/>
  <c r="J32" i="15"/>
  <c r="M14" i="15"/>
  <c r="J15" i="15"/>
  <c r="G16" i="15"/>
  <c r="K17" i="15"/>
  <c r="J17" i="15"/>
  <c r="J18" i="15"/>
  <c r="J19" i="15"/>
  <c r="J20" i="15"/>
  <c r="K21" i="15"/>
  <c r="J21" i="15"/>
  <c r="J22" i="15"/>
  <c r="K29" i="15"/>
  <c r="J29" i="15"/>
  <c r="G32" i="15"/>
  <c r="J10" i="15"/>
  <c r="G11" i="15"/>
  <c r="D12" i="15"/>
  <c r="N17" i="15"/>
  <c r="N21" i="15"/>
  <c r="J24" i="15"/>
  <c r="J27" i="15"/>
  <c r="N29" i="15"/>
  <c r="M29" i="15"/>
  <c r="H32" i="15"/>
  <c r="H34" i="15"/>
  <c r="K36" i="15"/>
  <c r="D24" i="15"/>
  <c r="N28" i="15"/>
  <c r="M28" i="15"/>
  <c r="D30" i="15"/>
  <c r="D26" i="15"/>
  <c r="K10" i="15"/>
  <c r="M17" i="15"/>
  <c r="M19" i="15"/>
  <c r="N20" i="15"/>
  <c r="M20" i="15"/>
  <c r="M21" i="15"/>
  <c r="N22" i="15"/>
  <c r="D23" i="15"/>
  <c r="D25" i="15"/>
  <c r="H30" i="15"/>
  <c r="G30" i="15"/>
  <c r="M24" i="15"/>
  <c r="J25" i="15"/>
  <c r="G26" i="15"/>
  <c r="D27" i="15"/>
  <c r="M32" i="15"/>
  <c r="M19" i="14"/>
  <c r="M32" i="14"/>
  <c r="M24" i="14"/>
  <c r="M26" i="14"/>
  <c r="M18" i="14"/>
  <c r="M28" i="14"/>
  <c r="M20" i="14"/>
  <c r="G26" i="14"/>
  <c r="G28" i="14"/>
  <c r="G20" i="14"/>
  <c r="G30" i="14"/>
  <c r="G22" i="14"/>
  <c r="N10" i="14"/>
  <c r="K11" i="14"/>
  <c r="H12" i="14"/>
  <c r="M13" i="14"/>
  <c r="J14" i="14"/>
  <c r="D26" i="14"/>
  <c r="H28" i="14"/>
  <c r="M15" i="14"/>
  <c r="K36" i="14"/>
  <c r="G10" i="14"/>
  <c r="D11" i="14"/>
  <c r="K14" i="14"/>
  <c r="D25" i="14"/>
  <c r="H27" i="14"/>
  <c r="G27" i="14"/>
  <c r="J28" i="14"/>
  <c r="M30" i="14"/>
  <c r="D28" i="14"/>
  <c r="K6" i="14"/>
  <c r="H7" i="14"/>
  <c r="H10" i="14"/>
  <c r="M11" i="14"/>
  <c r="J12" i="14"/>
  <c r="G13" i="14"/>
  <c r="D14" i="14"/>
  <c r="D18" i="14"/>
  <c r="D19" i="14"/>
  <c r="D22" i="14"/>
  <c r="K27" i="14"/>
  <c r="M23" i="14"/>
  <c r="J11" i="14"/>
  <c r="J20" i="14"/>
  <c r="J25" i="14"/>
  <c r="J27" i="14"/>
  <c r="J19" i="14"/>
  <c r="J29" i="14"/>
  <c r="J21" i="14"/>
  <c r="H15" i="14"/>
  <c r="G15" i="14"/>
  <c r="D17" i="14"/>
  <c r="G24" i="14"/>
  <c r="K26" i="14"/>
  <c r="J26" i="14"/>
  <c r="M27" i="14"/>
  <c r="G32" i="14"/>
  <c r="J16" i="14"/>
  <c r="M10" i="14"/>
  <c r="G12" i="14"/>
  <c r="M22" i="14"/>
  <c r="G17" i="14"/>
  <c r="H19" i="14"/>
  <c r="G19" i="14"/>
  <c r="D20" i="14"/>
  <c r="G21" i="14"/>
  <c r="J24" i="14"/>
  <c r="D30" i="14"/>
  <c r="J32" i="14"/>
  <c r="M31" i="14"/>
  <c r="N17" i="14"/>
  <c r="M17" i="14"/>
  <c r="G29" i="14"/>
  <c r="D27" i="14"/>
  <c r="D29" i="14"/>
  <c r="D21" i="14"/>
  <c r="D31" i="14"/>
  <c r="D23" i="14"/>
  <c r="J15" i="14"/>
  <c r="G16" i="14"/>
  <c r="K18" i="14"/>
  <c r="J18" i="14"/>
  <c r="K19" i="14"/>
  <c r="H20" i="14"/>
  <c r="J23" i="14"/>
  <c r="N25" i="14"/>
  <c r="M25" i="14"/>
  <c r="J31" i="14"/>
  <c r="D15" i="14"/>
  <c r="G25" i="14"/>
  <c r="D16" i="14"/>
  <c r="M21" i="14"/>
  <c r="J22" i="14"/>
  <c r="G23" i="14"/>
  <c r="D24" i="14"/>
  <c r="M29" i="14"/>
  <c r="J30" i="14"/>
  <c r="G31" i="14"/>
  <c r="D32" i="14"/>
  <c r="M16" i="14"/>
  <c r="J17" i="14"/>
  <c r="G18" i="14"/>
  <c r="G6" i="12" l="1"/>
  <c r="F6" i="12"/>
  <c r="G7" i="12"/>
  <c r="F7" i="12"/>
  <c r="L29" i="11"/>
  <c r="L28" i="11"/>
  <c r="L27" i="11"/>
  <c r="L26" i="11"/>
  <c r="L25" i="11"/>
  <c r="L24" i="11"/>
  <c r="L23" i="11"/>
  <c r="L22" i="11"/>
  <c r="L21" i="11"/>
  <c r="L20" i="11"/>
  <c r="L19" i="11"/>
  <c r="L18" i="11"/>
  <c r="L17" i="11"/>
  <c r="L16" i="11"/>
  <c r="L15" i="11"/>
  <c r="L14" i="11"/>
  <c r="L13" i="11"/>
  <c r="L12" i="11"/>
  <c r="L11" i="11"/>
  <c r="L10" i="11"/>
  <c r="L9" i="11"/>
  <c r="D6" i="11"/>
  <c r="L8" i="11"/>
  <c r="F6" i="11"/>
  <c r="I6" i="11"/>
  <c r="L6" i="11" s="1"/>
  <c r="H6" i="11"/>
  <c r="E6" i="11"/>
  <c r="K6" i="11"/>
  <c r="J6" i="11"/>
  <c r="C6" i="11"/>
  <c r="G6" i="11" s="1"/>
  <c r="S31" i="10"/>
  <c r="O31" i="10"/>
  <c r="K31" i="10"/>
  <c r="S30" i="10"/>
  <c r="O30" i="10"/>
  <c r="K30" i="10"/>
  <c r="S29" i="10"/>
  <c r="O29" i="10"/>
  <c r="K29" i="10"/>
  <c r="S28" i="10"/>
  <c r="O28" i="10"/>
  <c r="K28" i="10"/>
  <c r="S27" i="10"/>
  <c r="O27" i="10"/>
  <c r="K27" i="10"/>
  <c r="S26" i="10"/>
  <c r="O26" i="10"/>
  <c r="K26" i="10"/>
  <c r="S25" i="10"/>
  <c r="O25" i="10"/>
  <c r="K25" i="10"/>
  <c r="S24" i="10"/>
  <c r="O24" i="10"/>
  <c r="K24" i="10"/>
  <c r="S23" i="10"/>
  <c r="O23" i="10"/>
  <c r="K23" i="10"/>
  <c r="S22" i="10"/>
  <c r="O22" i="10"/>
  <c r="K22" i="10"/>
  <c r="S21" i="10"/>
  <c r="O21" i="10"/>
  <c r="K21" i="10"/>
  <c r="S20" i="10"/>
  <c r="O20" i="10"/>
  <c r="K20" i="10"/>
  <c r="S19" i="10"/>
  <c r="O19" i="10"/>
  <c r="K19" i="10"/>
  <c r="S18" i="10"/>
  <c r="O18" i="10"/>
  <c r="K18" i="10"/>
  <c r="S17" i="10"/>
  <c r="O17" i="10"/>
  <c r="K17" i="10"/>
  <c r="S16" i="10"/>
  <c r="O16" i="10"/>
  <c r="K16" i="10"/>
  <c r="S15" i="10"/>
  <c r="O15" i="10"/>
  <c r="K15" i="10"/>
  <c r="S14" i="10"/>
  <c r="O14" i="10"/>
  <c r="K14" i="10"/>
  <c r="S13" i="10"/>
  <c r="O13" i="10"/>
  <c r="K13" i="10"/>
  <c r="S12" i="10"/>
  <c r="O12" i="10"/>
  <c r="K12" i="10"/>
  <c r="S11" i="10"/>
  <c r="O11" i="10"/>
  <c r="K11" i="10"/>
  <c r="S10" i="10"/>
  <c r="O10" i="10"/>
  <c r="K10" i="10"/>
  <c r="R7" i="10"/>
  <c r="S9" i="10"/>
  <c r="O9" i="10"/>
  <c r="K9" i="10"/>
  <c r="S8" i="10"/>
  <c r="N7" i="10"/>
  <c r="O8" i="10"/>
  <c r="L7" i="10"/>
  <c r="K8" i="10"/>
  <c r="P7" i="10"/>
  <c r="J7" i="10"/>
  <c r="I7" i="10"/>
  <c r="K7" i="10" s="1"/>
  <c r="H7" i="10"/>
  <c r="G5" i="12" l="1"/>
  <c r="F5" i="12"/>
  <c r="L7" i="11"/>
  <c r="Q7" i="10"/>
  <c r="S7" i="10" s="1"/>
  <c r="M7" i="10"/>
  <c r="O7" i="10" s="1"/>
  <c r="L35" i="9" l="1"/>
  <c r="L34" i="9"/>
  <c r="L33" i="9"/>
  <c r="L32" i="9"/>
  <c r="Q31" i="9"/>
  <c r="Q30" i="9"/>
  <c r="L30" i="9"/>
  <c r="L29" i="9"/>
  <c r="Q28" i="9"/>
  <c r="L28" i="9"/>
  <c r="Q27" i="9"/>
  <c r="Q26" i="9"/>
  <c r="L26" i="9"/>
  <c r="L25" i="9"/>
  <c r="Q24" i="9"/>
  <c r="L24" i="9"/>
  <c r="Q23" i="9"/>
  <c r="Q22" i="9"/>
  <c r="L22" i="9"/>
  <c r="Q21" i="9"/>
  <c r="Q20" i="9"/>
  <c r="L20" i="9"/>
  <c r="L19" i="9"/>
  <c r="Q18" i="9"/>
  <c r="L18" i="9"/>
  <c r="Q17" i="9"/>
  <c r="Q16" i="9"/>
  <c r="L16" i="9"/>
  <c r="Q15" i="9"/>
  <c r="Q14" i="9"/>
  <c r="L14" i="9"/>
  <c r="L13" i="9"/>
  <c r="Q12" i="9"/>
  <c r="L12" i="9"/>
  <c r="Q11" i="9"/>
  <c r="Q10" i="9"/>
  <c r="L10" i="9"/>
  <c r="L9" i="9"/>
  <c r="K9" i="9"/>
  <c r="J9" i="9"/>
  <c r="I9" i="9"/>
  <c r="K8" i="9"/>
  <c r="J8" i="9"/>
  <c r="I8" i="9"/>
  <c r="L8" i="9"/>
  <c r="L7" i="9"/>
  <c r="K7" i="9"/>
  <c r="J7" i="9"/>
  <c r="I7" i="9"/>
  <c r="L6" i="9"/>
  <c r="K6" i="9"/>
  <c r="J6" i="9"/>
  <c r="I6" i="9"/>
  <c r="L5" i="9"/>
  <c r="K5" i="9"/>
  <c r="J5" i="9"/>
  <c r="I5" i="9"/>
  <c r="K4" i="9"/>
  <c r="J4" i="9"/>
  <c r="I4" i="9"/>
  <c r="L4" i="9"/>
  <c r="K35" i="8"/>
  <c r="J35" i="8"/>
  <c r="I35" i="8"/>
  <c r="L35" i="8"/>
  <c r="I34" i="8"/>
  <c r="L34" i="8"/>
  <c r="K33" i="8"/>
  <c r="J33" i="8"/>
  <c r="I33" i="8"/>
  <c r="L33" i="8"/>
  <c r="K32" i="8"/>
  <c r="J32" i="8"/>
  <c r="I32" i="8"/>
  <c r="L32" i="8"/>
  <c r="K31" i="8"/>
  <c r="J31" i="8"/>
  <c r="I31" i="8"/>
  <c r="Q31" i="8"/>
  <c r="K30" i="8"/>
  <c r="J30" i="8"/>
  <c r="I30" i="8"/>
  <c r="L30" i="8"/>
  <c r="L29" i="8"/>
  <c r="K29" i="8"/>
  <c r="J29" i="8"/>
  <c r="I29" i="8"/>
  <c r="K28" i="8"/>
  <c r="J28" i="8"/>
  <c r="I28" i="8"/>
  <c r="L28" i="8"/>
  <c r="K27" i="8"/>
  <c r="J27" i="8"/>
  <c r="I27" i="8"/>
  <c r="Q27" i="8"/>
  <c r="K26" i="8"/>
  <c r="J26" i="8"/>
  <c r="I26" i="8"/>
  <c r="L26" i="8"/>
  <c r="L25" i="8"/>
  <c r="K25" i="8"/>
  <c r="J25" i="8"/>
  <c r="I25" i="8"/>
  <c r="K24" i="8"/>
  <c r="J24" i="8"/>
  <c r="I24" i="8"/>
  <c r="L24" i="8"/>
  <c r="K23" i="8"/>
  <c r="J23" i="8"/>
  <c r="I23" i="8"/>
  <c r="Q23" i="8"/>
  <c r="K22" i="8"/>
  <c r="J22" i="8"/>
  <c r="I22" i="8"/>
  <c r="L22" i="8"/>
  <c r="L21" i="8"/>
  <c r="K21" i="8"/>
  <c r="J21" i="8"/>
  <c r="I21" i="8"/>
  <c r="K20" i="8"/>
  <c r="J20" i="8"/>
  <c r="I20" i="8"/>
  <c r="Q20" i="8"/>
  <c r="K19" i="8"/>
  <c r="J19" i="8"/>
  <c r="I19" i="8"/>
  <c r="Q19" i="8"/>
  <c r="K18" i="8"/>
  <c r="J18" i="8"/>
  <c r="I18" i="8"/>
  <c r="L18" i="8"/>
  <c r="L17" i="8"/>
  <c r="K17" i="8"/>
  <c r="J17" i="8"/>
  <c r="I17" i="8"/>
  <c r="K16" i="8"/>
  <c r="J16" i="8"/>
  <c r="I16" i="8"/>
  <c r="Q16" i="8"/>
  <c r="K15" i="8"/>
  <c r="J15" i="8"/>
  <c r="I15" i="8"/>
  <c r="Q15" i="8"/>
  <c r="Q14" i="8"/>
  <c r="K14" i="8"/>
  <c r="J14" i="8"/>
  <c r="I14" i="8"/>
  <c r="L14" i="8"/>
  <c r="L13" i="8"/>
  <c r="K13" i="8"/>
  <c r="J13" i="8"/>
  <c r="I13" i="8"/>
  <c r="K12" i="8"/>
  <c r="J12" i="8"/>
  <c r="I12" i="8"/>
  <c r="Q18" i="8"/>
  <c r="K11" i="8"/>
  <c r="J11" i="8"/>
  <c r="I11" i="8"/>
  <c r="Q17" i="8"/>
  <c r="Q10" i="8"/>
  <c r="K10" i="8"/>
  <c r="J10" i="8"/>
  <c r="I10" i="8"/>
  <c r="L10" i="8"/>
  <c r="L9" i="8"/>
  <c r="K9" i="8"/>
  <c r="J9" i="8"/>
  <c r="I9" i="8"/>
  <c r="K8" i="8"/>
  <c r="J8" i="8"/>
  <c r="I8" i="8"/>
  <c r="L8" i="8"/>
  <c r="L7" i="8"/>
  <c r="K7" i="8"/>
  <c r="J7" i="8"/>
  <c r="I7" i="8"/>
  <c r="K6" i="8"/>
  <c r="J6" i="8"/>
  <c r="I6" i="8"/>
  <c r="L6" i="8"/>
  <c r="L5" i="8"/>
  <c r="K5" i="8"/>
  <c r="J5" i="8"/>
  <c r="I5" i="8"/>
  <c r="K4" i="8"/>
  <c r="J4" i="8"/>
  <c r="I4" i="8"/>
  <c r="L4" i="8"/>
  <c r="L31" i="9" l="1"/>
  <c r="Q9" i="9"/>
  <c r="Q13" i="9"/>
  <c r="Q19" i="9"/>
  <c r="Q25" i="9"/>
  <c r="Q29" i="9"/>
  <c r="L11" i="9"/>
  <c r="L15" i="9"/>
  <c r="L17" i="9"/>
  <c r="L21" i="9"/>
  <c r="L23" i="9"/>
  <c r="L27" i="9"/>
  <c r="Q9" i="8"/>
  <c r="L16" i="8"/>
  <c r="Q25" i="8"/>
  <c r="L15" i="8"/>
  <c r="L23" i="8"/>
  <c r="Q24" i="8"/>
  <c r="L31" i="8"/>
  <c r="Q22" i="8"/>
  <c r="Q30" i="8"/>
  <c r="Q13" i="8"/>
  <c r="L20" i="8"/>
  <c r="L12" i="8"/>
  <c r="Q29" i="8"/>
  <c r="L11" i="8"/>
  <c r="Q12" i="8"/>
  <c r="L19" i="8"/>
  <c r="L27" i="8"/>
  <c r="Q28" i="8"/>
  <c r="Q21" i="8"/>
  <c r="Q11" i="8"/>
  <c r="Q26" i="8"/>
  <c r="AR51" i="7" l="1"/>
  <c r="B51" i="7"/>
  <c r="AL51" i="7"/>
  <c r="AX51" i="7"/>
  <c r="H51" i="7"/>
  <c r="N51" i="7"/>
  <c r="AF51" i="7" l="1"/>
  <c r="T51" i="7"/>
  <c r="Z51" i="7"/>
  <c r="F7" i="6" l="1"/>
  <c r="F6" i="6"/>
  <c r="E6" i="6"/>
  <c r="F7" i="5"/>
  <c r="E6" i="5"/>
  <c r="F7" i="4"/>
  <c r="F6" i="4"/>
  <c r="F5" i="6" l="1"/>
  <c r="E7" i="6"/>
  <c r="E5" i="6" s="1"/>
  <c r="F6" i="5"/>
  <c r="E7" i="5"/>
  <c r="E5" i="5"/>
  <c r="F5" i="4"/>
  <c r="E6" i="4"/>
  <c r="E7" i="4"/>
  <c r="F5" i="5" l="1"/>
  <c r="E5" i="4"/>
  <c r="L30" i="3" l="1"/>
  <c r="J30" i="3"/>
  <c r="L31" i="3"/>
  <c r="J31" i="3"/>
  <c r="L30" i="2"/>
  <c r="J30" i="2"/>
  <c r="J28" i="2"/>
  <c r="L29" i="2"/>
  <c r="L31" i="2"/>
  <c r="J31" i="2"/>
  <c r="J28" i="3" l="1"/>
  <c r="L28" i="3"/>
  <c r="J29" i="3"/>
  <c r="L29" i="3"/>
  <c r="J27" i="3"/>
  <c r="L27" i="3"/>
  <c r="L28" i="2"/>
  <c r="J29" i="2"/>
  <c r="J27" i="2"/>
  <c r="L27" i="2"/>
  <c r="J32" i="1" l="1"/>
  <c r="L31" i="1"/>
  <c r="J29" i="1"/>
  <c r="J31" i="1"/>
  <c r="J28" i="1"/>
  <c r="L32" i="1"/>
  <c r="J30" i="1"/>
  <c r="L29" i="1" l="1"/>
  <c r="L30" i="1"/>
  <c r="L28" i="1"/>
</calcChain>
</file>

<file path=xl/sharedStrings.xml><?xml version="1.0" encoding="utf-8"?>
<sst xmlns="http://schemas.openxmlformats.org/spreadsheetml/2006/main" count="1744" uniqueCount="340">
  <si>
    <t>３　保険料（税）の調定・収納状況</t>
    <rPh sb="2" eb="5">
      <t>ホケンリョウ</t>
    </rPh>
    <rPh sb="6" eb="7">
      <t>ゼイ</t>
    </rPh>
    <rPh sb="9" eb="11">
      <t>チョウテイ</t>
    </rPh>
    <rPh sb="12" eb="14">
      <t>シュウノウ</t>
    </rPh>
    <rPh sb="14" eb="16">
      <t>ジョウキョウ</t>
    </rPh>
    <phoneticPr fontId="3"/>
  </si>
  <si>
    <t>３‐(1)①　令和４年度国民健康保険料（税）率表（医療分）</t>
    <rPh sb="18" eb="19">
      <t>リョウ</t>
    </rPh>
    <rPh sb="20" eb="21">
      <t>ゼイ</t>
    </rPh>
    <rPh sb="22" eb="23">
      <t>リツ</t>
    </rPh>
    <rPh sb="23" eb="24">
      <t>ヒョウ</t>
    </rPh>
    <rPh sb="25" eb="27">
      <t>イリョウ</t>
    </rPh>
    <rPh sb="27" eb="28">
      <t>ブン</t>
    </rPh>
    <phoneticPr fontId="3"/>
  </si>
  <si>
    <t>保険者名</t>
    <rPh sb="0" eb="3">
      <t>ホケンシャ</t>
    </rPh>
    <rPh sb="3" eb="4">
      <t>ナ</t>
    </rPh>
    <phoneticPr fontId="3"/>
  </si>
  <si>
    <t>税・料</t>
    <rPh sb="0" eb="1">
      <t>ゼイ</t>
    </rPh>
    <rPh sb="2" eb="3">
      <t>リョウ</t>
    </rPh>
    <phoneticPr fontId="3"/>
  </si>
  <si>
    <t>所得割
（％）</t>
    <phoneticPr fontId="3"/>
  </si>
  <si>
    <t>資産割
（％）</t>
    <rPh sb="0" eb="2">
      <t>シサン</t>
    </rPh>
    <rPh sb="2" eb="3">
      <t>ワリ</t>
    </rPh>
    <phoneticPr fontId="3"/>
  </si>
  <si>
    <t>均等割
（円）</t>
    <rPh sb="0" eb="1">
      <t>キン</t>
    </rPh>
    <rPh sb="1" eb="2">
      <t>トウ</t>
    </rPh>
    <rPh sb="2" eb="3">
      <t>ワリ</t>
    </rPh>
    <phoneticPr fontId="3"/>
  </si>
  <si>
    <t>平等割
（円）</t>
    <rPh sb="0" eb="2">
      <t>ビョウドウ</t>
    </rPh>
    <rPh sb="2" eb="3">
      <t>ワリ</t>
    </rPh>
    <phoneticPr fontId="3"/>
  </si>
  <si>
    <t>賦課限度額
（万円）</t>
    <rPh sb="0" eb="2">
      <t>フカ</t>
    </rPh>
    <rPh sb="2" eb="3">
      <t>ゲン</t>
    </rPh>
    <rPh sb="3" eb="4">
      <t>ド</t>
    </rPh>
    <phoneticPr fontId="3"/>
  </si>
  <si>
    <t>市</t>
    <rPh sb="0" eb="1">
      <t>シ</t>
    </rPh>
    <phoneticPr fontId="3"/>
  </si>
  <si>
    <t>広島市</t>
    <phoneticPr fontId="3"/>
  </si>
  <si>
    <t>料</t>
    <rPh sb="0" eb="1">
      <t>リョウ</t>
    </rPh>
    <phoneticPr fontId="3"/>
  </si>
  <si>
    <t>呉市</t>
  </si>
  <si>
    <t>竹原市</t>
  </si>
  <si>
    <t>税</t>
    <rPh sb="0" eb="1">
      <t>ゼイ</t>
    </rPh>
    <phoneticPr fontId="3"/>
  </si>
  <si>
    <t>三原市</t>
  </si>
  <si>
    <t>尾道市</t>
  </si>
  <si>
    <t>福山市</t>
  </si>
  <si>
    <t>府中市</t>
  </si>
  <si>
    <t>三次市</t>
  </si>
  <si>
    <t>庄原市</t>
  </si>
  <si>
    <t>大竹市</t>
  </si>
  <si>
    <t>江田島市</t>
  </si>
  <si>
    <t>廿日市市</t>
  </si>
  <si>
    <t>安芸高田市</t>
  </si>
  <si>
    <t>東広島市</t>
  </si>
  <si>
    <t>町</t>
    <rPh sb="0" eb="1">
      <t>マチ</t>
    </rPh>
    <phoneticPr fontId="3"/>
  </si>
  <si>
    <t>府中町</t>
    <rPh sb="0" eb="3">
      <t>フチュウチョウ</t>
    </rPh>
    <phoneticPr fontId="3"/>
  </si>
  <si>
    <t>海田町</t>
    <rPh sb="0" eb="2">
      <t>カイタ</t>
    </rPh>
    <rPh sb="2" eb="3">
      <t>チョウ</t>
    </rPh>
    <phoneticPr fontId="3"/>
  </si>
  <si>
    <t>熊野町</t>
    <rPh sb="0" eb="3">
      <t>クマノチョウ</t>
    </rPh>
    <phoneticPr fontId="3"/>
  </si>
  <si>
    <t>坂町</t>
    <rPh sb="0" eb="1">
      <t>サカ</t>
    </rPh>
    <rPh sb="1" eb="2">
      <t>チョウ</t>
    </rPh>
    <phoneticPr fontId="3"/>
  </si>
  <si>
    <t>安芸太田町</t>
    <rPh sb="0" eb="2">
      <t>アキ</t>
    </rPh>
    <rPh sb="2" eb="4">
      <t>オオタ</t>
    </rPh>
    <rPh sb="4" eb="5">
      <t>チョウ</t>
    </rPh>
    <phoneticPr fontId="3"/>
  </si>
  <si>
    <t>北広島町</t>
    <rPh sb="0" eb="1">
      <t>キタ</t>
    </rPh>
    <rPh sb="1" eb="4">
      <t>ヒロシマチョウ</t>
    </rPh>
    <phoneticPr fontId="3"/>
  </si>
  <si>
    <t>大崎上島町</t>
    <rPh sb="0" eb="2">
      <t>オオサキ</t>
    </rPh>
    <rPh sb="2" eb="4">
      <t>カミジマ</t>
    </rPh>
    <rPh sb="4" eb="5">
      <t>チョウ</t>
    </rPh>
    <phoneticPr fontId="3"/>
  </si>
  <si>
    <t>世羅町</t>
    <rPh sb="0" eb="3">
      <t>セラチョウ</t>
    </rPh>
    <phoneticPr fontId="3"/>
  </si>
  <si>
    <t>神石高原町</t>
    <rPh sb="0" eb="2">
      <t>ジンセキ</t>
    </rPh>
    <rPh sb="2" eb="4">
      <t>コウゲン</t>
    </rPh>
    <rPh sb="4" eb="5">
      <t>マチ</t>
    </rPh>
    <phoneticPr fontId="3"/>
  </si>
  <si>
    <t>最小値</t>
    <rPh sb="0" eb="3">
      <t>サイショウチ</t>
    </rPh>
    <phoneticPr fontId="3"/>
  </si>
  <si>
    <t>－</t>
    <phoneticPr fontId="3"/>
  </si>
  <si>
    <t>－</t>
  </si>
  <si>
    <t>最大値</t>
    <rPh sb="0" eb="1">
      <t>サイ</t>
    </rPh>
    <rPh sb="1" eb="2">
      <t>ダイ</t>
    </rPh>
    <rPh sb="2" eb="3">
      <t>アタイ</t>
    </rPh>
    <phoneticPr fontId="3"/>
  </si>
  <si>
    <t>市平均</t>
    <rPh sb="0" eb="1">
      <t>シ</t>
    </rPh>
    <rPh sb="1" eb="3">
      <t>ヘイキン</t>
    </rPh>
    <phoneticPr fontId="3"/>
  </si>
  <si>
    <t>町平均</t>
    <rPh sb="0" eb="1">
      <t>チョウ</t>
    </rPh>
    <rPh sb="1" eb="3">
      <t>ヘイキン</t>
    </rPh>
    <phoneticPr fontId="3"/>
  </si>
  <si>
    <t>市町平均</t>
    <rPh sb="0" eb="2">
      <t>シチョウ</t>
    </rPh>
    <rPh sb="2" eb="4">
      <t>ヘイキン</t>
    </rPh>
    <phoneticPr fontId="3"/>
  </si>
  <si>
    <t>↓</t>
  </si>
  <si>
    <t>↑</t>
  </si>
  <si>
    <t>３‐(1)②　令和４年度国民健康保険料（税）率表（後期高齢者支援金分）</t>
    <rPh sb="18" eb="19">
      <t>リョウ</t>
    </rPh>
    <rPh sb="20" eb="21">
      <t>ゼイ</t>
    </rPh>
    <rPh sb="22" eb="23">
      <t>リツ</t>
    </rPh>
    <rPh sb="23" eb="24">
      <t>ヒョウ</t>
    </rPh>
    <rPh sb="25" eb="27">
      <t>コウキ</t>
    </rPh>
    <rPh sb="27" eb="30">
      <t>コウレイシャ</t>
    </rPh>
    <rPh sb="30" eb="32">
      <t>シエン</t>
    </rPh>
    <rPh sb="32" eb="33">
      <t>キン</t>
    </rPh>
    <rPh sb="33" eb="34">
      <t>ブン</t>
    </rPh>
    <phoneticPr fontId="3"/>
  </si>
  <si>
    <t>３‐(1)③　令和４年度国民健康保険料（税）率表（介護分）</t>
    <rPh sb="18" eb="19">
      <t>リョウ</t>
    </rPh>
    <rPh sb="20" eb="21">
      <t>ゼイ</t>
    </rPh>
    <rPh sb="22" eb="23">
      <t>リツ</t>
    </rPh>
    <rPh sb="23" eb="24">
      <t>ヒョウ</t>
    </rPh>
    <rPh sb="25" eb="27">
      <t>カイゴ</t>
    </rPh>
    <rPh sb="27" eb="28">
      <t>ブン</t>
    </rPh>
    <phoneticPr fontId="3"/>
  </si>
  <si>
    <t>３‐(2)①　令和４年度応益・応能保険料（税）の賦課割合（医療給付費分）</t>
    <rPh sb="7" eb="9">
      <t>レイワ</t>
    </rPh>
    <rPh sb="10" eb="12">
      <t>ネンド</t>
    </rPh>
    <phoneticPr fontId="3"/>
  </si>
  <si>
    <t>番号</t>
    <phoneticPr fontId="3"/>
  </si>
  <si>
    <t>保険者名</t>
    <phoneticPr fontId="3"/>
  </si>
  <si>
    <t>応益
割合
（％）</t>
    <rPh sb="3" eb="5">
      <t>ワリアイ</t>
    </rPh>
    <phoneticPr fontId="3"/>
  </si>
  <si>
    <t>応能
割合
（％）</t>
    <phoneticPr fontId="3"/>
  </si>
  <si>
    <t>応益割算定額
（軽減額を含む）
（千円）</t>
    <rPh sb="17" eb="18">
      <t>セン</t>
    </rPh>
    <phoneticPr fontId="3"/>
  </si>
  <si>
    <t>応能割算定額
(賦課限度超過額
を除く)（千円）</t>
    <phoneticPr fontId="3"/>
  </si>
  <si>
    <t>均等
割額
（円）</t>
    <rPh sb="7" eb="8">
      <t>エン</t>
    </rPh>
    <phoneticPr fontId="3"/>
  </si>
  <si>
    <t>平等
割額
（円）</t>
    <phoneticPr fontId="3"/>
  </si>
  <si>
    <t>一人当たり
応益保険料
（千円）</t>
    <rPh sb="13" eb="15">
      <t>センエン</t>
    </rPh>
    <phoneticPr fontId="3"/>
  </si>
  <si>
    <t>一人当たり
保険料（税）
調定額
（千円）</t>
    <phoneticPr fontId="3"/>
  </si>
  <si>
    <t>市町計</t>
    <phoneticPr fontId="3"/>
  </si>
  <si>
    <t>市計</t>
    <phoneticPr fontId="3"/>
  </si>
  <si>
    <t>町計</t>
    <phoneticPr fontId="3"/>
  </si>
  <si>
    <t>呉市</t>
    <phoneticPr fontId="3"/>
  </si>
  <si>
    <t>竹原市</t>
    <phoneticPr fontId="3"/>
  </si>
  <si>
    <t>三原市</t>
    <phoneticPr fontId="3"/>
  </si>
  <si>
    <t>尾道市</t>
    <phoneticPr fontId="3"/>
  </si>
  <si>
    <t>福山市</t>
    <phoneticPr fontId="3"/>
  </si>
  <si>
    <t>府中市</t>
    <phoneticPr fontId="3"/>
  </si>
  <si>
    <t>三次市</t>
    <phoneticPr fontId="3"/>
  </si>
  <si>
    <t>庄原市</t>
    <phoneticPr fontId="3"/>
  </si>
  <si>
    <t>大竹市</t>
    <phoneticPr fontId="3"/>
  </si>
  <si>
    <t>府中町</t>
    <phoneticPr fontId="3"/>
  </si>
  <si>
    <t>海田町</t>
    <phoneticPr fontId="3"/>
  </si>
  <si>
    <t>熊野町</t>
    <phoneticPr fontId="3"/>
  </si>
  <si>
    <t>坂町</t>
    <phoneticPr fontId="3"/>
  </si>
  <si>
    <t>安芸太田町</t>
  </si>
  <si>
    <t>北広島町</t>
  </si>
  <si>
    <t>大崎上島町</t>
  </si>
  <si>
    <t>世羅町</t>
    <phoneticPr fontId="3"/>
  </si>
  <si>
    <t>神石高原町</t>
  </si>
  <si>
    <t>（注）令和３年度から国民健康保険事業年報B表に基づく集計に変更したため、令和２年度までの数値と接続しない。</t>
    <rPh sb="1" eb="2">
      <t>チュウ</t>
    </rPh>
    <rPh sb="3" eb="5">
      <t>レイワ</t>
    </rPh>
    <rPh sb="6" eb="8">
      <t>ネンド</t>
    </rPh>
    <rPh sb="10" eb="12">
      <t>コクミン</t>
    </rPh>
    <rPh sb="12" eb="14">
      <t>ケンコウ</t>
    </rPh>
    <rPh sb="14" eb="16">
      <t>ホケン</t>
    </rPh>
    <rPh sb="16" eb="18">
      <t>ジギョウ</t>
    </rPh>
    <rPh sb="18" eb="20">
      <t>ネンポウ</t>
    </rPh>
    <rPh sb="21" eb="22">
      <t>ヒョウ</t>
    </rPh>
    <rPh sb="23" eb="24">
      <t>モト</t>
    </rPh>
    <rPh sb="26" eb="28">
      <t>シュウケイ</t>
    </rPh>
    <rPh sb="29" eb="31">
      <t>ヘンコウ</t>
    </rPh>
    <rPh sb="36" eb="38">
      <t>レイワ</t>
    </rPh>
    <rPh sb="39" eb="41">
      <t>ネンド</t>
    </rPh>
    <rPh sb="44" eb="46">
      <t>スウチ</t>
    </rPh>
    <rPh sb="47" eb="49">
      <t>セツゾク</t>
    </rPh>
    <phoneticPr fontId="3"/>
  </si>
  <si>
    <t>３‐(2)②　令和４年度応益・応能保険料（税）の賦課割合（後期高齢者支援金分）</t>
    <rPh sb="29" eb="31">
      <t>コウキ</t>
    </rPh>
    <rPh sb="31" eb="34">
      <t>コウレイシャ</t>
    </rPh>
    <rPh sb="34" eb="37">
      <t>シエンキン</t>
    </rPh>
    <rPh sb="37" eb="38">
      <t>ブン</t>
    </rPh>
    <phoneticPr fontId="3"/>
  </si>
  <si>
    <t>３‐(2)③　令和４年度応益・応能保険料（税）の賦課割合（介護納付金分）</t>
    <phoneticPr fontId="3"/>
  </si>
  <si>
    <t>３‐(3)　令和４年度被保険者規模別収納率分布状況（現年度分）</t>
    <rPh sb="6" eb="8">
      <t>レイワ</t>
    </rPh>
    <rPh sb="9" eb="11">
      <t>ネンド</t>
    </rPh>
    <rPh sb="11" eb="15">
      <t>ヒホケンシャ</t>
    </rPh>
    <rPh sb="15" eb="17">
      <t>キボ</t>
    </rPh>
    <rPh sb="17" eb="18">
      <t>ベツ</t>
    </rPh>
    <rPh sb="18" eb="20">
      <t>シュウノウ</t>
    </rPh>
    <rPh sb="20" eb="21">
      <t>リツ</t>
    </rPh>
    <rPh sb="21" eb="23">
      <t>ブンプ</t>
    </rPh>
    <rPh sb="23" eb="25">
      <t>ジョウキョウ</t>
    </rPh>
    <rPh sb="26" eb="27">
      <t>ゲン</t>
    </rPh>
    <rPh sb="27" eb="30">
      <t>ネンドブン</t>
    </rPh>
    <phoneticPr fontId="2"/>
  </si>
  <si>
    <t>　　　　　収納率
 被保
 険者数</t>
    <rPh sb="5" eb="8">
      <t>シュウノウリツ</t>
    </rPh>
    <rPh sb="10" eb="11">
      <t>ヒ</t>
    </rPh>
    <rPh sb="11" eb="12">
      <t>タモツ</t>
    </rPh>
    <rPh sb="14" eb="15">
      <t>ケン</t>
    </rPh>
    <rPh sb="15" eb="16">
      <t>モノ</t>
    </rPh>
    <rPh sb="16" eb="17">
      <t>スウ</t>
    </rPh>
    <phoneticPr fontId="25"/>
  </si>
  <si>
    <t>92％未満</t>
    <rPh sb="3" eb="5">
      <t>ミマン</t>
    </rPh>
    <phoneticPr fontId="25"/>
  </si>
  <si>
    <t>92％以上</t>
    <rPh sb="3" eb="5">
      <t>イジョウ</t>
    </rPh>
    <phoneticPr fontId="25"/>
  </si>
  <si>
    <r>
      <t>93％以上</t>
    </r>
    <r>
      <rPr>
        <sz val="8"/>
        <rFont val="ＭＳ Ｐゴシック"/>
        <family val="3"/>
        <charset val="128"/>
      </rPr>
      <t/>
    </r>
    <rPh sb="3" eb="5">
      <t>イジョウ</t>
    </rPh>
    <phoneticPr fontId="25"/>
  </si>
  <si>
    <t>94％以上</t>
    <rPh sb="3" eb="5">
      <t>イジョウ</t>
    </rPh>
    <phoneticPr fontId="25"/>
  </si>
  <si>
    <t>95％以上</t>
    <rPh sb="3" eb="5">
      <t>イジョウ</t>
    </rPh>
    <phoneticPr fontId="25"/>
  </si>
  <si>
    <t>96％以上</t>
    <rPh sb="3" eb="5">
      <t>イジョウ</t>
    </rPh>
    <phoneticPr fontId="25"/>
  </si>
  <si>
    <t>97％以上</t>
    <rPh sb="3" eb="5">
      <t>イジョウ</t>
    </rPh>
    <phoneticPr fontId="27"/>
  </si>
  <si>
    <t>98％以上</t>
    <rPh sb="3" eb="5">
      <t>イジョウ</t>
    </rPh>
    <phoneticPr fontId="25"/>
  </si>
  <si>
    <t>99％以上</t>
    <rPh sb="3" eb="5">
      <t>イジョウ</t>
    </rPh>
    <phoneticPr fontId="25"/>
  </si>
  <si>
    <r>
      <t xml:space="preserve">市町数
</t>
    </r>
    <r>
      <rPr>
        <sz val="9"/>
        <rFont val="ＭＳ Ｐゴシック"/>
        <family val="3"/>
        <charset val="128"/>
      </rPr>
      <t>（平均収納率）</t>
    </r>
    <phoneticPr fontId="25"/>
  </si>
  <si>
    <t>100,000人</t>
    <phoneticPr fontId="25"/>
  </si>
  <si>
    <t>広島市</t>
  </si>
  <si>
    <t>以上</t>
  </si>
  <si>
    <t>（</t>
  </si>
  <si>
    <t>）</t>
  </si>
  <si>
    <t/>
  </si>
  <si>
    <t>50,000人</t>
    <phoneticPr fontId="27"/>
  </si>
  <si>
    <t>以上</t>
    <phoneticPr fontId="27"/>
  </si>
  <si>
    <t>100,000人</t>
    <rPh sb="7" eb="8">
      <t>ニン</t>
    </rPh>
    <phoneticPr fontId="27"/>
  </si>
  <si>
    <t>未満</t>
    <rPh sb="0" eb="2">
      <t>ミマン</t>
    </rPh>
    <phoneticPr fontId="27"/>
  </si>
  <si>
    <t>東広島市</t>
    <rPh sb="0" eb="4">
      <t>ヒガシヒロシマシ</t>
    </rPh>
    <phoneticPr fontId="28"/>
  </si>
  <si>
    <t>三原市</t>
    <rPh sb="0" eb="3">
      <t>ミハラシ</t>
    </rPh>
    <phoneticPr fontId="28"/>
  </si>
  <si>
    <t>10,000人</t>
    <phoneticPr fontId="25"/>
  </si>
  <si>
    <t>50,000人</t>
    <phoneticPr fontId="25"/>
  </si>
  <si>
    <t>未満</t>
    <rPh sb="0" eb="2">
      <t>ミマン</t>
    </rPh>
    <phoneticPr fontId="25"/>
  </si>
  <si>
    <t>廿日市市</t>
    <rPh sb="0" eb="4">
      <t>ハツカイチシ</t>
    </rPh>
    <phoneticPr fontId="28"/>
  </si>
  <si>
    <t>海田町</t>
  </si>
  <si>
    <t>庄原市</t>
    <rPh sb="0" eb="3">
      <t>ショウバラシ</t>
    </rPh>
    <phoneticPr fontId="28"/>
  </si>
  <si>
    <t>世羅町</t>
  </si>
  <si>
    <t>大竹市</t>
    <rPh sb="0" eb="3">
      <t>オオタケシ</t>
    </rPh>
    <phoneticPr fontId="28"/>
  </si>
  <si>
    <t>3,000人</t>
    <rPh sb="5" eb="6">
      <t>ニンイジョウ</t>
    </rPh>
    <phoneticPr fontId="25"/>
  </si>
  <si>
    <t>熊野町</t>
    <rPh sb="0" eb="3">
      <t>クマノチョウ</t>
    </rPh>
    <phoneticPr fontId="28"/>
  </si>
  <si>
    <t>三次市</t>
    <rPh sb="0" eb="3">
      <t>ミヨシシ</t>
    </rPh>
    <phoneticPr fontId="28"/>
  </si>
  <si>
    <t>10,000人</t>
    <phoneticPr fontId="27"/>
  </si>
  <si>
    <t>江田島市</t>
    <rPh sb="0" eb="4">
      <t>エタジマシ</t>
    </rPh>
    <phoneticPr fontId="28"/>
  </si>
  <si>
    <t>府中町</t>
  </si>
  <si>
    <t>北広島町</t>
    <rPh sb="0" eb="4">
      <t>キタヒロシマチョウ</t>
    </rPh>
    <phoneticPr fontId="28"/>
  </si>
  <si>
    <t>安芸高田市</t>
    <rPh sb="0" eb="5">
      <t>アキタカタシ</t>
    </rPh>
    <phoneticPr fontId="28"/>
  </si>
  <si>
    <t>安芸太田町</t>
    <rPh sb="0" eb="5">
      <t>アキオオタチョウ</t>
    </rPh>
    <phoneticPr fontId="28"/>
  </si>
  <si>
    <t>大崎上島町</t>
    <rPh sb="0" eb="5">
      <t>オオサキカミジマチョウ</t>
    </rPh>
    <phoneticPr fontId="28"/>
  </si>
  <si>
    <t>坂町</t>
  </si>
  <si>
    <t>-</t>
    <phoneticPr fontId="28"/>
  </si>
  <si>
    <t>市町数</t>
    <rPh sb="0" eb="1">
      <t>シ</t>
    </rPh>
    <rPh sb="1" eb="2">
      <t>マチ</t>
    </rPh>
    <rPh sb="2" eb="3">
      <t>スウ</t>
    </rPh>
    <phoneticPr fontId="25"/>
  </si>
  <si>
    <t>（注１）規模別の平均収納率は、規模別各保険者の収納総額を調定総額（居所不明分を除く。）で除した率。</t>
    <rPh sb="1" eb="2">
      <t>チュウ</t>
    </rPh>
    <rPh sb="4" eb="6">
      <t>キボ</t>
    </rPh>
    <rPh sb="6" eb="7">
      <t>ベツ</t>
    </rPh>
    <rPh sb="8" eb="10">
      <t>ヘイキン</t>
    </rPh>
    <rPh sb="10" eb="12">
      <t>シュウノウ</t>
    </rPh>
    <rPh sb="12" eb="13">
      <t>リツ</t>
    </rPh>
    <rPh sb="15" eb="17">
      <t>キボ</t>
    </rPh>
    <rPh sb="17" eb="18">
      <t>ベツ</t>
    </rPh>
    <rPh sb="18" eb="19">
      <t>カク</t>
    </rPh>
    <rPh sb="19" eb="22">
      <t>ホケンシャ</t>
    </rPh>
    <rPh sb="23" eb="25">
      <t>シュウノウ</t>
    </rPh>
    <rPh sb="25" eb="27">
      <t>ソウガク</t>
    </rPh>
    <rPh sb="28" eb="30">
      <t>チョウテイ</t>
    </rPh>
    <rPh sb="30" eb="32">
      <t>ソウガク</t>
    </rPh>
    <rPh sb="33" eb="35">
      <t>キョショ</t>
    </rPh>
    <rPh sb="35" eb="37">
      <t>フメイ</t>
    </rPh>
    <rPh sb="37" eb="38">
      <t>ブン</t>
    </rPh>
    <rPh sb="39" eb="40">
      <t>ノゾ</t>
    </rPh>
    <rPh sb="44" eb="45">
      <t>ジョ</t>
    </rPh>
    <rPh sb="47" eb="48">
      <t>リツ</t>
    </rPh>
    <phoneticPr fontId="10"/>
  </si>
  <si>
    <t>（注２）規模別の区分は、令和４年度年間平均被保険者数による。</t>
    <rPh sb="1" eb="2">
      <t>チュウ</t>
    </rPh>
    <rPh sb="4" eb="6">
      <t>キボ</t>
    </rPh>
    <rPh sb="6" eb="7">
      <t>ベツ</t>
    </rPh>
    <rPh sb="8" eb="10">
      <t>クブン</t>
    </rPh>
    <rPh sb="12" eb="14">
      <t>レイワ</t>
    </rPh>
    <rPh sb="15" eb="17">
      <t>ネンド</t>
    </rPh>
    <rPh sb="16" eb="17">
      <t>ド</t>
    </rPh>
    <rPh sb="17" eb="19">
      <t>ネンカン</t>
    </rPh>
    <rPh sb="19" eb="21">
      <t>ヘイキン</t>
    </rPh>
    <rPh sb="21" eb="25">
      <t>ヒホケンシャ</t>
    </rPh>
    <rPh sb="25" eb="26">
      <t>スウ</t>
    </rPh>
    <phoneticPr fontId="10"/>
  </si>
  <si>
    <t>３‐(4)①　保険者別収納率推移（現年度分）</t>
    <rPh sb="17" eb="18">
      <t>ゲン</t>
    </rPh>
    <rPh sb="18" eb="20">
      <t>ネンド</t>
    </rPh>
    <rPh sb="20" eb="21">
      <t>ブン</t>
    </rPh>
    <phoneticPr fontId="25"/>
  </si>
  <si>
    <t>番
号</t>
    <rPh sb="0" eb="1">
      <t>バン</t>
    </rPh>
    <rPh sb="2" eb="3">
      <t>ゴウ</t>
    </rPh>
    <phoneticPr fontId="25"/>
  </si>
  <si>
    <t xml:space="preserve"> 保険者名</t>
  </si>
  <si>
    <t>H30年度
（％）</t>
    <rPh sb="3" eb="5">
      <t>ネンド</t>
    </rPh>
    <phoneticPr fontId="2"/>
  </si>
  <si>
    <t>R元年度
（％）</t>
    <rPh sb="1" eb="2">
      <t>モト</t>
    </rPh>
    <rPh sb="2" eb="4">
      <t>ネンド</t>
    </rPh>
    <phoneticPr fontId="2"/>
  </si>
  <si>
    <t>R2年度
（％）</t>
    <rPh sb="2" eb="4">
      <t>ネンド</t>
    </rPh>
    <phoneticPr fontId="2"/>
  </si>
  <si>
    <t>R3年度
（％）</t>
    <rPh sb="2" eb="4">
      <t>ネンド</t>
    </rPh>
    <phoneticPr fontId="28"/>
  </si>
  <si>
    <t>R4年度
（％）</t>
    <rPh sb="2" eb="4">
      <t>ネンド</t>
    </rPh>
    <phoneticPr fontId="28"/>
  </si>
  <si>
    <t>増減（ポイント）</t>
    <rPh sb="0" eb="2">
      <t>ゾウゲン</t>
    </rPh>
    <phoneticPr fontId="25"/>
  </si>
  <si>
    <t>順位</t>
    <rPh sb="0" eb="2">
      <t>ジュンイ</t>
    </rPh>
    <phoneticPr fontId="25"/>
  </si>
  <si>
    <t>H30～H29</t>
    <phoneticPr fontId="28"/>
  </si>
  <si>
    <t>R元～H30</t>
    <rPh sb="1" eb="2">
      <t>モト</t>
    </rPh>
    <phoneticPr fontId="2"/>
  </si>
  <si>
    <t>Ｒ2～Ｒ元</t>
    <rPh sb="4" eb="5">
      <t>モト</t>
    </rPh>
    <phoneticPr fontId="2"/>
  </si>
  <si>
    <t>Ｒ3～Ｒ2</t>
    <phoneticPr fontId="2"/>
  </si>
  <si>
    <t>Ｒ4～Ｒ3</t>
    <phoneticPr fontId="2"/>
  </si>
  <si>
    <t>H30</t>
  </si>
  <si>
    <t>R元</t>
    <rPh sb="0" eb="1">
      <t>モト</t>
    </rPh>
    <phoneticPr fontId="2"/>
  </si>
  <si>
    <t>R2</t>
    <rPh sb="0" eb="1">
      <t>モト</t>
    </rPh>
    <phoneticPr fontId="2"/>
  </si>
  <si>
    <t>R3</t>
    <rPh sb="0" eb="1">
      <t>モト</t>
    </rPh>
    <phoneticPr fontId="2"/>
  </si>
  <si>
    <t>R4</t>
    <rPh sb="0" eb="1">
      <t>モト</t>
    </rPh>
    <phoneticPr fontId="2"/>
  </si>
  <si>
    <t>県計</t>
  </si>
  <si>
    <t>市町計</t>
  </si>
  <si>
    <t>市計</t>
  </si>
  <si>
    <t>町計</t>
  </si>
  <si>
    <t>組合計</t>
  </si>
  <si>
    <t>熊野町</t>
  </si>
  <si>
    <t>歯科医師国保組合</t>
  </si>
  <si>
    <t>医師国保組合</t>
  </si>
  <si>
    <t>薬剤師国保組合</t>
  </si>
  <si>
    <t>－</t>
    <phoneticPr fontId="28"/>
  </si>
  <si>
    <t>建設国保組合</t>
  </si>
  <si>
    <t>（注１）全被保険者分</t>
    <rPh sb="1" eb="2">
      <t>チュウ</t>
    </rPh>
    <rPh sb="4" eb="5">
      <t>ゼン</t>
    </rPh>
    <rPh sb="5" eb="9">
      <t>ヒホケンシャ</t>
    </rPh>
    <rPh sb="9" eb="10">
      <t>ブン</t>
    </rPh>
    <phoneticPr fontId="28"/>
  </si>
  <si>
    <t>（注２）順位は市町国保を対象とする。</t>
    <rPh sb="1" eb="2">
      <t>チュウ</t>
    </rPh>
    <rPh sb="4" eb="6">
      <t>ジュンイ</t>
    </rPh>
    <rPh sb="7" eb="9">
      <t>シチョウ</t>
    </rPh>
    <rPh sb="9" eb="11">
      <t>コクホ</t>
    </rPh>
    <rPh sb="12" eb="14">
      <t>タイショウ</t>
    </rPh>
    <phoneticPr fontId="25"/>
  </si>
  <si>
    <t>３‐(4)②　保険者別収納率推移（滞納繰越分）</t>
    <rPh sb="17" eb="19">
      <t>タイノウ</t>
    </rPh>
    <rPh sb="19" eb="21">
      <t>クリコシ</t>
    </rPh>
    <rPh sb="21" eb="22">
      <t>ブン</t>
    </rPh>
    <phoneticPr fontId="2"/>
  </si>
  <si>
    <t>H30～H29</t>
  </si>
  <si>
    <t>Ｒ3～Ｒ2</t>
  </si>
  <si>
    <t>（注１）全被保険者分</t>
    <rPh sb="1" eb="2">
      <t>チュウ</t>
    </rPh>
    <phoneticPr fontId="28"/>
  </si>
  <si>
    <t>（注２） 「－」は滞納繰越分の調定額が０円の保険者。</t>
    <rPh sb="1" eb="2">
      <t>チュウ</t>
    </rPh>
    <rPh sb="9" eb="11">
      <t>タイノウ</t>
    </rPh>
    <rPh sb="11" eb="13">
      <t>クリコシ</t>
    </rPh>
    <rPh sb="13" eb="14">
      <t>ブン</t>
    </rPh>
    <rPh sb="15" eb="18">
      <t>チョウテイガク</t>
    </rPh>
    <rPh sb="20" eb="21">
      <t>エン</t>
    </rPh>
    <rPh sb="22" eb="25">
      <t>ホケンシャ</t>
    </rPh>
    <phoneticPr fontId="25"/>
  </si>
  <si>
    <t>（注３）保険料を採用する市（広島市・呉市・尾道市・大竹市）は短期消滅時効（２年）のため保険税を採用する市町より収納率が高くなる傾向がある。</t>
    <rPh sb="1" eb="2">
      <t>チュウ</t>
    </rPh>
    <rPh sb="4" eb="6">
      <t>ホケン</t>
    </rPh>
    <rPh sb="6" eb="7">
      <t>リョウ</t>
    </rPh>
    <rPh sb="8" eb="10">
      <t>サイヨウ</t>
    </rPh>
    <rPh sb="12" eb="13">
      <t>シ</t>
    </rPh>
    <rPh sb="14" eb="17">
      <t>ヒロシマシ</t>
    </rPh>
    <rPh sb="18" eb="20">
      <t>クレシ</t>
    </rPh>
    <rPh sb="21" eb="24">
      <t>オノミチシ</t>
    </rPh>
    <rPh sb="25" eb="28">
      <t>オオタケシ</t>
    </rPh>
    <rPh sb="30" eb="32">
      <t>タンキ</t>
    </rPh>
    <rPh sb="32" eb="34">
      <t>ショウメツ</t>
    </rPh>
    <rPh sb="34" eb="36">
      <t>ジコウ</t>
    </rPh>
    <rPh sb="38" eb="39">
      <t>ネン</t>
    </rPh>
    <rPh sb="43" eb="45">
      <t>ホケン</t>
    </rPh>
    <rPh sb="45" eb="46">
      <t>ゼイ</t>
    </rPh>
    <rPh sb="47" eb="49">
      <t>サイヨウ</t>
    </rPh>
    <rPh sb="51" eb="53">
      <t>シチョウ</t>
    </rPh>
    <rPh sb="55" eb="57">
      <t>シュウノウ</t>
    </rPh>
    <rPh sb="57" eb="58">
      <t>リツ</t>
    </rPh>
    <rPh sb="59" eb="60">
      <t>タカ</t>
    </rPh>
    <rPh sb="63" eb="65">
      <t>ケイコウ</t>
    </rPh>
    <phoneticPr fontId="2"/>
  </si>
  <si>
    <t>（注４）順位は市町国保を対象とする。</t>
    <rPh sb="1" eb="2">
      <t>チュウ</t>
    </rPh>
    <rPh sb="4" eb="6">
      <t>ジュンイ</t>
    </rPh>
    <rPh sb="7" eb="9">
      <t>シチョウ</t>
    </rPh>
    <rPh sb="9" eb="11">
      <t>コクホ</t>
    </rPh>
    <rPh sb="12" eb="14">
      <t>タイショウ</t>
    </rPh>
    <phoneticPr fontId="2"/>
  </si>
  <si>
    <t>３‐(5)　令和４年度保険料（税）収納状況等</t>
    <rPh sb="6" eb="8">
      <t>レイワ</t>
    </rPh>
    <rPh sb="9" eb="11">
      <t>ネンド</t>
    </rPh>
    <rPh sb="11" eb="14">
      <t>ホケンリョウ</t>
    </rPh>
    <rPh sb="15" eb="16">
      <t>ゼイ</t>
    </rPh>
    <rPh sb="17" eb="19">
      <t>シュウノウ</t>
    </rPh>
    <rPh sb="19" eb="21">
      <t>ジョウキョウ</t>
    </rPh>
    <rPh sb="21" eb="22">
      <t>トウネンド</t>
    </rPh>
    <phoneticPr fontId="3"/>
  </si>
  <si>
    <t>３‐(5)①　納付方法別の保険料（税）収納状況（現年度分）（納期内納入の内訳）</t>
    <rPh sb="7" eb="9">
      <t>ノウフ</t>
    </rPh>
    <phoneticPr fontId="3"/>
  </si>
  <si>
    <t>番号</t>
    <rPh sb="0" eb="2">
      <t>バンゴウ</t>
    </rPh>
    <phoneticPr fontId="3"/>
  </si>
  <si>
    <t>保険者名</t>
  </si>
  <si>
    <t>納付組織</t>
    <phoneticPr fontId="3"/>
  </si>
  <si>
    <t>口座振替</t>
    <phoneticPr fontId="3"/>
  </si>
  <si>
    <t>特別徴収（年金天引き）</t>
    <rPh sb="0" eb="1">
      <t>トク</t>
    </rPh>
    <rPh sb="1" eb="2">
      <t>ベツ</t>
    </rPh>
    <rPh sb="2" eb="3">
      <t>シルシ</t>
    </rPh>
    <rPh sb="3" eb="4">
      <t>オサム</t>
    </rPh>
    <rPh sb="5" eb="6">
      <t>トシ</t>
    </rPh>
    <rPh sb="6" eb="7">
      <t>キン</t>
    </rPh>
    <rPh sb="7" eb="8">
      <t>テン</t>
    </rPh>
    <rPh sb="8" eb="9">
      <t>イン</t>
    </rPh>
    <phoneticPr fontId="3"/>
  </si>
  <si>
    <t>自主納付</t>
    <phoneticPr fontId="3"/>
  </si>
  <si>
    <t>組織数</t>
    <phoneticPr fontId="3"/>
  </si>
  <si>
    <r>
      <t>世帯数
A</t>
    </r>
    <r>
      <rPr>
        <sz val="6"/>
        <rFont val="ＭＳ Ｐゴシック"/>
        <family val="3"/>
        <charset val="128"/>
      </rPr>
      <t>（世帯）</t>
    </r>
    <rPh sb="7" eb="9">
      <t>セタイ</t>
    </rPh>
    <phoneticPr fontId="27"/>
  </si>
  <si>
    <t>調定額
①（円）</t>
    <rPh sb="7" eb="8">
      <t>エン</t>
    </rPh>
    <phoneticPr fontId="27"/>
  </si>
  <si>
    <t>収納額
②（円）</t>
    <phoneticPr fontId="27"/>
  </si>
  <si>
    <t>収納率
③（％）</t>
    <phoneticPr fontId="27"/>
  </si>
  <si>
    <r>
      <t>世帯数
B</t>
    </r>
    <r>
      <rPr>
        <sz val="6"/>
        <rFont val="ＭＳ Ｐゴシック"/>
        <family val="3"/>
        <charset val="128"/>
      </rPr>
      <t>（世帯）</t>
    </r>
    <rPh sb="7" eb="9">
      <t>セタイ</t>
    </rPh>
    <phoneticPr fontId="27"/>
  </si>
  <si>
    <t>調定額
④（円）</t>
    <rPh sb="7" eb="8">
      <t>エン</t>
    </rPh>
    <phoneticPr fontId="27"/>
  </si>
  <si>
    <t>収納額
⑤（円）</t>
    <phoneticPr fontId="27"/>
  </si>
  <si>
    <t>収納率
⑥（％）</t>
    <phoneticPr fontId="27"/>
  </si>
  <si>
    <r>
      <t>世帯数
C</t>
    </r>
    <r>
      <rPr>
        <sz val="6"/>
        <rFont val="ＭＳ Ｐゴシック"/>
        <family val="3"/>
        <charset val="128"/>
      </rPr>
      <t>（世帯）</t>
    </r>
    <phoneticPr fontId="27"/>
  </si>
  <si>
    <t>調定額
⑦（円）</t>
    <rPh sb="7" eb="8">
      <t>エン</t>
    </rPh>
    <phoneticPr fontId="27"/>
  </si>
  <si>
    <t>収納額
⑧（円）</t>
    <phoneticPr fontId="27"/>
  </si>
  <si>
    <t>収納率
⑨（％）</t>
    <phoneticPr fontId="27"/>
  </si>
  <si>
    <r>
      <t>世帯数
D</t>
    </r>
    <r>
      <rPr>
        <sz val="6"/>
        <rFont val="ＭＳ Ｐゴシック"/>
        <family val="3"/>
        <charset val="128"/>
      </rPr>
      <t>（世帯）</t>
    </r>
    <phoneticPr fontId="27"/>
  </si>
  <si>
    <t>調定額
⑩（円）</t>
    <phoneticPr fontId="27"/>
  </si>
  <si>
    <t>収納額
⑪（円）</t>
    <phoneticPr fontId="27"/>
  </si>
  <si>
    <t>収納率
⑫（％）</t>
    <phoneticPr fontId="27"/>
  </si>
  <si>
    <t>計</t>
    <rPh sb="0" eb="1">
      <t>ケイ</t>
    </rPh>
    <phoneticPr fontId="3"/>
  </si>
  <si>
    <t>-</t>
  </si>
  <si>
    <t>-</t>
    <phoneticPr fontId="3"/>
  </si>
  <si>
    <t>江田島市</t>
    <phoneticPr fontId="3"/>
  </si>
  <si>
    <t>【出典】令和４年度国民健康保険事業実施状況報告</t>
    <rPh sb="1" eb="3">
      <t>シュッテン</t>
    </rPh>
    <rPh sb="4" eb="6">
      <t>レイワ</t>
    </rPh>
    <rPh sb="7" eb="9">
      <t>ネンド</t>
    </rPh>
    <rPh sb="9" eb="11">
      <t>コクミン</t>
    </rPh>
    <rPh sb="11" eb="13">
      <t>ケンコウ</t>
    </rPh>
    <rPh sb="13" eb="15">
      <t>ホケン</t>
    </rPh>
    <rPh sb="15" eb="17">
      <t>ジギョウ</t>
    </rPh>
    <rPh sb="17" eb="19">
      <t>ジッシ</t>
    </rPh>
    <rPh sb="19" eb="21">
      <t>ジョウキョウ</t>
    </rPh>
    <rPh sb="21" eb="23">
      <t>ホウコク</t>
    </rPh>
    <phoneticPr fontId="3"/>
  </si>
  <si>
    <t>３‐(5)②　納付方法別の保険料（税）収納状況（現年度分）（納期後納入及び合計）</t>
    <rPh sb="7" eb="9">
      <t>ノウフ</t>
    </rPh>
    <rPh sb="9" eb="11">
      <t>ホウホウ</t>
    </rPh>
    <rPh sb="11" eb="12">
      <t>ベツ</t>
    </rPh>
    <rPh sb="13" eb="16">
      <t>ホケンリョウ</t>
    </rPh>
    <rPh sb="17" eb="18">
      <t>ゼイ</t>
    </rPh>
    <rPh sb="19" eb="21">
      <t>シュウノウ</t>
    </rPh>
    <rPh sb="21" eb="23">
      <t>ジョウキョウ</t>
    </rPh>
    <rPh sb="24" eb="26">
      <t>ゲンネン</t>
    </rPh>
    <rPh sb="26" eb="27">
      <t>ド</t>
    </rPh>
    <rPh sb="27" eb="28">
      <t>ブン</t>
    </rPh>
    <rPh sb="30" eb="32">
      <t>ノウキ</t>
    </rPh>
    <rPh sb="32" eb="33">
      <t>ゴ</t>
    </rPh>
    <rPh sb="33" eb="35">
      <t>ノウニュウ</t>
    </rPh>
    <rPh sb="35" eb="36">
      <t>オヨ</t>
    </rPh>
    <rPh sb="37" eb="39">
      <t>ゴウケイ</t>
    </rPh>
    <phoneticPr fontId="3"/>
  </si>
  <si>
    <t>納入期限後の収納状況</t>
    <phoneticPr fontId="3"/>
  </si>
  <si>
    <t>合計</t>
    <phoneticPr fontId="3"/>
  </si>
  <si>
    <t>居所不明被保険者
に係る住基担当課
未回答分の調定額
（円）</t>
    <rPh sb="0" eb="1">
      <t>キョ</t>
    </rPh>
    <rPh sb="1" eb="2">
      <t>ジュウショ</t>
    </rPh>
    <rPh sb="2" eb="4">
      <t>フメイ</t>
    </rPh>
    <rPh sb="4" eb="8">
      <t>ヒホケンシャ</t>
    </rPh>
    <rPh sb="28" eb="29">
      <t>エン</t>
    </rPh>
    <phoneticPr fontId="3"/>
  </si>
  <si>
    <t>収納率
（％）</t>
    <phoneticPr fontId="3"/>
  </si>
  <si>
    <t>職　　員</t>
  </si>
  <si>
    <t>嘱　託　徴　収　員</t>
  </si>
  <si>
    <t>(窓口収納等)
収納額
⑮（円）</t>
    <rPh sb="14" eb="15">
      <t>エン</t>
    </rPh>
    <phoneticPr fontId="3"/>
  </si>
  <si>
    <t>収納額
⑯=⑬+⑭+⑮
（円）</t>
    <rPh sb="0" eb="2">
      <t>シュウノウ</t>
    </rPh>
    <rPh sb="2" eb="3">
      <t>ガク</t>
    </rPh>
    <rPh sb="13" eb="14">
      <t>エン</t>
    </rPh>
    <phoneticPr fontId="3"/>
  </si>
  <si>
    <t>世帯数
A+B+C+D
（世帯）</t>
    <rPh sb="0" eb="3">
      <t>セタイスウ</t>
    </rPh>
    <rPh sb="13" eb="15">
      <t>セタイ</t>
    </rPh>
    <phoneticPr fontId="3"/>
  </si>
  <si>
    <t>調定額
⑰=①+④+⑦+⑩
（円）</t>
    <rPh sb="0" eb="1">
      <t>チョウ</t>
    </rPh>
    <rPh sb="1" eb="3">
      <t>テイガク</t>
    </rPh>
    <rPh sb="15" eb="16">
      <t>エン</t>
    </rPh>
    <phoneticPr fontId="3"/>
  </si>
  <si>
    <t>収納額
⑱=②+⑤+⑧+⑪+⑯
（円）</t>
    <rPh sb="0" eb="2">
      <t>シュウノウ</t>
    </rPh>
    <rPh sb="2" eb="3">
      <t>ガク</t>
    </rPh>
    <rPh sb="17" eb="18">
      <t>エン</t>
    </rPh>
    <phoneticPr fontId="3"/>
  </si>
  <si>
    <t>収納額
⑬（円）</t>
    <rPh sb="6" eb="7">
      <t>エン</t>
    </rPh>
    <phoneticPr fontId="3"/>
  </si>
  <si>
    <t>徴収員数
（人）</t>
    <rPh sb="6" eb="7">
      <t>ニン</t>
    </rPh>
    <phoneticPr fontId="3"/>
  </si>
  <si>
    <t>収納額
⑭（円）</t>
    <rPh sb="6" eb="7">
      <t>エン</t>
    </rPh>
    <phoneticPr fontId="3"/>
  </si>
  <si>
    <t>３‐(5)③　一般被保険者・退職被保険者別保険料（税）収納率の状況及び滞納処分の状況等
　　　　　　（現年度分）</t>
    <rPh sb="7" eb="9">
      <t>イッパン</t>
    </rPh>
    <rPh sb="9" eb="13">
      <t>ヒホケンシャ</t>
    </rPh>
    <rPh sb="14" eb="16">
      <t>タイショク</t>
    </rPh>
    <rPh sb="16" eb="20">
      <t>ヒホケンシャ</t>
    </rPh>
    <rPh sb="20" eb="21">
      <t>ベツ</t>
    </rPh>
    <rPh sb="21" eb="23">
      <t>ホケン</t>
    </rPh>
    <rPh sb="23" eb="24">
      <t>リョウ</t>
    </rPh>
    <rPh sb="25" eb="26">
      <t>ゼイ</t>
    </rPh>
    <rPh sb="27" eb="29">
      <t>シュウノウ</t>
    </rPh>
    <rPh sb="29" eb="30">
      <t>リツ</t>
    </rPh>
    <rPh sb="31" eb="33">
      <t>ジョウキョウ</t>
    </rPh>
    <rPh sb="33" eb="34">
      <t>オヨ</t>
    </rPh>
    <rPh sb="35" eb="37">
      <t>タイノウ</t>
    </rPh>
    <rPh sb="37" eb="39">
      <t>ショブン</t>
    </rPh>
    <rPh sb="40" eb="42">
      <t>ジョウキョウ</t>
    </rPh>
    <rPh sb="42" eb="43">
      <t>トウ</t>
    </rPh>
    <phoneticPr fontId="3"/>
  </si>
  <si>
    <t>収納率</t>
    <phoneticPr fontId="3"/>
  </si>
  <si>
    <t>滞納処分の状況</t>
    <phoneticPr fontId="3"/>
  </si>
  <si>
    <t>主な差押物件</t>
    <phoneticPr fontId="3"/>
  </si>
  <si>
    <t>一般
（％）</t>
    <phoneticPr fontId="3"/>
  </si>
  <si>
    <t>退職
（％）</t>
    <phoneticPr fontId="3"/>
  </si>
  <si>
    <t>計
（％）</t>
    <phoneticPr fontId="3"/>
  </si>
  <si>
    <t>延べ
差押数
（世帯）</t>
    <rPh sb="8" eb="10">
      <t>セタイ</t>
    </rPh>
    <phoneticPr fontId="3"/>
  </si>
  <si>
    <t>差押金額
（円）</t>
    <rPh sb="6" eb="7">
      <t>エン</t>
    </rPh>
    <phoneticPr fontId="3"/>
  </si>
  <si>
    <t>県計</t>
    <rPh sb="0" eb="1">
      <t>ケン</t>
    </rPh>
    <phoneticPr fontId="3"/>
  </si>
  <si>
    <t>組合計</t>
    <phoneticPr fontId="3"/>
  </si>
  <si>
    <t>坂町</t>
    <rPh sb="0" eb="1">
      <t>サカ</t>
    </rPh>
    <phoneticPr fontId="3"/>
  </si>
  <si>
    <t>歯科医師国保組合</t>
    <phoneticPr fontId="3"/>
  </si>
  <si>
    <t>医師国保組合</t>
    <rPh sb="4" eb="6">
      <t>クミアイ</t>
    </rPh>
    <phoneticPr fontId="3"/>
  </si>
  <si>
    <t>【出典】滞納処分の状況：令和４年度国民健康保険事業実施状況報告</t>
    <rPh sb="1" eb="3">
      <t>シュッテン</t>
    </rPh>
    <rPh sb="4" eb="6">
      <t>タイノウ</t>
    </rPh>
    <rPh sb="6" eb="8">
      <t>ショブン</t>
    </rPh>
    <rPh sb="9" eb="11">
      <t>ジョウキョウ</t>
    </rPh>
    <rPh sb="12" eb="14">
      <t>レイワ</t>
    </rPh>
    <rPh sb="15" eb="17">
      <t>ネンド</t>
    </rPh>
    <rPh sb="17" eb="19">
      <t>コクミン</t>
    </rPh>
    <rPh sb="19" eb="21">
      <t>ケンコウ</t>
    </rPh>
    <rPh sb="21" eb="23">
      <t>ホケン</t>
    </rPh>
    <rPh sb="23" eb="25">
      <t>ジギョウ</t>
    </rPh>
    <rPh sb="25" eb="27">
      <t>ジッシ</t>
    </rPh>
    <rPh sb="27" eb="29">
      <t>ジョウキョウ</t>
    </rPh>
    <rPh sb="29" eb="31">
      <t>ホウコク</t>
    </rPh>
    <phoneticPr fontId="3"/>
  </si>
  <si>
    <t>（注）滞納処分の状況欄の「差押金額」欄は、差押に係る債権額（滞納保険料（税）額等）を記載している。</t>
    <rPh sb="1" eb="2">
      <t>チュウ</t>
    </rPh>
    <rPh sb="42" eb="44">
      <t>キサイ</t>
    </rPh>
    <phoneticPr fontId="3"/>
  </si>
  <si>
    <t>預貯金</t>
  </si>
  <si>
    <t>預貯金・給与・税等の還付金・保険の払い戻し金・不動産・その他</t>
  </si>
  <si>
    <t>預貯金・給与・税等の還付金・保険の払い戻し金・不動産・動産・その他</t>
  </si>
  <si>
    <t>預貯金・給与・税等の還付金・保険の払い戻し金・その他</t>
  </si>
  <si>
    <t>預貯金・給与・税等の還付金・保険の払い戻し金・不動産・積立金・その他</t>
  </si>
  <si>
    <t>預貯金・給与・動産・その他</t>
  </si>
  <si>
    <t>預貯金・保険の払い戻し金・積立金</t>
  </si>
  <si>
    <t>預貯金・給与・税等の還付金・その他</t>
  </si>
  <si>
    <t>預貯金・給与</t>
  </si>
  <si>
    <t>預貯金・給与・保険の払い戻し金・その他</t>
  </si>
  <si>
    <t>預貯金・給与・保険の払い戻し金・不動産・積立金・その他</t>
  </si>
  <si>
    <t>預貯金・給与・税等の還付金・保険の払い戻し金・不動産</t>
  </si>
  <si>
    <t>預貯金・給与・その他</t>
  </si>
  <si>
    <t>預貯金・給与・税等の還付金・保険の払い戻し金・不動産・動産</t>
  </si>
  <si>
    <t>預貯金・給与・税等の還付金・保険の払い戻し金</t>
  </si>
  <si>
    <t>３‐(6)　都道府県別収納率推移</t>
    <rPh sb="6" eb="10">
      <t>トドウフケン</t>
    </rPh>
    <rPh sb="10" eb="11">
      <t>ベツ</t>
    </rPh>
    <rPh sb="11" eb="13">
      <t>シュウノウ</t>
    </rPh>
    <rPh sb="13" eb="14">
      <t>リツ</t>
    </rPh>
    <rPh sb="14" eb="16">
      <t>スイイ</t>
    </rPh>
    <phoneticPr fontId="3"/>
  </si>
  <si>
    <t>都道府県名</t>
    <rPh sb="0" eb="4">
      <t>トドウフケン</t>
    </rPh>
    <rPh sb="4" eb="5">
      <t>メイ</t>
    </rPh>
    <phoneticPr fontId="3"/>
  </si>
  <si>
    <t>H30年度
（％）</t>
    <phoneticPr fontId="27"/>
  </si>
  <si>
    <t>R元年度
（％）</t>
    <rPh sb="1" eb="2">
      <t>ガン</t>
    </rPh>
    <phoneticPr fontId="27"/>
  </si>
  <si>
    <t>R2年度
（％）</t>
    <phoneticPr fontId="25"/>
  </si>
  <si>
    <t>R3年度
（％）</t>
    <phoneticPr fontId="25"/>
  </si>
  <si>
    <t>R4年度
（％）</t>
    <phoneticPr fontId="25"/>
  </si>
  <si>
    <t>順位</t>
  </si>
  <si>
    <r>
      <t xml:space="preserve">増減
</t>
    </r>
    <r>
      <rPr>
        <sz val="6"/>
        <rFont val="ＭＳ Ｐゴシック"/>
        <family val="3"/>
        <charset val="128"/>
      </rPr>
      <t>（ポイント）</t>
    </r>
    <rPh sb="0" eb="2">
      <t>ゾウゲン</t>
    </rPh>
    <phoneticPr fontId="36"/>
  </si>
  <si>
    <t>北海道</t>
  </si>
  <si>
    <t>青森県</t>
  </si>
  <si>
    <t>岩手県</t>
  </si>
  <si>
    <t>宮城県</t>
  </si>
  <si>
    <t>秋田県</t>
  </si>
  <si>
    <t>山形県</t>
  </si>
  <si>
    <t>福島県</t>
  </si>
  <si>
    <t>茨城県</t>
  </si>
  <si>
    <t>栃木県</t>
  </si>
  <si>
    <t>群馬県</t>
  </si>
  <si>
    <t>埼玉県</t>
  </si>
  <si>
    <t>千葉県</t>
  </si>
  <si>
    <t>東京都</t>
  </si>
  <si>
    <t>神奈川県</t>
  </si>
  <si>
    <t>新潟県</t>
  </si>
  <si>
    <t>富山県</t>
  </si>
  <si>
    <t>石川県</t>
  </si>
  <si>
    <t>福井県</t>
  </si>
  <si>
    <t>山梨県</t>
  </si>
  <si>
    <t>長野県</t>
  </si>
  <si>
    <t>岐阜県</t>
  </si>
  <si>
    <t>静岡県</t>
  </si>
  <si>
    <t>愛知県</t>
  </si>
  <si>
    <t>三重県</t>
  </si>
  <si>
    <t>滋賀県</t>
  </si>
  <si>
    <t>京都府</t>
  </si>
  <si>
    <t>大阪府</t>
  </si>
  <si>
    <t>兵庫県</t>
  </si>
  <si>
    <t>奈良県</t>
  </si>
  <si>
    <t>和歌山県</t>
  </si>
  <si>
    <t>鳥取県</t>
  </si>
  <si>
    <t>島根県</t>
  </si>
  <si>
    <t>岡山県</t>
  </si>
  <si>
    <t>広島県</t>
  </si>
  <si>
    <t>山口県</t>
  </si>
  <si>
    <t>徳島県</t>
  </si>
  <si>
    <t>香川県</t>
  </si>
  <si>
    <t>愛媛県</t>
  </si>
  <si>
    <t>高知県</t>
  </si>
  <si>
    <t>福岡県</t>
  </si>
  <si>
    <t>佐賀県</t>
  </si>
  <si>
    <t>長崎県</t>
  </si>
  <si>
    <t>熊本県</t>
  </si>
  <si>
    <t>大分県</t>
  </si>
  <si>
    <t>宮崎県</t>
  </si>
  <si>
    <t>鹿児島県</t>
  </si>
  <si>
    <t>沖縄県</t>
  </si>
  <si>
    <t>全国</t>
    <rPh sb="0" eb="2">
      <t>ゼンコク</t>
    </rPh>
    <phoneticPr fontId="3"/>
  </si>
  <si>
    <t>（注）市町村分、全被保険者分</t>
    <rPh sb="1" eb="2">
      <t>チュウ</t>
    </rPh>
    <rPh sb="3" eb="6">
      <t>シチョウソン</t>
    </rPh>
    <rPh sb="6" eb="7">
      <t>ブン</t>
    </rPh>
    <rPh sb="8" eb="9">
      <t>ゼン</t>
    </rPh>
    <rPh sb="9" eb="13">
      <t>ヒホケンシャ</t>
    </rPh>
    <rPh sb="13" eb="14">
      <t>ブン</t>
    </rPh>
    <phoneticPr fontId="3"/>
  </si>
  <si>
    <t>３‐(7)　一人当たり保険料（税）調定額</t>
    <phoneticPr fontId="25"/>
  </si>
  <si>
    <t>番号</t>
    <rPh sb="0" eb="2">
      <t>バンゴウ</t>
    </rPh>
    <phoneticPr fontId="25"/>
  </si>
  <si>
    <t>R元年度
（円）</t>
    <rPh sb="1" eb="2">
      <t>モト</t>
    </rPh>
    <phoneticPr fontId="25"/>
  </si>
  <si>
    <t>R2年度
（円）</t>
    <phoneticPr fontId="25"/>
  </si>
  <si>
    <t>R3年度
（円）</t>
    <phoneticPr fontId="25"/>
  </si>
  <si>
    <t>R4年度
（円）</t>
    <phoneticPr fontId="25"/>
  </si>
  <si>
    <t>伸び率
（％）</t>
    <phoneticPr fontId="25"/>
  </si>
  <si>
    <t>（注)全被保険者分（後期分・介護分含む）</t>
    <rPh sb="1" eb="2">
      <t>チュウ</t>
    </rPh>
    <rPh sb="10" eb="12">
      <t>コウキ</t>
    </rPh>
    <rPh sb="12" eb="13">
      <t>ブン</t>
    </rPh>
    <phoneticPr fontId="25"/>
  </si>
  <si>
    <t>３‐(8)　一世帯当たり保険料（税）調定額</t>
    <phoneticPr fontId="25"/>
  </si>
  <si>
    <t>３‐(9)　都道府県別一人当たり保険料（税）調定額推移</t>
    <rPh sb="6" eb="10">
      <t>トドウフケン</t>
    </rPh>
    <rPh sb="10" eb="11">
      <t>ベツ</t>
    </rPh>
    <rPh sb="11" eb="13">
      <t>ヒトリ</t>
    </rPh>
    <rPh sb="13" eb="14">
      <t>ア</t>
    </rPh>
    <rPh sb="16" eb="19">
      <t>ホケンリョウ</t>
    </rPh>
    <rPh sb="20" eb="21">
      <t>ゼイ</t>
    </rPh>
    <rPh sb="22" eb="25">
      <t>チョウテイガク</t>
    </rPh>
    <rPh sb="24" eb="25">
      <t>ガク</t>
    </rPh>
    <rPh sb="25" eb="27">
      <t>スイイ</t>
    </rPh>
    <phoneticPr fontId="3"/>
  </si>
  <si>
    <t>H30年度
（円）</t>
    <phoneticPr fontId="27"/>
  </si>
  <si>
    <t>R元年度
（円）</t>
    <rPh sb="1" eb="2">
      <t>ガン</t>
    </rPh>
    <phoneticPr fontId="27"/>
  </si>
  <si>
    <t>増減
（％）</t>
    <rPh sb="0" eb="2">
      <t>ゾウゲン</t>
    </rPh>
    <phoneticPr fontId="36"/>
  </si>
  <si>
    <t>（注）市町村分、全被保険者分（後期分・介護分含む）</t>
    <rPh sb="1" eb="2">
      <t>チュウ</t>
    </rPh>
    <phoneticPr fontId="27"/>
  </si>
  <si>
    <t>３‐(10)　収納率向上対策の実施状況</t>
    <rPh sb="7" eb="9">
      <t>シュウノウ</t>
    </rPh>
    <rPh sb="9" eb="10">
      <t>リツ</t>
    </rPh>
    <rPh sb="10" eb="12">
      <t>コウジョウ</t>
    </rPh>
    <rPh sb="12" eb="14">
      <t>タイサク</t>
    </rPh>
    <rPh sb="15" eb="17">
      <t>ジッシ</t>
    </rPh>
    <rPh sb="17" eb="19">
      <t>ジョウキョウ</t>
    </rPh>
    <phoneticPr fontId="3"/>
  </si>
  <si>
    <t>番
号</t>
    <rPh sb="0" eb="1">
      <t>バン</t>
    </rPh>
    <rPh sb="2" eb="3">
      <t>ゴウ</t>
    </rPh>
    <phoneticPr fontId="27"/>
  </si>
  <si>
    <t>保険者名</t>
    <rPh sb="0" eb="3">
      <t>ホケンシャ</t>
    </rPh>
    <rPh sb="3" eb="4">
      <t>メイ</t>
    </rPh>
    <phoneticPr fontId="27"/>
  </si>
  <si>
    <t>令和３年度</t>
    <rPh sb="0" eb="2">
      <t>レイワ</t>
    </rPh>
    <rPh sb="3" eb="5">
      <t>ネンド</t>
    </rPh>
    <phoneticPr fontId="2"/>
  </si>
  <si>
    <t>令和４年度</t>
    <rPh sb="0" eb="2">
      <t>レイワ</t>
    </rPh>
    <rPh sb="3" eb="5">
      <t>ネンド</t>
    </rPh>
    <rPh sb="4" eb="5">
      <t>ド</t>
    </rPh>
    <phoneticPr fontId="2"/>
  </si>
  <si>
    <t>納付方法（納期内納入分）</t>
    <rPh sb="0" eb="2">
      <t>ノウフ</t>
    </rPh>
    <rPh sb="2" eb="4">
      <t>ホウホウ</t>
    </rPh>
    <rPh sb="5" eb="7">
      <t>ノウキ</t>
    </rPh>
    <rPh sb="7" eb="8">
      <t>ナイ</t>
    </rPh>
    <rPh sb="8" eb="10">
      <t>ノウニュウ</t>
    </rPh>
    <rPh sb="10" eb="11">
      <t>ブン</t>
    </rPh>
    <phoneticPr fontId="27"/>
  </si>
  <si>
    <t>滞納処分</t>
    <rPh sb="0" eb="2">
      <t>タイノウ</t>
    </rPh>
    <rPh sb="2" eb="4">
      <t>ショブン</t>
    </rPh>
    <phoneticPr fontId="27"/>
  </si>
  <si>
    <t>資格証明書等</t>
    <rPh sb="0" eb="2">
      <t>シカク</t>
    </rPh>
    <rPh sb="2" eb="5">
      <t>ショウメイショ</t>
    </rPh>
    <rPh sb="5" eb="6">
      <t>トウ</t>
    </rPh>
    <phoneticPr fontId="27"/>
  </si>
  <si>
    <r>
      <t xml:space="preserve">納付
組織
</t>
    </r>
    <r>
      <rPr>
        <sz val="6"/>
        <rFont val="ＭＳ Ｐゴシック"/>
        <family val="3"/>
        <charset val="128"/>
      </rPr>
      <t>（世帯）</t>
    </r>
    <rPh sb="0" eb="2">
      <t>ノウフ</t>
    </rPh>
    <rPh sb="3" eb="5">
      <t>ソシキ</t>
    </rPh>
    <rPh sb="7" eb="9">
      <t>セタイ</t>
    </rPh>
    <phoneticPr fontId="27"/>
  </si>
  <si>
    <r>
      <t xml:space="preserve">口座振替
</t>
    </r>
    <r>
      <rPr>
        <sz val="6"/>
        <rFont val="ＭＳ Ｐゴシック"/>
        <family val="3"/>
        <charset val="128"/>
      </rPr>
      <t>（世帯）</t>
    </r>
    <rPh sb="0" eb="2">
      <t>コウザ</t>
    </rPh>
    <rPh sb="2" eb="4">
      <t>フリカエ</t>
    </rPh>
    <phoneticPr fontId="27"/>
  </si>
  <si>
    <r>
      <t xml:space="preserve">自動引落
</t>
    </r>
    <r>
      <rPr>
        <sz val="5"/>
        <rFont val="ＭＳ Ｐゴシック"/>
        <family val="3"/>
        <charset val="128"/>
      </rPr>
      <t xml:space="preserve">（口座振替を除く）
</t>
    </r>
    <r>
      <rPr>
        <sz val="6"/>
        <rFont val="ＭＳ Ｐゴシック"/>
        <family val="3"/>
        <charset val="128"/>
      </rPr>
      <t>（世帯）</t>
    </r>
    <phoneticPr fontId="27"/>
  </si>
  <si>
    <r>
      <t xml:space="preserve">特別
徴収
</t>
    </r>
    <r>
      <rPr>
        <sz val="6"/>
        <rFont val="ＭＳ Ｐゴシック"/>
        <family val="3"/>
        <charset val="128"/>
      </rPr>
      <t>（世帯）</t>
    </r>
    <rPh sb="0" eb="2">
      <t>トクベツ</t>
    </rPh>
    <rPh sb="3" eb="5">
      <t>チョウシュウ</t>
    </rPh>
    <phoneticPr fontId="27"/>
  </si>
  <si>
    <r>
      <t xml:space="preserve">自主
納付
</t>
    </r>
    <r>
      <rPr>
        <sz val="6"/>
        <rFont val="ＭＳ Ｐゴシック"/>
        <family val="3"/>
        <charset val="128"/>
      </rPr>
      <t>（世帯）</t>
    </r>
    <rPh sb="0" eb="2">
      <t>ジシュ</t>
    </rPh>
    <rPh sb="3" eb="5">
      <t>ノウフ</t>
    </rPh>
    <phoneticPr fontId="27"/>
  </si>
  <si>
    <r>
      <t xml:space="preserve">口座
振替率
</t>
    </r>
    <r>
      <rPr>
        <sz val="6"/>
        <rFont val="ＭＳ Ｐゴシック"/>
        <family val="3"/>
        <charset val="128"/>
      </rPr>
      <t>（％）</t>
    </r>
    <rPh sb="0" eb="2">
      <t>コウザ</t>
    </rPh>
    <rPh sb="3" eb="5">
      <t>フリカエ</t>
    </rPh>
    <rPh sb="5" eb="6">
      <t>リツ</t>
    </rPh>
    <phoneticPr fontId="27"/>
  </si>
  <si>
    <t>順位</t>
    <rPh sb="0" eb="2">
      <t>ジュンイ</t>
    </rPh>
    <phoneticPr fontId="27"/>
  </si>
  <si>
    <r>
      <t xml:space="preserve">差押
件数
</t>
    </r>
    <r>
      <rPr>
        <sz val="6"/>
        <rFont val="ＭＳ Ｐゴシック"/>
        <family val="3"/>
        <charset val="128"/>
      </rPr>
      <t>（件）</t>
    </r>
    <rPh sb="0" eb="2">
      <t>サシオサエ</t>
    </rPh>
    <rPh sb="3" eb="5">
      <t>ケンスウ</t>
    </rPh>
    <rPh sb="7" eb="8">
      <t>ケン</t>
    </rPh>
    <phoneticPr fontId="27"/>
  </si>
  <si>
    <r>
      <t xml:space="preserve">差押金額
</t>
    </r>
    <r>
      <rPr>
        <sz val="6"/>
        <rFont val="ＭＳ Ｐゴシック"/>
        <family val="3"/>
        <charset val="128"/>
      </rPr>
      <t>（円）</t>
    </r>
    <rPh sb="0" eb="2">
      <t>サシオサエ</t>
    </rPh>
    <rPh sb="2" eb="4">
      <t>キンガク</t>
    </rPh>
    <rPh sb="6" eb="7">
      <t>エン</t>
    </rPh>
    <phoneticPr fontId="27"/>
  </si>
  <si>
    <r>
      <t xml:space="preserve">滞納
世帯数
</t>
    </r>
    <r>
      <rPr>
        <sz val="6"/>
        <rFont val="ＭＳ Ｐゴシック"/>
        <family val="3"/>
        <charset val="128"/>
      </rPr>
      <t>（世帯）</t>
    </r>
    <rPh sb="0" eb="2">
      <t>タイノウ</t>
    </rPh>
    <rPh sb="3" eb="6">
      <t>セタイスウ</t>
    </rPh>
    <rPh sb="8" eb="10">
      <t>セタイ</t>
    </rPh>
    <phoneticPr fontId="27"/>
  </si>
  <si>
    <r>
      <t xml:space="preserve">資格
証明書
</t>
    </r>
    <r>
      <rPr>
        <sz val="6"/>
        <rFont val="ＭＳ Ｐゴシック"/>
        <family val="3"/>
        <charset val="128"/>
      </rPr>
      <t>（世帯）</t>
    </r>
    <rPh sb="0" eb="2">
      <t>シカク</t>
    </rPh>
    <rPh sb="3" eb="6">
      <t>ショウメイショ</t>
    </rPh>
    <phoneticPr fontId="27"/>
  </si>
  <si>
    <t>短期被
保険者証
（世帯）</t>
    <rPh sb="0" eb="2">
      <t>タンキ</t>
    </rPh>
    <rPh sb="2" eb="3">
      <t>ヒ</t>
    </rPh>
    <rPh sb="4" eb="7">
      <t>ホケンシャ</t>
    </rPh>
    <rPh sb="7" eb="8">
      <t>ショウ</t>
    </rPh>
    <phoneticPr fontId="27"/>
  </si>
  <si>
    <t>実施市町数</t>
    <rPh sb="0" eb="2">
      <t>ジッシ</t>
    </rPh>
    <rPh sb="2" eb="4">
      <t>シチョウソン</t>
    </rPh>
    <rPh sb="4" eb="5">
      <t>スウ</t>
    </rPh>
    <phoneticPr fontId="3"/>
  </si>
  <si>
    <t>【出典】令和４年度国民健康保険実施状況報告（厚生労働省）、令和６年度予算関係資料（厚生労働省）</t>
    <rPh sb="1" eb="3">
      <t>シュッテン</t>
    </rPh>
    <rPh sb="4" eb="6">
      <t>レイワ</t>
    </rPh>
    <rPh sb="7" eb="9">
      <t>ネンド</t>
    </rPh>
    <rPh sb="9" eb="15">
      <t>コクミンケンコウホケン</t>
    </rPh>
    <rPh sb="15" eb="17">
      <t>ジッシ</t>
    </rPh>
    <rPh sb="17" eb="19">
      <t>ジョウキョウ</t>
    </rPh>
    <rPh sb="19" eb="21">
      <t>ホウコク</t>
    </rPh>
    <rPh sb="22" eb="24">
      <t>コウセイ</t>
    </rPh>
    <rPh sb="24" eb="27">
      <t>ロウドウショウ</t>
    </rPh>
    <rPh sb="29" eb="31">
      <t>レイワ</t>
    </rPh>
    <rPh sb="32" eb="34">
      <t>ネンド</t>
    </rPh>
    <rPh sb="34" eb="36">
      <t>ヨサン</t>
    </rPh>
    <rPh sb="36" eb="38">
      <t>カンケイ</t>
    </rPh>
    <rPh sb="38" eb="40">
      <t>シリョウ</t>
    </rPh>
    <rPh sb="41" eb="46">
      <t>コウセイロウドウショウ</t>
    </rPh>
    <phoneticPr fontId="3"/>
  </si>
  <si>
    <t>（注）「資格証明書等」 は、翌年度６月１日現在の状況。</t>
    <rPh sb="1" eb="2">
      <t>チュウ</t>
    </rPh>
    <rPh sb="4" eb="6">
      <t>シカク</t>
    </rPh>
    <rPh sb="6" eb="9">
      <t>ショウメイショ</t>
    </rPh>
    <rPh sb="9" eb="10">
      <t>トウ</t>
    </rPh>
    <rPh sb="14" eb="16">
      <t>ヨクネン</t>
    </rPh>
    <rPh sb="16" eb="17">
      <t>ド</t>
    </rPh>
    <rPh sb="18" eb="19">
      <t>ガツ</t>
    </rPh>
    <rPh sb="20" eb="23">
      <t>ニチゲンザイ</t>
    </rPh>
    <rPh sb="21" eb="23">
      <t>ゲンザイ</t>
    </rPh>
    <rPh sb="24" eb="26">
      <t>ジョウキョウ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</si>
</sst>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76" formatCode="#,##0.00;&quot;▲ &quot;#,##0.00"/>
    <numFmt numFmtId="177" formatCode="#,##0;&quot;▲ &quot;#,##0"/>
    <numFmt numFmtId="178" formatCode="0.00_ "/>
    <numFmt numFmtId="179" formatCode="&quot;(&quot;0.00&quot;%)&quot;"/>
    <numFmt numFmtId="180" formatCode="\(0.00%\)"/>
    <numFmt numFmtId="181" formatCode="#,##0.00;[Red]&quot;▲&quot;#,##0.00"/>
    <numFmt numFmtId="182" formatCode="0.00_);[Red]\(0.00\)"/>
    <numFmt numFmtId="183" formatCode="#,##0;[Red]&quot;▲&quot;#,##0"/>
  </numFmts>
  <fonts count="40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1"/>
      <name val="ＭＳ 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sz val="10"/>
      <name val="ＭＳ Ｐ明朝"/>
      <family val="1"/>
      <charset val="128"/>
    </font>
    <font>
      <b/>
      <sz val="10"/>
      <name val="ＭＳ Ｐ明朝"/>
      <family val="1"/>
      <charset val="128"/>
    </font>
    <font>
      <b/>
      <sz val="11"/>
      <name val="ＭＳ Ｐ明朝"/>
      <family val="1"/>
      <charset val="128"/>
    </font>
    <font>
      <sz val="10"/>
      <name val="ＭＳ Ｐゴシック"/>
      <family val="3"/>
      <charset val="128"/>
    </font>
    <font>
      <sz val="10"/>
      <name val="ＭＳ ゴシック"/>
      <family val="3"/>
      <charset val="128"/>
    </font>
    <font>
      <b/>
      <sz val="10"/>
      <name val="ＭＳ ゴシック"/>
      <family val="3"/>
      <charset val="128"/>
    </font>
    <font>
      <b/>
      <sz val="10"/>
      <color rgb="FFFF0000"/>
      <name val="ＭＳ ゴシック"/>
      <family val="3"/>
      <charset val="128"/>
    </font>
    <font>
      <b/>
      <sz val="10"/>
      <color rgb="FFFF0000"/>
      <name val="ＭＳ Ｐ明朝"/>
      <family val="1"/>
      <charset val="128"/>
    </font>
    <font>
      <sz val="9"/>
      <name val="ＭＳ ゴシック"/>
      <family val="3"/>
      <charset val="128"/>
    </font>
    <font>
      <sz val="9"/>
      <name val="ＭＳ Ｐ明朝"/>
      <family val="1"/>
      <charset val="128"/>
    </font>
    <font>
      <sz val="8"/>
      <name val="ＭＳ Ｐ明朝"/>
      <family val="1"/>
      <charset val="128"/>
    </font>
    <font>
      <sz val="8"/>
      <name val="ＭＳ ゴシック"/>
      <family val="3"/>
      <charset val="128"/>
    </font>
    <font>
      <sz val="10"/>
      <color rgb="FFFF0000"/>
      <name val="ＭＳ ゴシック"/>
      <family val="3"/>
      <charset val="128"/>
    </font>
    <font>
      <sz val="7"/>
      <name val="ＭＳ ゴシック"/>
      <family val="3"/>
      <charset val="128"/>
    </font>
    <font>
      <sz val="11"/>
      <name val="ＭＳ Ｐ明朝"/>
      <family val="1"/>
      <charset val="128"/>
    </font>
    <font>
      <sz val="6"/>
      <name val="ＭＳ ゴシック"/>
      <family val="3"/>
      <charset val="128"/>
    </font>
    <font>
      <sz val="11"/>
      <name val="ＭＳ ゴシック"/>
      <family val="3"/>
      <charset val="128"/>
    </font>
    <font>
      <sz val="14"/>
      <name val="ＭＳ 明朝"/>
      <family val="1"/>
      <charset val="128"/>
    </font>
    <font>
      <sz val="8"/>
      <name val="ＭＳ Ｐゴシック"/>
      <family val="3"/>
      <charset val="128"/>
    </font>
    <font>
      <sz val="7"/>
      <name val="ＭＳ Ｐゴシック"/>
      <family val="3"/>
      <charset val="128"/>
    </font>
    <font>
      <sz val="7"/>
      <name val="ＭＳ Ｐ明朝"/>
      <family val="1"/>
      <charset val="128"/>
    </font>
    <font>
      <sz val="12"/>
      <name val="ＭＳ Ｐゴシック"/>
      <family val="3"/>
      <charset val="128"/>
    </font>
    <font>
      <sz val="6"/>
      <name val="ＭＳ 明朝"/>
      <family val="1"/>
      <charset val="128"/>
    </font>
    <font>
      <sz val="7"/>
      <name val="ＭＳ 明朝"/>
      <family val="1"/>
      <charset val="128"/>
    </font>
    <font>
      <sz val="9"/>
      <color theme="1"/>
      <name val="ＭＳ Ｐゴシック"/>
      <family val="3"/>
      <charset val="128"/>
    </font>
    <font>
      <sz val="14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2"/>
      <name val="ＭＳ 明朝"/>
      <family val="1"/>
      <charset val="128"/>
    </font>
    <font>
      <sz val="9"/>
      <color theme="1"/>
      <name val="游ゴシック"/>
      <family val="3"/>
      <charset val="128"/>
      <scheme val="minor"/>
    </font>
    <font>
      <sz val="12"/>
      <name val="ＭＳ ゴシック"/>
      <family val="3"/>
      <charset val="128"/>
    </font>
    <font>
      <sz val="8"/>
      <color rgb="FFFF0000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b/>
      <sz val="11"/>
      <color indexed="8"/>
      <name val="ＭＳ ゴシック"/>
      <family val="3"/>
      <charset val="128"/>
    </font>
    <font>
      <sz val="8"/>
      <color indexed="8"/>
      <name val="ＭＳ ゴシック"/>
      <family val="3"/>
      <charset val="128"/>
    </font>
    <font>
      <sz val="5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9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 diagonalDown="1"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 style="thin">
        <color indexed="64"/>
      </diagonal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/>
      <bottom style="hair">
        <color indexed="64"/>
      </bottom>
      <diagonal/>
    </border>
  </borders>
  <cellStyleXfs count="12">
    <xf numFmtId="0" fontId="0" fillId="0" borderId="0"/>
    <xf numFmtId="38" fontId="1" fillId="0" borderId="0" applyFont="0" applyFill="0" applyBorder="0" applyAlignment="0" applyProtection="0"/>
    <xf numFmtId="0" fontId="19" fillId="0" borderId="0"/>
    <xf numFmtId="0" fontId="22" fillId="0" borderId="0"/>
    <xf numFmtId="0" fontId="32" fillId="0" borderId="0"/>
    <xf numFmtId="38" fontId="1" fillId="0" borderId="0" applyFont="0" applyFill="0" applyBorder="0" applyAlignment="0" applyProtection="0"/>
    <xf numFmtId="0" fontId="22" fillId="0" borderId="0"/>
    <xf numFmtId="0" fontId="19" fillId="0" borderId="0"/>
    <xf numFmtId="0" fontId="19" fillId="0" borderId="0"/>
    <xf numFmtId="0" fontId="1" fillId="0" borderId="0"/>
    <xf numFmtId="38" fontId="32" fillId="0" borderId="0" applyFont="0" applyFill="0" applyBorder="0" applyAlignment="0" applyProtection="0"/>
    <xf numFmtId="0" fontId="32" fillId="0" borderId="0"/>
  </cellStyleXfs>
  <cellXfs count="688">
    <xf numFmtId="0" fontId="0" fillId="0" borderId="0" xfId="0"/>
    <xf numFmtId="0" fontId="2" fillId="0" borderId="0" xfId="0" applyFont="1" applyAlignment="1">
      <alignment vertical="top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2" fillId="0" borderId="0" xfId="0" applyFont="1" applyAlignment="1">
      <alignment horizontal="left" vertical="top"/>
    </xf>
    <xf numFmtId="0" fontId="7" fillId="0" borderId="0" xfId="0" applyFont="1" applyAlignment="1">
      <alignment vertical="center"/>
    </xf>
    <xf numFmtId="0" fontId="4" fillId="0" borderId="0" xfId="0" applyFont="1"/>
    <xf numFmtId="0" fontId="4" fillId="0" borderId="0" xfId="0" applyFont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176" fontId="9" fillId="0" borderId="10" xfId="0" applyNumberFormat="1" applyFont="1" applyBorder="1" applyAlignment="1">
      <alignment vertical="center"/>
    </xf>
    <xf numFmtId="176" fontId="9" fillId="0" borderId="10" xfId="0" applyNumberFormat="1" applyFont="1" applyBorder="1" applyAlignment="1">
      <alignment horizontal="center" vertical="center"/>
    </xf>
    <xf numFmtId="177" fontId="9" fillId="0" borderId="10" xfId="1" applyNumberFormat="1" applyFont="1" applyFill="1" applyBorder="1" applyAlignment="1">
      <alignment vertical="center"/>
    </xf>
    <xf numFmtId="0" fontId="9" fillId="0" borderId="12" xfId="0" applyFont="1" applyBorder="1" applyAlignment="1">
      <alignment horizontal="center" vertical="center"/>
    </xf>
    <xf numFmtId="177" fontId="9" fillId="0" borderId="13" xfId="1" applyNumberFormat="1" applyFont="1" applyFill="1" applyBorder="1" applyAlignment="1">
      <alignment vertical="center"/>
    </xf>
    <xf numFmtId="177" fontId="9" fillId="0" borderId="8" xfId="1" applyNumberFormat="1" applyFont="1" applyFill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176" fontId="9" fillId="0" borderId="10" xfId="0" applyNumberFormat="1" applyFont="1" applyBorder="1" applyAlignment="1">
      <alignment horizontal="right" vertical="center"/>
    </xf>
    <xf numFmtId="0" fontId="8" fillId="0" borderId="15" xfId="0" applyFont="1" applyBorder="1" applyAlignment="1">
      <alignment horizontal="center" vertical="center"/>
    </xf>
    <xf numFmtId="0" fontId="8" fillId="0" borderId="14" xfId="0" applyFont="1" applyBorder="1" applyAlignment="1">
      <alignment horizontal="centerContinuous" vertical="center"/>
    </xf>
    <xf numFmtId="0" fontId="9" fillId="0" borderId="12" xfId="0" applyFont="1" applyBorder="1" applyAlignment="1">
      <alignment vertical="center"/>
    </xf>
    <xf numFmtId="177" fontId="9" fillId="0" borderId="14" xfId="0" applyNumberFormat="1" applyFont="1" applyBorder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9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2" fillId="0" borderId="0" xfId="0" applyFont="1" applyAlignment="1">
      <alignment vertical="center"/>
    </xf>
    <xf numFmtId="0" fontId="13" fillId="0" borderId="0" xfId="0" applyFont="1"/>
    <xf numFmtId="0" fontId="13" fillId="0" borderId="0" xfId="0" applyFont="1" applyAlignment="1">
      <alignment vertical="center"/>
    </xf>
    <xf numFmtId="0" fontId="9" fillId="0" borderId="5" xfId="0" applyFont="1" applyBorder="1" applyAlignment="1">
      <alignment horizontal="center" vertical="center"/>
    </xf>
    <xf numFmtId="177" fontId="9" fillId="0" borderId="16" xfId="1" applyNumberFormat="1" applyFont="1" applyFill="1" applyBorder="1" applyAlignment="1">
      <alignment vertical="center"/>
    </xf>
    <xf numFmtId="0" fontId="14" fillId="0" borderId="0" xfId="0" applyFont="1" applyAlignment="1">
      <alignment vertical="center"/>
    </xf>
    <xf numFmtId="0" fontId="15" fillId="0" borderId="0" xfId="0" applyFont="1" applyAlignment="1">
      <alignment vertical="center"/>
    </xf>
    <xf numFmtId="0" fontId="9" fillId="0" borderId="1" xfId="0" applyFont="1" applyBorder="1" applyAlignment="1">
      <alignment horizontal="center" vertical="center"/>
    </xf>
    <xf numFmtId="0" fontId="16" fillId="0" borderId="0" xfId="0" applyFont="1" applyAlignment="1">
      <alignment horizontal="right"/>
    </xf>
    <xf numFmtId="0" fontId="16" fillId="0" borderId="14" xfId="0" applyFont="1" applyBorder="1" applyAlignment="1">
      <alignment horizontal="center" vertical="center"/>
    </xf>
    <xf numFmtId="0" fontId="16" fillId="0" borderId="0" xfId="0" applyFont="1" applyAlignment="1">
      <alignment vertical="center"/>
    </xf>
    <xf numFmtId="0" fontId="13" fillId="0" borderId="14" xfId="0" applyFont="1" applyBorder="1" applyAlignment="1">
      <alignment horizontal="centerContinuous" vertical="center" wrapText="1"/>
    </xf>
    <xf numFmtId="2" fontId="13" fillId="0" borderId="14" xfId="0" applyNumberFormat="1" applyFont="1" applyBorder="1" applyAlignment="1">
      <alignment vertical="center"/>
    </xf>
    <xf numFmtId="37" fontId="13" fillId="0" borderId="14" xfId="0" applyNumberFormat="1" applyFont="1" applyBorder="1" applyAlignment="1">
      <alignment vertical="center"/>
    </xf>
    <xf numFmtId="37" fontId="13" fillId="0" borderId="14" xfId="0" applyNumberFormat="1" applyFont="1" applyBorder="1" applyAlignment="1">
      <alignment horizontal="center" vertical="center"/>
    </xf>
    <xf numFmtId="0" fontId="13" fillId="0" borderId="14" xfId="0" applyFont="1" applyBorder="1" applyAlignment="1">
      <alignment horizontal="centerContinuous" vertical="center"/>
    </xf>
    <xf numFmtId="0" fontId="13" fillId="0" borderId="14" xfId="2" applyFont="1" applyBorder="1" applyAlignment="1">
      <alignment horizontal="center" vertical="center"/>
    </xf>
    <xf numFmtId="0" fontId="20" fillId="0" borderId="0" xfId="0" applyFont="1" applyAlignment="1">
      <alignment vertical="center"/>
    </xf>
    <xf numFmtId="0" fontId="21" fillId="0" borderId="0" xfId="0" applyFont="1" applyAlignment="1">
      <alignment vertical="center"/>
    </xf>
    <xf numFmtId="0" fontId="21" fillId="0" borderId="0" xfId="0" applyFont="1" applyAlignment="1">
      <alignment horizontal="right"/>
    </xf>
    <xf numFmtId="38" fontId="13" fillId="0" borderId="0" xfId="1" applyFont="1" applyFill="1" applyAlignment="1">
      <alignment vertical="center"/>
    </xf>
    <xf numFmtId="0" fontId="13" fillId="0" borderId="5" xfId="0" applyFont="1" applyBorder="1" applyAlignment="1">
      <alignment horizontal="centerContinuous" vertical="center"/>
    </xf>
    <xf numFmtId="0" fontId="16" fillId="0" borderId="5" xfId="0" applyFont="1" applyBorder="1" applyAlignment="1">
      <alignment horizontal="center" vertical="center"/>
    </xf>
    <xf numFmtId="0" fontId="16" fillId="0" borderId="11" xfId="0" applyFont="1" applyBorder="1" applyAlignment="1">
      <alignment horizontal="center" vertical="center"/>
    </xf>
    <xf numFmtId="0" fontId="18" fillId="0" borderId="0" xfId="0" applyFont="1" applyAlignment="1">
      <alignment horizontal="center" vertical="center" wrapText="1"/>
    </xf>
    <xf numFmtId="37" fontId="13" fillId="0" borderId="0" xfId="0" applyNumberFormat="1" applyFont="1" applyAlignment="1">
      <alignment vertical="center"/>
    </xf>
    <xf numFmtId="0" fontId="2" fillId="0" borderId="0" xfId="3" applyFont="1" applyAlignment="1">
      <alignment vertical="top"/>
    </xf>
    <xf numFmtId="0" fontId="23" fillId="0" borderId="0" xfId="3" applyFont="1" applyAlignment="1">
      <alignment horizontal="center" vertical="center"/>
    </xf>
    <xf numFmtId="0" fontId="13" fillId="0" borderId="0" xfId="3" applyFont="1" applyAlignment="1">
      <alignment vertical="center"/>
    </xf>
    <xf numFmtId="0" fontId="13" fillId="0" borderId="0" xfId="3" applyFont="1" applyAlignment="1">
      <alignment horizontal="left" vertical="center"/>
    </xf>
    <xf numFmtId="0" fontId="13" fillId="0" borderId="0" xfId="3" applyFont="1" applyAlignment="1">
      <alignment horizontal="center" vertical="center" shrinkToFit="1"/>
    </xf>
    <xf numFmtId="176" fontId="13" fillId="0" borderId="0" xfId="3" applyNumberFormat="1" applyFont="1" applyAlignment="1">
      <alignment horizontal="left" vertical="center"/>
    </xf>
    <xf numFmtId="0" fontId="13" fillId="0" borderId="0" xfId="3" applyFont="1" applyAlignment="1">
      <alignment horizontal="center" vertical="center"/>
    </xf>
    <xf numFmtId="176" fontId="13" fillId="0" borderId="0" xfId="3" applyNumberFormat="1" applyFont="1" applyAlignment="1">
      <alignment vertical="center"/>
    </xf>
    <xf numFmtId="176" fontId="13" fillId="0" borderId="0" xfId="3" applyNumberFormat="1" applyFont="1" applyAlignment="1">
      <alignment horizontal="center" vertical="center"/>
    </xf>
    <xf numFmtId="0" fontId="24" fillId="0" borderId="18" xfId="3" applyFont="1" applyBorder="1" applyAlignment="1">
      <alignment horizontal="left" vertical="center" wrapText="1"/>
    </xf>
    <xf numFmtId="0" fontId="1" fillId="0" borderId="22" xfId="3" applyFont="1" applyBorder="1" applyAlignment="1">
      <alignment horizontal="center" vertical="center" wrapText="1"/>
    </xf>
    <xf numFmtId="0" fontId="23" fillId="0" borderId="0" xfId="3" applyFont="1" applyAlignment="1">
      <alignment vertical="center"/>
    </xf>
    <xf numFmtId="0" fontId="13" fillId="0" borderId="23" xfId="3" applyFont="1" applyBorder="1"/>
    <xf numFmtId="0" fontId="29" fillId="0" borderId="0" xfId="3" applyFont="1" applyAlignment="1">
      <alignment horizontal="center" vertical="center"/>
    </xf>
    <xf numFmtId="0" fontId="29" fillId="0" borderId="0" xfId="3" applyFont="1" applyAlignment="1">
      <alignment horizontal="left" vertical="center"/>
    </xf>
    <xf numFmtId="0" fontId="29" fillId="0" borderId="24" xfId="3" applyFont="1" applyBorder="1" applyAlignment="1">
      <alignment horizontal="center" vertical="center" shrinkToFit="1"/>
    </xf>
    <xf numFmtId="176" fontId="29" fillId="0" borderId="0" xfId="3" applyNumberFormat="1" applyFont="1" applyAlignment="1">
      <alignment horizontal="left" vertical="center" shrinkToFit="1"/>
    </xf>
    <xf numFmtId="0" fontId="29" fillId="0" borderId="0" xfId="3" applyFont="1" applyAlignment="1">
      <alignment horizontal="center" vertical="center" shrinkToFit="1"/>
    </xf>
    <xf numFmtId="0" fontId="29" fillId="0" borderId="24" xfId="3" applyFont="1" applyBorder="1" applyAlignment="1">
      <alignment horizontal="left" vertical="center" shrinkToFit="1"/>
    </xf>
    <xf numFmtId="0" fontId="29" fillId="0" borderId="25" xfId="3" applyFont="1" applyBorder="1" applyAlignment="1">
      <alignment horizontal="left" vertical="center"/>
    </xf>
    <xf numFmtId="2" fontId="29" fillId="0" borderId="0" xfId="3" applyNumberFormat="1" applyFont="1" applyAlignment="1">
      <alignment horizontal="left" vertical="center"/>
    </xf>
    <xf numFmtId="176" fontId="29" fillId="0" borderId="0" xfId="3" applyNumberFormat="1" applyFont="1" applyAlignment="1">
      <alignment horizontal="right" vertical="center" shrinkToFit="1"/>
    </xf>
    <xf numFmtId="0" fontId="29" fillId="0" borderId="25" xfId="3" applyFont="1" applyBorder="1" applyAlignment="1">
      <alignment horizontal="center" vertical="center"/>
    </xf>
    <xf numFmtId="0" fontId="29" fillId="0" borderId="26" xfId="3" applyFont="1" applyBorder="1" applyAlignment="1">
      <alignment horizontal="center" vertical="center"/>
    </xf>
    <xf numFmtId="176" fontId="29" fillId="0" borderId="26" xfId="3" applyNumberFormat="1" applyFont="1" applyBorder="1" applyAlignment="1">
      <alignment horizontal="center" vertical="center"/>
    </xf>
    <xf numFmtId="176" fontId="29" fillId="0" borderId="26" xfId="3" applyNumberFormat="1" applyFont="1" applyBorder="1" applyAlignment="1">
      <alignment horizontal="right" vertical="center" shrinkToFit="1"/>
    </xf>
    <xf numFmtId="0" fontId="8" fillId="0" borderId="27" xfId="3" applyFont="1" applyBorder="1" applyAlignment="1">
      <alignment horizontal="center"/>
    </xf>
    <xf numFmtId="0" fontId="13" fillId="0" borderId="0" xfId="3" applyFont="1"/>
    <xf numFmtId="0" fontId="26" fillId="0" borderId="27" xfId="3" applyFont="1" applyBorder="1" applyAlignment="1">
      <alignment horizontal="center"/>
    </xf>
    <xf numFmtId="2" fontId="29" fillId="0" borderId="0" xfId="3" applyNumberFormat="1" applyFont="1" applyAlignment="1">
      <alignment horizontal="left" vertical="center" shrinkToFit="1"/>
    </xf>
    <xf numFmtId="2" fontId="29" fillId="0" borderId="24" xfId="3" applyNumberFormat="1" applyFont="1" applyBorder="1" applyAlignment="1">
      <alignment horizontal="left" vertical="center" shrinkToFit="1"/>
    </xf>
    <xf numFmtId="176" fontId="29" fillId="0" borderId="0" xfId="3" applyNumberFormat="1" applyFont="1" applyAlignment="1">
      <alignment horizontal="center" vertical="center"/>
    </xf>
    <xf numFmtId="177" fontId="30" fillId="0" borderId="27" xfId="3" applyNumberFormat="1" applyFont="1" applyBorder="1" applyAlignment="1">
      <alignment horizontal="center" vertical="center"/>
    </xf>
    <xf numFmtId="0" fontId="26" fillId="0" borderId="27" xfId="3" applyFont="1" applyBorder="1" applyAlignment="1">
      <alignment horizontal="center" vertical="top"/>
    </xf>
    <xf numFmtId="2" fontId="29" fillId="0" borderId="0" xfId="3" applyNumberFormat="1" applyFont="1" applyAlignment="1">
      <alignment horizontal="center" vertical="center"/>
    </xf>
    <xf numFmtId="2" fontId="29" fillId="0" borderId="0" xfId="3" applyNumberFormat="1" applyFont="1" applyAlignment="1">
      <alignment horizontal="right" vertical="center"/>
    </xf>
    <xf numFmtId="0" fontId="31" fillId="0" borderId="0" xfId="3" applyFont="1" applyAlignment="1">
      <alignment horizontal="left" vertical="center"/>
    </xf>
    <xf numFmtId="0" fontId="31" fillId="0" borderId="24" xfId="3" applyFont="1" applyBorder="1" applyAlignment="1">
      <alignment horizontal="left" vertical="center" shrinkToFit="1"/>
    </xf>
    <xf numFmtId="176" fontId="31" fillId="0" borderId="0" xfId="3" applyNumberFormat="1" applyFont="1" applyAlignment="1">
      <alignment horizontal="left" vertical="center" shrinkToFit="1"/>
    </xf>
    <xf numFmtId="176" fontId="31" fillId="0" borderId="0" xfId="3" applyNumberFormat="1" applyFont="1" applyAlignment="1">
      <alignment horizontal="right" vertical="center" shrinkToFit="1"/>
    </xf>
    <xf numFmtId="2" fontId="29" fillId="0" borderId="24" xfId="3" applyNumberFormat="1" applyFont="1" applyBorder="1" applyAlignment="1">
      <alignment horizontal="center" vertical="center" shrinkToFit="1"/>
    </xf>
    <xf numFmtId="179" fontId="8" fillId="0" borderId="27" xfId="3" quotePrefix="1" applyNumberFormat="1" applyFont="1" applyBorder="1" applyAlignment="1">
      <alignment horizontal="center" vertical="center"/>
    </xf>
    <xf numFmtId="0" fontId="26" fillId="0" borderId="28" xfId="3" applyFont="1" applyBorder="1" applyAlignment="1">
      <alignment horizontal="center" vertical="top"/>
    </xf>
    <xf numFmtId="0" fontId="29" fillId="0" borderId="29" xfId="3" applyFont="1" applyBorder="1" applyAlignment="1">
      <alignment horizontal="center" vertical="center"/>
    </xf>
    <xf numFmtId="2" fontId="29" fillId="0" borderId="29" xfId="3" applyNumberFormat="1" applyFont="1" applyBorder="1" applyAlignment="1">
      <alignment horizontal="left" vertical="center"/>
    </xf>
    <xf numFmtId="2" fontId="31" fillId="0" borderId="29" xfId="3" applyNumberFormat="1" applyFont="1" applyBorder="1" applyAlignment="1">
      <alignment horizontal="left" vertical="center"/>
    </xf>
    <xf numFmtId="2" fontId="29" fillId="0" borderId="30" xfId="3" applyNumberFormat="1" applyFont="1" applyBorder="1" applyAlignment="1">
      <alignment horizontal="center" vertical="center" shrinkToFit="1"/>
    </xf>
    <xf numFmtId="176" fontId="29" fillId="0" borderId="29" xfId="3" applyNumberFormat="1" applyFont="1" applyBorder="1" applyAlignment="1">
      <alignment horizontal="left" vertical="center" shrinkToFit="1"/>
    </xf>
    <xf numFmtId="2" fontId="29" fillId="0" borderId="29" xfId="3" applyNumberFormat="1" applyFont="1" applyBorder="1" applyAlignment="1">
      <alignment horizontal="center" vertical="center" shrinkToFit="1"/>
    </xf>
    <xf numFmtId="2" fontId="29" fillId="0" borderId="30" xfId="3" applyNumberFormat="1" applyFont="1" applyBorder="1" applyAlignment="1">
      <alignment horizontal="left" vertical="center" shrinkToFit="1"/>
    </xf>
    <xf numFmtId="2" fontId="29" fillId="0" borderId="31" xfId="3" applyNumberFormat="1" applyFont="1" applyBorder="1" applyAlignment="1">
      <alignment horizontal="left" vertical="center"/>
    </xf>
    <xf numFmtId="176" fontId="29" fillId="0" borderId="29" xfId="3" applyNumberFormat="1" applyFont="1" applyBorder="1" applyAlignment="1">
      <alignment horizontal="right" vertical="center" shrinkToFit="1"/>
    </xf>
    <xf numFmtId="2" fontId="29" fillId="0" borderId="31" xfId="3" applyNumberFormat="1" applyFont="1" applyBorder="1" applyAlignment="1">
      <alignment horizontal="center" vertical="center"/>
    </xf>
    <xf numFmtId="0" fontId="29" fillId="0" borderId="30" xfId="3" applyFont="1" applyBorder="1" applyAlignment="1">
      <alignment horizontal="center" vertical="center" shrinkToFit="1"/>
    </xf>
    <xf numFmtId="176" fontId="29" fillId="0" borderId="29" xfId="3" applyNumberFormat="1" applyFont="1" applyBorder="1" applyAlignment="1">
      <alignment horizontal="center" vertical="center"/>
    </xf>
    <xf numFmtId="180" fontId="23" fillId="0" borderId="28" xfId="3" applyNumberFormat="1" applyFont="1" applyBorder="1" applyAlignment="1">
      <alignment horizontal="center" vertical="center"/>
    </xf>
    <xf numFmtId="0" fontId="13" fillId="0" borderId="0" xfId="3" applyFont="1" applyAlignment="1">
      <alignment vertical="top"/>
    </xf>
    <xf numFmtId="0" fontId="26" fillId="0" borderId="27" xfId="3" applyFont="1" applyBorder="1"/>
    <xf numFmtId="2" fontId="31" fillId="0" borderId="0" xfId="3" applyNumberFormat="1" applyFont="1" applyAlignment="1">
      <alignment horizontal="left" vertical="center"/>
    </xf>
    <xf numFmtId="2" fontId="29" fillId="0" borderId="0" xfId="3" applyNumberFormat="1" applyFont="1" applyAlignment="1">
      <alignment horizontal="center" vertical="center" shrinkToFit="1"/>
    </xf>
    <xf numFmtId="2" fontId="29" fillId="0" borderId="25" xfId="3" applyNumberFormat="1" applyFont="1" applyBorder="1" applyAlignment="1">
      <alignment horizontal="left" vertical="center"/>
    </xf>
    <xf numFmtId="2" fontId="29" fillId="0" borderId="25" xfId="3" applyNumberFormat="1" applyFont="1" applyBorder="1" applyAlignment="1">
      <alignment horizontal="center" vertical="center"/>
    </xf>
    <xf numFmtId="180" fontId="23" fillId="0" borderId="32" xfId="3" applyNumberFormat="1" applyFont="1" applyBorder="1" applyAlignment="1">
      <alignment horizontal="center" vertical="center"/>
    </xf>
    <xf numFmtId="0" fontId="13" fillId="0" borderId="27" xfId="3" applyFont="1" applyBorder="1" applyAlignment="1">
      <alignment vertical="center"/>
    </xf>
    <xf numFmtId="176" fontId="29" fillId="0" borderId="0" xfId="3" applyNumberFormat="1" applyFont="1" applyAlignment="1">
      <alignment horizontal="center" vertical="center" shrinkToFit="1"/>
    </xf>
    <xf numFmtId="179" fontId="8" fillId="0" borderId="27" xfId="3" applyNumberFormat="1" applyFont="1" applyBorder="1" applyAlignment="1">
      <alignment horizontal="center" vertical="center"/>
    </xf>
    <xf numFmtId="0" fontId="8" fillId="0" borderId="27" xfId="3" applyFont="1" applyBorder="1" applyAlignment="1">
      <alignment horizontal="center" vertical="center"/>
    </xf>
    <xf numFmtId="0" fontId="26" fillId="0" borderId="28" xfId="3" applyFont="1" applyBorder="1" applyAlignment="1">
      <alignment horizontal="center"/>
    </xf>
    <xf numFmtId="0" fontId="31" fillId="0" borderId="29" xfId="3" applyFont="1" applyBorder="1" applyAlignment="1">
      <alignment horizontal="left" vertical="center"/>
    </xf>
    <xf numFmtId="0" fontId="29" fillId="0" borderId="29" xfId="3" applyFont="1" applyBorder="1" applyAlignment="1">
      <alignment horizontal="center" vertical="center" shrinkToFit="1"/>
    </xf>
    <xf numFmtId="0" fontId="29" fillId="0" borderId="29" xfId="3" applyFont="1" applyBorder="1" applyAlignment="1">
      <alignment horizontal="left" vertical="center"/>
    </xf>
    <xf numFmtId="0" fontId="29" fillId="0" borderId="31" xfId="3" applyFont="1" applyBorder="1" applyAlignment="1">
      <alignment horizontal="center" vertical="center"/>
    </xf>
    <xf numFmtId="0" fontId="8" fillId="0" borderId="28" xfId="3" applyFont="1" applyBorder="1" applyAlignment="1">
      <alignment horizontal="center" vertical="center"/>
    </xf>
    <xf numFmtId="0" fontId="33" fillId="0" borderId="24" xfId="4" applyFont="1" applyBorder="1" applyAlignment="1">
      <alignment horizontal="right" vertical="center" shrinkToFit="1"/>
    </xf>
    <xf numFmtId="2" fontId="33" fillId="0" borderId="0" xfId="4" applyNumberFormat="1" applyFont="1" applyAlignment="1">
      <alignment horizontal="left" vertical="center"/>
    </xf>
    <xf numFmtId="2" fontId="33" fillId="0" borderId="0" xfId="4" applyNumberFormat="1" applyFont="1" applyAlignment="1">
      <alignment horizontal="center" vertical="center"/>
    </xf>
    <xf numFmtId="176" fontId="33" fillId="0" borderId="0" xfId="4" applyNumberFormat="1" applyFont="1" applyAlignment="1">
      <alignment horizontal="right" vertical="center" shrinkToFit="1"/>
    </xf>
    <xf numFmtId="0" fontId="31" fillId="0" borderId="0" xfId="4" applyFont="1" applyAlignment="1">
      <alignment vertical="center"/>
    </xf>
    <xf numFmtId="0" fontId="31" fillId="0" borderId="24" xfId="4" applyFont="1" applyBorder="1" applyAlignment="1">
      <alignment vertical="center" shrinkToFit="1"/>
    </xf>
    <xf numFmtId="176" fontId="31" fillId="0" borderId="0" xfId="4" applyNumberFormat="1" applyFont="1" applyAlignment="1">
      <alignment horizontal="right" vertical="center" shrinkToFit="1"/>
    </xf>
    <xf numFmtId="0" fontId="34" fillId="0" borderId="27" xfId="3" applyFont="1" applyBorder="1" applyAlignment="1">
      <alignment vertical="top"/>
    </xf>
    <xf numFmtId="2" fontId="33" fillId="0" borderId="24" xfId="4" applyNumberFormat="1" applyFont="1" applyBorder="1" applyAlignment="1">
      <alignment horizontal="center" vertical="center" shrinkToFit="1"/>
    </xf>
    <xf numFmtId="176" fontId="33" fillId="0" borderId="0" xfId="4" applyNumberFormat="1" applyFont="1" applyAlignment="1">
      <alignment horizontal="center" vertical="center" shrinkToFit="1"/>
    </xf>
    <xf numFmtId="2" fontId="33" fillId="0" borderId="0" xfId="4" applyNumberFormat="1" applyFont="1" applyAlignment="1">
      <alignment horizontal="right" vertical="center"/>
    </xf>
    <xf numFmtId="2" fontId="33" fillId="0" borderId="24" xfId="4" applyNumberFormat="1" applyFont="1" applyBorder="1" applyAlignment="1">
      <alignment horizontal="left" vertical="center" shrinkToFit="1"/>
    </xf>
    <xf numFmtId="0" fontId="31" fillId="0" borderId="24" xfId="3" applyFont="1" applyBorder="1" applyAlignment="1">
      <alignment vertical="center" shrinkToFit="1"/>
    </xf>
    <xf numFmtId="0" fontId="31" fillId="0" borderId="0" xfId="3" applyFont="1" applyAlignment="1">
      <alignment vertical="center"/>
    </xf>
    <xf numFmtId="176" fontId="31" fillId="0" borderId="0" xfId="3" applyNumberFormat="1" applyFont="1" applyAlignment="1">
      <alignment vertical="center" shrinkToFit="1"/>
    </xf>
    <xf numFmtId="0" fontId="26" fillId="0" borderId="27" xfId="3" applyFont="1" applyBorder="1" applyAlignment="1">
      <alignment horizontal="center" vertical="center"/>
    </xf>
    <xf numFmtId="0" fontId="31" fillId="0" borderId="24" xfId="3" applyFont="1" applyBorder="1" applyAlignment="1">
      <alignment horizontal="center" vertical="center" shrinkToFit="1"/>
    </xf>
    <xf numFmtId="0" fontId="29" fillId="0" borderId="0" xfId="3" applyFont="1" applyAlignment="1">
      <alignment horizontal="right" vertical="center"/>
    </xf>
    <xf numFmtId="0" fontId="31" fillId="0" borderId="25" xfId="3" applyFont="1" applyBorder="1" applyAlignment="1">
      <alignment horizontal="center" vertical="center"/>
    </xf>
    <xf numFmtId="180" fontId="8" fillId="0" borderId="27" xfId="3" applyNumberFormat="1" applyFont="1" applyBorder="1" applyAlignment="1">
      <alignment horizontal="center" vertical="center"/>
    </xf>
    <xf numFmtId="178" fontId="29" fillId="0" borderId="0" xfId="3" applyNumberFormat="1" applyFont="1" applyAlignment="1">
      <alignment horizontal="right" vertical="center"/>
    </xf>
    <xf numFmtId="178" fontId="29" fillId="0" borderId="0" xfId="3" applyNumberFormat="1" applyFont="1" applyAlignment="1">
      <alignment horizontal="center" vertical="center"/>
    </xf>
    <xf numFmtId="2" fontId="29" fillId="0" borderId="0" xfId="5" applyNumberFormat="1" applyFont="1" applyFill="1" applyBorder="1" applyAlignment="1">
      <alignment horizontal="left" vertical="center"/>
    </xf>
    <xf numFmtId="0" fontId="31" fillId="0" borderId="25" xfId="3" applyFont="1" applyBorder="1" applyAlignment="1">
      <alignment horizontal="left" vertical="center"/>
    </xf>
    <xf numFmtId="0" fontId="31" fillId="0" borderId="29" xfId="3" applyFont="1" applyBorder="1" applyAlignment="1">
      <alignment horizontal="center" vertical="center" shrinkToFit="1"/>
    </xf>
    <xf numFmtId="0" fontId="31" fillId="0" borderId="30" xfId="3" applyFont="1" applyBorder="1" applyAlignment="1">
      <alignment horizontal="center" vertical="center" shrinkToFit="1"/>
    </xf>
    <xf numFmtId="2" fontId="29" fillId="0" borderId="29" xfId="3" applyNumberFormat="1" applyFont="1" applyBorder="1" applyAlignment="1">
      <alignment horizontal="right" vertical="center"/>
    </xf>
    <xf numFmtId="0" fontId="29" fillId="0" borderId="29" xfId="3" applyFont="1" applyBorder="1" applyAlignment="1">
      <alignment horizontal="right" vertical="center"/>
    </xf>
    <xf numFmtId="176" fontId="29" fillId="0" borderId="29" xfId="3" applyNumberFormat="1" applyFont="1" applyBorder="1" applyAlignment="1">
      <alignment horizontal="center" vertical="center" shrinkToFit="1"/>
    </xf>
    <xf numFmtId="0" fontId="31" fillId="0" borderId="31" xfId="3" applyFont="1" applyBorder="1" applyAlignment="1">
      <alignment horizontal="left" vertical="center"/>
    </xf>
    <xf numFmtId="2" fontId="29" fillId="0" borderId="29" xfId="3" applyNumberFormat="1" applyFont="1" applyBorder="1" applyAlignment="1">
      <alignment horizontal="center" vertical="center"/>
    </xf>
    <xf numFmtId="176" fontId="31" fillId="0" borderId="29" xfId="3" applyNumberFormat="1" applyFont="1" applyBorder="1" applyAlignment="1">
      <alignment horizontal="right" vertical="center" shrinkToFit="1"/>
    </xf>
    <xf numFmtId="0" fontId="29" fillId="0" borderId="30" xfId="3" applyFont="1" applyBorder="1" applyAlignment="1">
      <alignment horizontal="left" vertical="center" shrinkToFit="1"/>
    </xf>
    <xf numFmtId="0" fontId="31" fillId="0" borderId="0" xfId="3" applyFont="1" applyAlignment="1">
      <alignment horizontal="center" vertical="center" shrinkToFit="1"/>
    </xf>
    <xf numFmtId="2" fontId="29" fillId="0" borderId="34" xfId="3" applyNumberFormat="1" applyFont="1" applyBorder="1" applyAlignment="1">
      <alignment horizontal="left" vertical="center"/>
    </xf>
    <xf numFmtId="0" fontId="29" fillId="0" borderId="35" xfId="3" applyFont="1" applyBorder="1" applyAlignment="1">
      <alignment horizontal="center" vertical="center" shrinkToFit="1"/>
    </xf>
    <xf numFmtId="180" fontId="23" fillId="0" borderId="27" xfId="3" applyNumberFormat="1" applyFont="1" applyBorder="1" applyAlignment="1">
      <alignment horizontal="center" vertical="center"/>
    </xf>
    <xf numFmtId="2" fontId="29" fillId="0" borderId="0" xfId="3" applyNumberFormat="1" applyFont="1" applyAlignment="1">
      <alignment vertical="center"/>
    </xf>
    <xf numFmtId="0" fontId="33" fillId="0" borderId="24" xfId="4" applyFont="1" applyBorder="1" applyAlignment="1">
      <alignment horizontal="center" vertical="center" shrinkToFit="1"/>
    </xf>
    <xf numFmtId="0" fontId="33" fillId="0" borderId="0" xfId="4" applyFont="1" applyAlignment="1">
      <alignment horizontal="left" vertical="center"/>
    </xf>
    <xf numFmtId="0" fontId="31" fillId="0" borderId="0" xfId="4" applyFont="1" applyAlignment="1">
      <alignment horizontal="left" vertical="center"/>
    </xf>
    <xf numFmtId="0" fontId="29" fillId="0" borderId="24" xfId="3" applyFont="1" applyBorder="1" applyAlignment="1">
      <alignment horizontal="right" vertical="center" shrinkToFit="1"/>
    </xf>
    <xf numFmtId="0" fontId="33" fillId="0" borderId="0" xfId="4" applyFont="1" applyAlignment="1">
      <alignment horizontal="right" vertical="center"/>
    </xf>
    <xf numFmtId="40" fontId="29" fillId="0" borderId="0" xfId="5" applyNumberFormat="1" applyFont="1" applyFill="1" applyBorder="1" applyAlignment="1">
      <alignment horizontal="left" vertical="center"/>
    </xf>
    <xf numFmtId="40" fontId="29" fillId="0" borderId="24" xfId="5" applyNumberFormat="1" applyFont="1" applyFill="1" applyBorder="1" applyAlignment="1">
      <alignment horizontal="left" vertical="center" shrinkToFit="1"/>
    </xf>
    <xf numFmtId="176" fontId="29" fillId="0" borderId="0" xfId="5" applyNumberFormat="1" applyFont="1" applyFill="1" applyBorder="1" applyAlignment="1">
      <alignment horizontal="left" vertical="center" shrinkToFit="1"/>
    </xf>
    <xf numFmtId="0" fontId="33" fillId="0" borderId="0" xfId="4" applyFont="1" applyAlignment="1">
      <alignment horizontal="center" vertical="center"/>
    </xf>
    <xf numFmtId="180" fontId="4" fillId="0" borderId="27" xfId="3" applyNumberFormat="1" applyFont="1" applyBorder="1" applyAlignment="1">
      <alignment horizontal="center" vertical="center"/>
    </xf>
    <xf numFmtId="0" fontId="30" fillId="0" borderId="27" xfId="3" applyFont="1" applyBorder="1" applyAlignment="1">
      <alignment horizontal="center" vertical="center"/>
    </xf>
    <xf numFmtId="0" fontId="31" fillId="0" borderId="0" xfId="4" applyFont="1" applyAlignment="1">
      <alignment horizontal="right" vertical="center"/>
    </xf>
    <xf numFmtId="176" fontId="29" fillId="0" borderId="0" xfId="4" applyNumberFormat="1" applyFont="1" applyAlignment="1">
      <alignment horizontal="right" vertical="center" shrinkToFit="1"/>
    </xf>
    <xf numFmtId="2" fontId="33" fillId="0" borderId="25" xfId="4" applyNumberFormat="1" applyFont="1" applyBorder="1" applyAlignment="1">
      <alignment horizontal="left" vertical="center"/>
    </xf>
    <xf numFmtId="0" fontId="29" fillId="0" borderId="31" xfId="3" applyFont="1" applyBorder="1" applyAlignment="1">
      <alignment horizontal="left" vertical="center"/>
    </xf>
    <xf numFmtId="2" fontId="33" fillId="0" borderId="30" xfId="4" applyNumberFormat="1" applyFont="1" applyBorder="1" applyAlignment="1">
      <alignment horizontal="center" vertical="center" shrinkToFit="1"/>
    </xf>
    <xf numFmtId="2" fontId="33" fillId="0" borderId="29" xfId="4" applyNumberFormat="1" applyFont="1" applyBorder="1" applyAlignment="1">
      <alignment horizontal="center" vertical="center"/>
    </xf>
    <xf numFmtId="2" fontId="33" fillId="0" borderId="29" xfId="4" applyNumberFormat="1" applyFont="1" applyBorder="1" applyAlignment="1">
      <alignment horizontal="right" vertical="center"/>
    </xf>
    <xf numFmtId="176" fontId="29" fillId="0" borderId="29" xfId="4" applyNumberFormat="1" applyFont="1" applyBorder="1" applyAlignment="1">
      <alignment horizontal="right" vertical="center" shrinkToFit="1"/>
    </xf>
    <xf numFmtId="0" fontId="33" fillId="0" borderId="29" xfId="4" applyFont="1" applyBorder="1" applyAlignment="1">
      <alignment horizontal="left" vertical="center"/>
    </xf>
    <xf numFmtId="2" fontId="33" fillId="0" borderId="31" xfId="4" applyNumberFormat="1" applyFont="1" applyBorder="1" applyAlignment="1">
      <alignment horizontal="left" vertical="center"/>
    </xf>
    <xf numFmtId="0" fontId="31" fillId="0" borderId="35" xfId="3" applyFont="1" applyBorder="1" applyAlignment="1">
      <alignment horizontal="center" vertical="center" shrinkToFit="1"/>
    </xf>
    <xf numFmtId="180" fontId="26" fillId="0" borderId="27" xfId="3" applyNumberFormat="1" applyFont="1" applyBorder="1" applyAlignment="1">
      <alignment horizontal="center" vertical="center"/>
    </xf>
    <xf numFmtId="1" fontId="29" fillId="0" borderId="24" xfId="3" applyNumberFormat="1" applyFont="1" applyBorder="1" applyAlignment="1">
      <alignment horizontal="left" vertical="center" shrinkToFit="1"/>
    </xf>
    <xf numFmtId="2" fontId="33" fillId="0" borderId="0" xfId="4" applyNumberFormat="1" applyFont="1" applyAlignment="1">
      <alignment horizontal="center" vertical="center" shrinkToFit="1"/>
    </xf>
    <xf numFmtId="0" fontId="31" fillId="0" borderId="0" xfId="3" applyFont="1" applyAlignment="1">
      <alignment vertical="center" shrinkToFit="1"/>
    </xf>
    <xf numFmtId="0" fontId="29" fillId="0" borderId="33" xfId="3" applyFont="1" applyBorder="1" applyAlignment="1">
      <alignment horizontal="center" vertical="center"/>
    </xf>
    <xf numFmtId="176" fontId="29" fillId="0" borderId="33" xfId="3" applyNumberFormat="1" applyFont="1" applyBorder="1" applyAlignment="1">
      <alignment horizontal="center" vertical="center"/>
    </xf>
    <xf numFmtId="176" fontId="29" fillId="0" borderId="33" xfId="3" applyNumberFormat="1" applyFont="1" applyBorder="1" applyAlignment="1">
      <alignment horizontal="right" vertical="center" shrinkToFit="1"/>
    </xf>
    <xf numFmtId="0" fontId="26" fillId="0" borderId="22" xfId="3" applyFont="1" applyBorder="1" applyAlignment="1">
      <alignment horizontal="center" vertical="center"/>
    </xf>
    <xf numFmtId="0" fontId="30" fillId="0" borderId="22" xfId="3" applyFont="1" applyBorder="1" applyAlignment="1">
      <alignment horizontal="center" vertical="center"/>
    </xf>
    <xf numFmtId="0" fontId="2" fillId="0" borderId="0" xfId="6" applyFont="1" applyAlignment="1">
      <alignment horizontal="left" vertical="top"/>
    </xf>
    <xf numFmtId="0" fontId="13" fillId="0" borderId="0" xfId="3" applyFont="1" applyAlignment="1">
      <alignment horizontal="center" vertical="center" wrapText="1"/>
    </xf>
    <xf numFmtId="0" fontId="16" fillId="0" borderId="0" xfId="3" applyFont="1" applyAlignment="1">
      <alignment vertical="center"/>
    </xf>
    <xf numFmtId="0" fontId="16" fillId="0" borderId="0" xfId="3" applyFont="1" applyAlignment="1">
      <alignment horizontal="right"/>
    </xf>
    <xf numFmtId="0" fontId="23" fillId="0" borderId="41" xfId="6" applyFont="1" applyBorder="1" applyAlignment="1">
      <alignment horizontal="center" vertical="center"/>
    </xf>
    <xf numFmtId="56" fontId="23" fillId="0" borderId="44" xfId="6" applyNumberFormat="1" applyFont="1" applyBorder="1" applyAlignment="1">
      <alignment horizontal="center" vertical="center"/>
    </xf>
    <xf numFmtId="56" fontId="23" fillId="0" borderId="45" xfId="6" applyNumberFormat="1" applyFont="1" applyBorder="1" applyAlignment="1">
      <alignment horizontal="center" vertical="center"/>
    </xf>
    <xf numFmtId="56" fontId="23" fillId="0" borderId="46" xfId="6" applyNumberFormat="1" applyFont="1" applyBorder="1" applyAlignment="1">
      <alignment horizontal="center" vertical="center"/>
    </xf>
    <xf numFmtId="0" fontId="23" fillId="0" borderId="47" xfId="6" quotePrefix="1" applyFont="1" applyBorder="1" applyAlignment="1">
      <alignment horizontal="center" vertical="center"/>
    </xf>
    <xf numFmtId="0" fontId="23" fillId="0" borderId="45" xfId="6" quotePrefix="1" applyFont="1" applyBorder="1" applyAlignment="1">
      <alignment horizontal="center" vertical="center"/>
    </xf>
    <xf numFmtId="0" fontId="23" fillId="0" borderId="48" xfId="6" quotePrefix="1" applyFont="1" applyBorder="1" applyAlignment="1">
      <alignment horizontal="center" vertical="center"/>
    </xf>
    <xf numFmtId="181" fontId="13" fillId="0" borderId="49" xfId="6" applyNumberFormat="1" applyFont="1" applyBorder="1" applyAlignment="1">
      <alignment vertical="center"/>
    </xf>
    <xf numFmtId="181" fontId="13" fillId="0" borderId="50" xfId="6" applyNumberFormat="1" applyFont="1" applyBorder="1" applyAlignment="1">
      <alignment vertical="center"/>
    </xf>
    <xf numFmtId="181" fontId="13" fillId="0" borderId="51" xfId="6" applyNumberFormat="1" applyFont="1" applyBorder="1" applyAlignment="1">
      <alignment vertical="center"/>
    </xf>
    <xf numFmtId="176" fontId="13" fillId="0" borderId="52" xfId="6" applyNumberFormat="1" applyFont="1" applyBorder="1" applyAlignment="1">
      <alignment vertical="center"/>
    </xf>
    <xf numFmtId="176" fontId="13" fillId="0" borderId="49" xfId="6" applyNumberFormat="1" applyFont="1" applyBorder="1" applyAlignment="1">
      <alignment vertical="center"/>
    </xf>
    <xf numFmtId="176" fontId="13" fillId="0" borderId="51" xfId="6" applyNumberFormat="1" applyFont="1" applyBorder="1" applyAlignment="1">
      <alignment vertical="center"/>
    </xf>
    <xf numFmtId="38" fontId="13" fillId="0" borderId="52" xfId="6" applyNumberFormat="1" applyFont="1" applyBorder="1" applyAlignment="1">
      <alignment horizontal="center" vertical="center"/>
    </xf>
    <xf numFmtId="38" fontId="13" fillId="0" borderId="49" xfId="6" applyNumberFormat="1" applyFont="1" applyBorder="1" applyAlignment="1">
      <alignment horizontal="center" vertical="center"/>
    </xf>
    <xf numFmtId="38" fontId="13" fillId="0" borderId="51" xfId="6" applyNumberFormat="1" applyFont="1" applyBorder="1" applyAlignment="1">
      <alignment horizontal="center" vertical="center"/>
    </xf>
    <xf numFmtId="181" fontId="13" fillId="0" borderId="55" xfId="6" applyNumberFormat="1" applyFont="1" applyBorder="1" applyAlignment="1">
      <alignment vertical="center"/>
    </xf>
    <xf numFmtId="181" fontId="13" fillId="0" borderId="56" xfId="6" applyNumberFormat="1" applyFont="1" applyBorder="1" applyAlignment="1">
      <alignment vertical="center"/>
    </xf>
    <xf numFmtId="181" fontId="13" fillId="0" borderId="57" xfId="6" applyNumberFormat="1" applyFont="1" applyBorder="1" applyAlignment="1">
      <alignment vertical="center"/>
    </xf>
    <xf numFmtId="176" fontId="13" fillId="0" borderId="58" xfId="6" applyNumberFormat="1" applyFont="1" applyBorder="1" applyAlignment="1">
      <alignment vertical="center"/>
    </xf>
    <xf numFmtId="176" fontId="13" fillId="0" borderId="55" xfId="6" applyNumberFormat="1" applyFont="1" applyBorder="1" applyAlignment="1">
      <alignment vertical="center"/>
    </xf>
    <xf numFmtId="176" fontId="13" fillId="0" borderId="57" xfId="6" applyNumberFormat="1" applyFont="1" applyBorder="1" applyAlignment="1">
      <alignment vertical="center"/>
    </xf>
    <xf numFmtId="38" fontId="13" fillId="0" borderId="58" xfId="6" applyNumberFormat="1" applyFont="1" applyBorder="1" applyAlignment="1">
      <alignment horizontal="center" vertical="center"/>
    </xf>
    <xf numFmtId="38" fontId="13" fillId="0" borderId="55" xfId="6" applyNumberFormat="1" applyFont="1" applyBorder="1" applyAlignment="1">
      <alignment horizontal="center" vertical="center"/>
    </xf>
    <xf numFmtId="38" fontId="13" fillId="0" borderId="57" xfId="6" applyNumberFormat="1" applyFont="1" applyBorder="1" applyAlignment="1">
      <alignment horizontal="center" vertical="center"/>
    </xf>
    <xf numFmtId="181" fontId="13" fillId="0" borderId="45" xfId="6" applyNumberFormat="1" applyFont="1" applyBorder="1" applyAlignment="1">
      <alignment vertical="center"/>
    </xf>
    <xf numFmtId="181" fontId="13" fillId="0" borderId="60" xfId="6" applyNumberFormat="1" applyFont="1" applyBorder="1" applyAlignment="1">
      <alignment vertical="center"/>
    </xf>
    <xf numFmtId="181" fontId="13" fillId="0" borderId="48" xfId="6" applyNumberFormat="1" applyFont="1" applyBorder="1" applyAlignment="1">
      <alignment vertical="center"/>
    </xf>
    <xf numFmtId="176" fontId="13" fillId="0" borderId="45" xfId="6" applyNumberFormat="1" applyFont="1" applyBorder="1" applyAlignment="1">
      <alignment vertical="center"/>
    </xf>
    <xf numFmtId="176" fontId="13" fillId="0" borderId="48" xfId="6" applyNumberFormat="1" applyFont="1" applyBorder="1" applyAlignment="1">
      <alignment vertical="center"/>
    </xf>
    <xf numFmtId="38" fontId="13" fillId="0" borderId="47" xfId="6" applyNumberFormat="1" applyFont="1" applyBorder="1" applyAlignment="1">
      <alignment horizontal="center" vertical="center"/>
    </xf>
    <xf numFmtId="38" fontId="13" fillId="0" borderId="45" xfId="6" applyNumberFormat="1" applyFont="1" applyBorder="1" applyAlignment="1">
      <alignment horizontal="center" vertical="center"/>
    </xf>
    <xf numFmtId="38" fontId="13" fillId="0" borderId="48" xfId="6" applyNumberFormat="1" applyFont="1" applyBorder="1" applyAlignment="1">
      <alignment horizontal="center" vertical="center"/>
    </xf>
    <xf numFmtId="0" fontId="13" fillId="0" borderId="51" xfId="6" applyFont="1" applyBorder="1" applyAlignment="1">
      <alignment horizontal="center" vertical="center" wrapText="1"/>
    </xf>
    <xf numFmtId="38" fontId="13" fillId="0" borderId="52" xfId="6" applyNumberFormat="1" applyFont="1" applyBorder="1" applyAlignment="1">
      <alignment vertical="center"/>
    </xf>
    <xf numFmtId="38" fontId="13" fillId="0" borderId="49" xfId="6" applyNumberFormat="1" applyFont="1" applyBorder="1" applyAlignment="1">
      <alignment vertical="center"/>
    </xf>
    <xf numFmtId="38" fontId="13" fillId="0" borderId="51" xfId="6" applyNumberFormat="1" applyFont="1" applyBorder="1" applyAlignment="1">
      <alignment vertical="center"/>
    </xf>
    <xf numFmtId="0" fontId="23" fillId="0" borderId="53" xfId="6" applyFont="1" applyBorder="1" applyAlignment="1">
      <alignment horizontal="center" vertical="center"/>
    </xf>
    <xf numFmtId="0" fontId="13" fillId="0" borderId="57" xfId="6" applyFont="1" applyBorder="1" applyAlignment="1">
      <alignment horizontal="center" vertical="center" wrapText="1"/>
    </xf>
    <xf numFmtId="38" fontId="13" fillId="0" borderId="58" xfId="6" applyNumberFormat="1" applyFont="1" applyBorder="1" applyAlignment="1">
      <alignment vertical="center"/>
    </xf>
    <xf numFmtId="38" fontId="13" fillId="0" borderId="55" xfId="6" applyNumberFormat="1" applyFont="1" applyBorder="1" applyAlignment="1">
      <alignment vertical="center"/>
    </xf>
    <xf numFmtId="38" fontId="13" fillId="0" borderId="57" xfId="6" applyNumberFormat="1" applyFont="1" applyBorder="1" applyAlignment="1">
      <alignment vertical="center"/>
    </xf>
    <xf numFmtId="0" fontId="23" fillId="0" borderId="59" xfId="6" applyFont="1" applyBorder="1" applyAlignment="1">
      <alignment horizontal="center" vertical="center"/>
    </xf>
    <xf numFmtId="0" fontId="13" fillId="0" borderId="48" xfId="6" applyFont="1" applyBorder="1" applyAlignment="1">
      <alignment horizontal="center" vertical="center" wrapText="1"/>
    </xf>
    <xf numFmtId="176" fontId="13" fillId="0" borderId="61" xfId="6" applyNumberFormat="1" applyFont="1" applyBorder="1" applyAlignment="1">
      <alignment vertical="center"/>
    </xf>
    <xf numFmtId="38" fontId="13" fillId="0" borderId="47" xfId="6" applyNumberFormat="1" applyFont="1" applyBorder="1" applyAlignment="1">
      <alignment vertical="center"/>
    </xf>
    <xf numFmtId="38" fontId="13" fillId="0" borderId="45" xfId="6" applyNumberFormat="1" applyFont="1" applyBorder="1" applyAlignment="1">
      <alignment vertical="center"/>
    </xf>
    <xf numFmtId="38" fontId="13" fillId="0" borderId="48" xfId="6" applyNumberFormat="1" applyFont="1" applyBorder="1" applyAlignment="1">
      <alignment vertical="center"/>
    </xf>
    <xf numFmtId="0" fontId="13" fillId="0" borderId="51" xfId="6" applyFont="1" applyBorder="1" applyAlignment="1">
      <alignment horizontal="center" vertical="center"/>
    </xf>
    <xf numFmtId="176" fontId="13" fillId="0" borderId="62" xfId="6" applyNumberFormat="1" applyFont="1" applyBorder="1" applyAlignment="1">
      <alignment vertical="center"/>
    </xf>
    <xf numFmtId="0" fontId="13" fillId="0" borderId="57" xfId="6" applyFont="1" applyBorder="1" applyAlignment="1">
      <alignment horizontal="center" vertical="center"/>
    </xf>
    <xf numFmtId="176" fontId="13" fillId="0" borderId="63" xfId="6" applyNumberFormat="1" applyFont="1" applyBorder="1" applyAlignment="1">
      <alignment vertical="center"/>
    </xf>
    <xf numFmtId="181" fontId="13" fillId="0" borderId="56" xfId="6" applyNumberFormat="1" applyFont="1" applyBorder="1" applyAlignment="1">
      <alignment horizontal="center" vertical="center"/>
    </xf>
    <xf numFmtId="181" fontId="13" fillId="0" borderId="57" xfId="6" applyNumberFormat="1" applyFont="1" applyBorder="1" applyAlignment="1">
      <alignment horizontal="center" vertical="center"/>
    </xf>
    <xf numFmtId="176" fontId="13" fillId="0" borderId="55" xfId="6" applyNumberFormat="1" applyFont="1" applyBorder="1" applyAlignment="1">
      <alignment horizontal="center" vertical="center"/>
    </xf>
    <xf numFmtId="176" fontId="13" fillId="0" borderId="57" xfId="6" applyNumberFormat="1" applyFont="1" applyBorder="1" applyAlignment="1">
      <alignment horizontal="center" vertical="center"/>
    </xf>
    <xf numFmtId="0" fontId="13" fillId="0" borderId="48" xfId="6" applyFont="1" applyBorder="1" applyAlignment="1">
      <alignment horizontal="center" vertical="center"/>
    </xf>
    <xf numFmtId="0" fontId="16" fillId="0" borderId="0" xfId="6" applyFont="1" applyAlignment="1">
      <alignment horizontal="left" vertical="center"/>
    </xf>
    <xf numFmtId="0" fontId="13" fillId="0" borderId="0" xfId="6" applyFont="1" applyAlignment="1">
      <alignment horizontal="center" vertical="center"/>
    </xf>
    <xf numFmtId="181" fontId="13" fillId="0" borderId="0" xfId="6" applyNumberFormat="1" applyFont="1" applyAlignment="1">
      <alignment vertical="center"/>
    </xf>
    <xf numFmtId="176" fontId="13" fillId="0" borderId="2" xfId="6" applyNumberFormat="1" applyFont="1" applyBorder="1" applyAlignment="1">
      <alignment vertical="center"/>
    </xf>
    <xf numFmtId="176" fontId="13" fillId="0" borderId="0" xfId="6" applyNumberFormat="1" applyFont="1" applyAlignment="1">
      <alignment vertical="center"/>
    </xf>
    <xf numFmtId="38" fontId="13" fillId="0" borderId="0" xfId="6" applyNumberFormat="1" applyFont="1" applyAlignment="1">
      <alignment horizontal="center" vertical="center"/>
    </xf>
    <xf numFmtId="0" fontId="16" fillId="0" borderId="0" xfId="3" applyFont="1" applyAlignment="1">
      <alignment horizontal="left" vertical="center"/>
    </xf>
    <xf numFmtId="0" fontId="23" fillId="0" borderId="0" xfId="3" applyFont="1" applyAlignment="1">
      <alignment horizontal="left" vertical="center"/>
    </xf>
    <xf numFmtId="56" fontId="23" fillId="0" borderId="47" xfId="6" applyNumberFormat="1" applyFont="1" applyBorder="1" applyAlignment="1">
      <alignment horizontal="center" vertical="center"/>
    </xf>
    <xf numFmtId="56" fontId="23" fillId="0" borderId="48" xfId="6" applyNumberFormat="1" applyFont="1" applyBorder="1" applyAlignment="1">
      <alignment horizontal="center" vertical="center"/>
    </xf>
    <xf numFmtId="176" fontId="13" fillId="0" borderId="47" xfId="6" applyNumberFormat="1" applyFont="1" applyBorder="1" applyAlignment="1">
      <alignment vertical="center"/>
    </xf>
    <xf numFmtId="181" fontId="13" fillId="0" borderId="55" xfId="6" applyNumberFormat="1" applyFont="1" applyBorder="1" applyAlignment="1">
      <alignment horizontal="center" vertical="center"/>
    </xf>
    <xf numFmtId="176" fontId="13" fillId="0" borderId="58" xfId="6" applyNumberFormat="1" applyFont="1" applyBorder="1" applyAlignment="1">
      <alignment horizontal="center" vertical="center"/>
    </xf>
    <xf numFmtId="181" fontId="13" fillId="0" borderId="45" xfId="6" applyNumberFormat="1" applyFont="1" applyBorder="1" applyAlignment="1">
      <alignment horizontal="center" vertical="center"/>
    </xf>
    <xf numFmtId="181" fontId="13" fillId="0" borderId="48" xfId="6" applyNumberFormat="1" applyFont="1" applyBorder="1" applyAlignment="1">
      <alignment horizontal="center" vertical="center"/>
    </xf>
    <xf numFmtId="176" fontId="13" fillId="0" borderId="47" xfId="6" applyNumberFormat="1" applyFont="1" applyBorder="1" applyAlignment="1">
      <alignment horizontal="center" vertical="center"/>
    </xf>
    <xf numFmtId="176" fontId="13" fillId="0" borderId="45" xfId="6" applyNumberFormat="1" applyFont="1" applyBorder="1" applyAlignment="1">
      <alignment horizontal="center" vertical="center"/>
    </xf>
    <xf numFmtId="176" fontId="13" fillId="0" borderId="48" xfId="6" applyNumberFormat="1" applyFont="1" applyBorder="1" applyAlignment="1">
      <alignment horizontal="center" vertical="center"/>
    </xf>
    <xf numFmtId="181" fontId="13" fillId="0" borderId="0" xfId="6" applyNumberFormat="1" applyFont="1" applyAlignment="1">
      <alignment horizontal="center" vertical="center"/>
    </xf>
    <xf numFmtId="176" fontId="13" fillId="0" borderId="0" xfId="6" applyNumberFormat="1" applyFont="1" applyAlignment="1">
      <alignment horizontal="center" vertical="center"/>
    </xf>
    <xf numFmtId="0" fontId="2" fillId="0" borderId="0" xfId="7" applyFont="1" applyAlignment="1">
      <alignment vertical="center"/>
    </xf>
    <xf numFmtId="0" fontId="16" fillId="0" borderId="0" xfId="7" applyFont="1" applyAlignment="1">
      <alignment vertical="center"/>
    </xf>
    <xf numFmtId="182" fontId="16" fillId="0" borderId="0" xfId="7" applyNumberFormat="1" applyFont="1" applyAlignment="1">
      <alignment vertical="center"/>
    </xf>
    <xf numFmtId="0" fontId="2" fillId="0" borderId="0" xfId="7" applyFont="1" applyAlignment="1">
      <alignment vertical="top"/>
    </xf>
    <xf numFmtId="0" fontId="9" fillId="0" borderId="0" xfId="7" applyFont="1" applyAlignment="1">
      <alignment vertical="center"/>
    </xf>
    <xf numFmtId="182" fontId="9" fillId="0" borderId="0" xfId="7" applyNumberFormat="1" applyFont="1" applyAlignment="1">
      <alignment vertical="center"/>
    </xf>
    <xf numFmtId="0" fontId="17" fillId="0" borderId="0" xfId="7" applyFont="1" applyAlignment="1">
      <alignment vertical="center"/>
    </xf>
    <xf numFmtId="182" fontId="16" fillId="0" borderId="0" xfId="7" applyNumberFormat="1" applyFont="1" applyAlignment="1">
      <alignment horizontal="right"/>
    </xf>
    <xf numFmtId="0" fontId="23" fillId="0" borderId="0" xfId="7" applyFont="1" applyAlignment="1">
      <alignment vertical="center"/>
    </xf>
    <xf numFmtId="3" fontId="23" fillId="0" borderId="5" xfId="7" applyNumberFormat="1" applyFont="1" applyBorder="1" applyAlignment="1">
      <alignment horizontal="center" vertical="center"/>
    </xf>
    <xf numFmtId="3" fontId="23" fillId="0" borderId="43" xfId="7" applyNumberFormat="1" applyFont="1" applyBorder="1" applyAlignment="1">
      <alignment horizontal="center" vertical="center"/>
    </xf>
    <xf numFmtId="4" fontId="23" fillId="0" borderId="7" xfId="7" applyNumberFormat="1" applyFont="1" applyBorder="1" applyAlignment="1">
      <alignment horizontal="center" vertical="center"/>
    </xf>
    <xf numFmtId="3" fontId="23" fillId="0" borderId="5" xfId="7" applyNumberFormat="1" applyFont="1" applyBorder="1" applyAlignment="1">
      <alignment vertical="center"/>
    </xf>
    <xf numFmtId="3" fontId="23" fillId="0" borderId="70" xfId="7" applyNumberFormat="1" applyFont="1" applyBorder="1" applyAlignment="1">
      <alignment vertical="center"/>
    </xf>
    <xf numFmtId="4" fontId="23" fillId="0" borderId="7" xfId="7" applyNumberFormat="1" applyFont="1" applyBorder="1" applyAlignment="1">
      <alignment vertical="center"/>
    </xf>
    <xf numFmtId="3" fontId="23" fillId="0" borderId="43" xfId="7" applyNumberFormat="1" applyFont="1" applyBorder="1" applyAlignment="1">
      <alignment vertical="center"/>
    </xf>
    <xf numFmtId="0" fontId="16" fillId="0" borderId="41" xfId="7" applyFont="1" applyBorder="1" applyAlignment="1">
      <alignment horizontal="center" vertical="center"/>
    </xf>
    <xf numFmtId="0" fontId="16" fillId="0" borderId="51" xfId="2" applyFont="1" applyBorder="1" applyAlignment="1">
      <alignment horizontal="center" vertical="center"/>
    </xf>
    <xf numFmtId="3" fontId="23" fillId="0" borderId="41" xfId="1" applyNumberFormat="1" applyFont="1" applyFill="1" applyBorder="1" applyAlignment="1" applyProtection="1">
      <alignment horizontal="center" vertical="center"/>
      <protection locked="0"/>
    </xf>
    <xf numFmtId="3" fontId="23" fillId="0" borderId="49" xfId="1" applyNumberFormat="1" applyFont="1" applyFill="1" applyBorder="1" applyAlignment="1" applyProtection="1">
      <alignment horizontal="center" vertical="center"/>
      <protection locked="0"/>
    </xf>
    <xf numFmtId="4" fontId="23" fillId="0" borderId="40" xfId="7" applyNumberFormat="1" applyFont="1" applyBorder="1" applyAlignment="1">
      <alignment horizontal="center" vertical="center"/>
    </xf>
    <xf numFmtId="3" fontId="23" fillId="0" borderId="52" xfId="1" applyNumberFormat="1" applyFont="1" applyFill="1" applyBorder="1" applyAlignment="1" applyProtection="1">
      <alignment vertical="center"/>
      <protection locked="0"/>
    </xf>
    <xf numFmtId="3" fontId="23" fillId="0" borderId="49" xfId="1" applyNumberFormat="1" applyFont="1" applyFill="1" applyBorder="1" applyAlignment="1" applyProtection="1">
      <alignment vertical="center"/>
      <protection locked="0"/>
    </xf>
    <xf numFmtId="4" fontId="23" fillId="0" borderId="40" xfId="7" applyNumberFormat="1" applyFont="1" applyBorder="1" applyAlignment="1">
      <alignment vertical="center"/>
    </xf>
    <xf numFmtId="0" fontId="16" fillId="0" borderId="53" xfId="7" applyFont="1" applyBorder="1" applyAlignment="1">
      <alignment horizontal="center" vertical="center"/>
    </xf>
    <xf numFmtId="0" fontId="16" fillId="0" borderId="57" xfId="2" applyFont="1" applyBorder="1" applyAlignment="1">
      <alignment horizontal="center" vertical="center"/>
    </xf>
    <xf numFmtId="3" fontId="23" fillId="0" borderId="53" xfId="1" applyNumberFormat="1" applyFont="1" applyFill="1" applyBorder="1" applyAlignment="1" applyProtection="1">
      <alignment horizontal="center" vertical="center"/>
      <protection locked="0"/>
    </xf>
    <xf numFmtId="3" fontId="23" fillId="0" borderId="55" xfId="1" applyNumberFormat="1" applyFont="1" applyFill="1" applyBorder="1" applyAlignment="1" applyProtection="1">
      <alignment horizontal="center" vertical="center"/>
      <protection locked="0"/>
    </xf>
    <xf numFmtId="4" fontId="23" fillId="0" borderId="54" xfId="7" applyNumberFormat="1" applyFont="1" applyBorder="1" applyAlignment="1">
      <alignment horizontal="center" vertical="center"/>
    </xf>
    <xf numFmtId="3" fontId="23" fillId="0" borderId="58" xfId="1" applyNumberFormat="1" applyFont="1" applyFill="1" applyBorder="1" applyAlignment="1" applyProtection="1">
      <alignment vertical="center"/>
      <protection locked="0"/>
    </xf>
    <xf numFmtId="3" fontId="23" fillId="0" borderId="55" xfId="1" applyNumberFormat="1" applyFont="1" applyFill="1" applyBorder="1" applyAlignment="1" applyProtection="1">
      <alignment vertical="center"/>
      <protection locked="0"/>
    </xf>
    <xf numFmtId="4" fontId="23" fillId="0" borderId="54" xfId="7" applyNumberFormat="1" applyFont="1" applyBorder="1" applyAlignment="1">
      <alignment vertical="center"/>
    </xf>
    <xf numFmtId="0" fontId="16" fillId="0" borderId="59" xfId="7" applyFont="1" applyBorder="1" applyAlignment="1">
      <alignment horizontal="center" vertical="center"/>
    </xf>
    <xf numFmtId="0" fontId="16" fillId="0" borderId="48" xfId="2" applyFont="1" applyBorder="1" applyAlignment="1">
      <alignment horizontal="center" vertical="center"/>
    </xf>
    <xf numFmtId="3" fontId="23" fillId="0" borderId="59" xfId="1" applyNumberFormat="1" applyFont="1" applyFill="1" applyBorder="1" applyAlignment="1" applyProtection="1">
      <alignment horizontal="center" vertical="center"/>
      <protection locked="0"/>
    </xf>
    <xf numFmtId="3" fontId="23" fillId="0" borderId="45" xfId="1" applyNumberFormat="1" applyFont="1" applyFill="1" applyBorder="1" applyAlignment="1" applyProtection="1">
      <alignment horizontal="center" vertical="center"/>
      <protection locked="0"/>
    </xf>
    <xf numFmtId="4" fontId="23" fillId="0" borderId="46" xfId="7" applyNumberFormat="1" applyFont="1" applyBorder="1" applyAlignment="1">
      <alignment horizontal="center" vertical="center"/>
    </xf>
    <xf numFmtId="3" fontId="23" fillId="0" borderId="47" xfId="1" applyNumberFormat="1" applyFont="1" applyFill="1" applyBorder="1" applyAlignment="1" applyProtection="1">
      <alignment vertical="center"/>
      <protection locked="0"/>
    </xf>
    <xf numFmtId="3" fontId="23" fillId="0" borderId="45" xfId="1" applyNumberFormat="1" applyFont="1" applyFill="1" applyBorder="1" applyAlignment="1" applyProtection="1">
      <alignment vertical="center"/>
      <protection locked="0"/>
    </xf>
    <xf numFmtId="4" fontId="23" fillId="0" borderId="46" xfId="7" applyNumberFormat="1" applyFont="1" applyBorder="1" applyAlignment="1">
      <alignment vertical="center"/>
    </xf>
    <xf numFmtId="0" fontId="16" fillId="0" borderId="0" xfId="7" applyFont="1" applyAlignment="1">
      <alignment horizontal="left" vertical="center"/>
    </xf>
    <xf numFmtId="0" fontId="16" fillId="0" borderId="0" xfId="7" applyFont="1" applyAlignment="1">
      <alignment horizontal="center" vertical="center"/>
    </xf>
    <xf numFmtId="3" fontId="16" fillId="0" borderId="0" xfId="1" applyNumberFormat="1" applyFont="1" applyFill="1" applyBorder="1" applyAlignment="1" applyProtection="1">
      <alignment vertical="center"/>
      <protection locked="0"/>
    </xf>
    <xf numFmtId="4" fontId="16" fillId="0" borderId="0" xfId="7" applyNumberFormat="1" applyFont="1" applyAlignment="1">
      <alignment vertical="center"/>
    </xf>
    <xf numFmtId="0" fontId="13" fillId="0" borderId="0" xfId="7" applyFont="1" applyAlignment="1">
      <alignment vertical="center"/>
    </xf>
    <xf numFmtId="0" fontId="23" fillId="0" borderId="53" xfId="7" applyFont="1" applyBorder="1" applyAlignment="1">
      <alignment horizontal="center" vertical="center"/>
    </xf>
    <xf numFmtId="38" fontId="16" fillId="0" borderId="6" xfId="1" applyFont="1" applyFill="1" applyBorder="1" applyAlignment="1">
      <alignment vertical="center"/>
    </xf>
    <xf numFmtId="38" fontId="16" fillId="0" borderId="71" xfId="1" applyFont="1" applyFill="1" applyBorder="1" applyAlignment="1">
      <alignment vertical="center"/>
    </xf>
    <xf numFmtId="38" fontId="16" fillId="0" borderId="15" xfId="1" applyFont="1" applyFill="1" applyBorder="1" applyAlignment="1">
      <alignment vertical="center"/>
    </xf>
    <xf numFmtId="38" fontId="16" fillId="0" borderId="5" xfId="1" applyFont="1" applyFill="1" applyBorder="1" applyAlignment="1">
      <alignment vertical="center"/>
    </xf>
    <xf numFmtId="38" fontId="16" fillId="0" borderId="70" xfId="1" applyFont="1" applyFill="1" applyBorder="1" applyAlignment="1">
      <alignment vertical="center"/>
    </xf>
    <xf numFmtId="4" fontId="16" fillId="0" borderId="8" xfId="7" applyNumberFormat="1" applyFont="1" applyBorder="1" applyAlignment="1">
      <alignment vertical="center"/>
    </xf>
    <xf numFmtId="38" fontId="16" fillId="0" borderId="52" xfId="1" applyFont="1" applyFill="1" applyBorder="1" applyAlignment="1" applyProtection="1">
      <alignment vertical="center"/>
      <protection locked="0"/>
    </xf>
    <xf numFmtId="38" fontId="16" fillId="0" borderId="49" xfId="1" applyFont="1" applyFill="1" applyBorder="1" applyAlignment="1" applyProtection="1">
      <alignment vertical="center"/>
      <protection locked="0"/>
    </xf>
    <xf numFmtId="38" fontId="16" fillId="0" borderId="51" xfId="1" applyFont="1" applyFill="1" applyBorder="1" applyAlignment="1" applyProtection="1">
      <alignment vertical="center"/>
      <protection locked="0"/>
    </xf>
    <xf numFmtId="38" fontId="16" fillId="0" borderId="39" xfId="1" applyFont="1" applyFill="1" applyBorder="1" applyAlignment="1" applyProtection="1">
      <alignment vertical="center"/>
      <protection locked="0"/>
    </xf>
    <xf numFmtId="38" fontId="16" fillId="0" borderId="51" xfId="1" applyFont="1" applyFill="1" applyBorder="1" applyAlignment="1">
      <alignment vertical="center"/>
    </xf>
    <xf numFmtId="38" fontId="16" fillId="0" borderId="52" xfId="1" applyFont="1" applyFill="1" applyBorder="1" applyAlignment="1">
      <alignment vertical="center"/>
    </xf>
    <xf numFmtId="38" fontId="16" fillId="0" borderId="49" xfId="1" applyFont="1" applyFill="1" applyBorder="1" applyAlignment="1">
      <alignment vertical="center"/>
    </xf>
    <xf numFmtId="38" fontId="16" fillId="0" borderId="50" xfId="1" applyFont="1" applyFill="1" applyBorder="1" applyAlignment="1">
      <alignment vertical="center"/>
    </xf>
    <xf numFmtId="38" fontId="16" fillId="0" borderId="72" xfId="1" applyFont="1" applyFill="1" applyBorder="1" applyAlignment="1" applyProtection="1">
      <alignment vertical="center"/>
      <protection locked="0"/>
    </xf>
    <xf numFmtId="4" fontId="16" fillId="0" borderId="72" xfId="7" applyNumberFormat="1" applyFont="1" applyBorder="1" applyAlignment="1">
      <alignment vertical="center"/>
    </xf>
    <xf numFmtId="38" fontId="16" fillId="0" borderId="58" xfId="1" applyFont="1" applyFill="1" applyBorder="1" applyAlignment="1" applyProtection="1">
      <alignment vertical="center"/>
      <protection locked="0"/>
    </xf>
    <xf numFmtId="38" fontId="16" fillId="0" borderId="55" xfId="1" applyFont="1" applyFill="1" applyBorder="1" applyAlignment="1" applyProtection="1">
      <alignment vertical="center"/>
      <protection locked="0"/>
    </xf>
    <xf numFmtId="38" fontId="16" fillId="0" borderId="57" xfId="1" applyFont="1" applyFill="1" applyBorder="1" applyAlignment="1" applyProtection="1">
      <alignment vertical="center"/>
      <protection locked="0"/>
    </xf>
    <xf numFmtId="38" fontId="16" fillId="0" borderId="73" xfId="1" applyFont="1" applyFill="1" applyBorder="1" applyAlignment="1" applyProtection="1">
      <alignment vertical="center"/>
      <protection locked="0"/>
    </xf>
    <xf numFmtId="38" fontId="16" fillId="0" borderId="57" xfId="1" applyFont="1" applyFill="1" applyBorder="1" applyAlignment="1">
      <alignment vertical="center"/>
    </xf>
    <xf numFmtId="38" fontId="16" fillId="0" borderId="58" xfId="1" applyFont="1" applyFill="1" applyBorder="1" applyAlignment="1">
      <alignment vertical="center"/>
    </xf>
    <xf numFmtId="38" fontId="16" fillId="0" borderId="55" xfId="1" applyFont="1" applyFill="1" applyBorder="1" applyAlignment="1">
      <alignment vertical="center"/>
    </xf>
    <xf numFmtId="38" fontId="16" fillId="0" borderId="56" xfId="1" applyFont="1" applyFill="1" applyBorder="1" applyAlignment="1">
      <alignment vertical="center"/>
    </xf>
    <xf numFmtId="38" fontId="16" fillId="0" borderId="74" xfId="1" applyFont="1" applyFill="1" applyBorder="1" applyAlignment="1" applyProtection="1">
      <alignment vertical="center"/>
      <protection locked="0"/>
    </xf>
    <xf numFmtId="4" fontId="16" fillId="0" borderId="74" xfId="7" applyNumberFormat="1" applyFont="1" applyBorder="1" applyAlignment="1">
      <alignment vertical="center"/>
    </xf>
    <xf numFmtId="38" fontId="16" fillId="0" borderId="47" xfId="1" applyFont="1" applyFill="1" applyBorder="1" applyAlignment="1" applyProtection="1">
      <alignment vertical="center"/>
      <protection locked="0"/>
    </xf>
    <xf numFmtId="38" fontId="16" fillId="0" borderId="45" xfId="1" applyFont="1" applyFill="1" applyBorder="1" applyAlignment="1" applyProtection="1">
      <alignment vertical="center"/>
      <protection locked="0"/>
    </xf>
    <xf numFmtId="38" fontId="16" fillId="0" borderId="48" xfId="1" applyFont="1" applyFill="1" applyBorder="1" applyAlignment="1" applyProtection="1">
      <alignment vertical="center"/>
      <protection locked="0"/>
    </xf>
    <xf numFmtId="38" fontId="16" fillId="0" borderId="75" xfId="1" applyFont="1" applyFill="1" applyBorder="1" applyAlignment="1" applyProtection="1">
      <alignment vertical="center"/>
      <protection locked="0"/>
    </xf>
    <xf numFmtId="38" fontId="16" fillId="0" borderId="48" xfId="1" applyFont="1" applyFill="1" applyBorder="1" applyAlignment="1">
      <alignment vertical="center"/>
    </xf>
    <xf numFmtId="38" fontId="16" fillId="0" borderId="47" xfId="1" applyFont="1" applyFill="1" applyBorder="1" applyAlignment="1">
      <alignment vertical="center"/>
    </xf>
    <xf numFmtId="38" fontId="16" fillId="0" borderId="45" xfId="1" applyFont="1" applyFill="1" applyBorder="1" applyAlignment="1">
      <alignment vertical="center"/>
    </xf>
    <xf numFmtId="38" fontId="16" fillId="0" borderId="60" xfId="1" applyFont="1" applyFill="1" applyBorder="1" applyAlignment="1">
      <alignment vertical="center"/>
    </xf>
    <xf numFmtId="38" fontId="16" fillId="0" borderId="76" xfId="1" applyFont="1" applyFill="1" applyBorder="1" applyAlignment="1" applyProtection="1">
      <alignment vertical="center"/>
      <protection locked="0"/>
    </xf>
    <xf numFmtId="4" fontId="16" fillId="0" borderId="76" xfId="7" applyNumberFormat="1" applyFont="1" applyBorder="1" applyAlignment="1">
      <alignment vertical="center"/>
    </xf>
    <xf numFmtId="0" fontId="13" fillId="0" borderId="0" xfId="8" applyFont="1" applyAlignment="1">
      <alignment vertical="center"/>
    </xf>
    <xf numFmtId="0" fontId="23" fillId="0" borderId="11" xfId="8" applyFont="1" applyBorder="1" applyAlignment="1">
      <alignment horizontal="center" vertical="center"/>
    </xf>
    <xf numFmtId="0" fontId="23" fillId="0" borderId="0" xfId="8" applyFont="1" applyAlignment="1">
      <alignment vertical="center"/>
    </xf>
    <xf numFmtId="0" fontId="35" fillId="0" borderId="0" xfId="8" applyFont="1" applyAlignment="1">
      <alignment vertical="center"/>
    </xf>
    <xf numFmtId="0" fontId="23" fillId="0" borderId="0" xfId="8" applyFont="1" applyAlignment="1">
      <alignment vertical="top"/>
    </xf>
    <xf numFmtId="4" fontId="13" fillId="0" borderId="11" xfId="1" applyNumberFormat="1" applyFont="1" applyFill="1" applyBorder="1" applyAlignment="1" applyProtection="1">
      <alignment vertical="center"/>
      <protection locked="0"/>
    </xf>
    <xf numFmtId="4" fontId="13" fillId="0" borderId="70" xfId="1" applyNumberFormat="1" applyFont="1" applyFill="1" applyBorder="1" applyAlignment="1" applyProtection="1">
      <alignment vertical="center"/>
      <protection locked="0"/>
    </xf>
    <xf numFmtId="4" fontId="13" fillId="0" borderId="78" xfId="1" applyNumberFormat="1" applyFont="1" applyFill="1" applyBorder="1" applyAlignment="1" applyProtection="1">
      <alignment vertical="center"/>
      <protection locked="0"/>
    </xf>
    <xf numFmtId="38" fontId="13" fillId="0" borderId="11" xfId="1" applyFont="1" applyFill="1" applyBorder="1" applyAlignment="1" applyProtection="1">
      <alignment vertical="center"/>
    </xf>
    <xf numFmtId="38" fontId="13" fillId="0" borderId="10" xfId="1" applyFont="1" applyFill="1" applyBorder="1" applyAlignment="1" applyProtection="1">
      <alignment vertical="center"/>
    </xf>
    <xf numFmtId="0" fontId="13" fillId="0" borderId="14" xfId="8" applyFont="1" applyBorder="1" applyAlignment="1" applyProtection="1">
      <alignment vertical="center" wrapText="1"/>
      <protection locked="0"/>
    </xf>
    <xf numFmtId="2" fontId="13" fillId="0" borderId="0" xfId="8" applyNumberFormat="1" applyFont="1" applyAlignment="1">
      <alignment vertical="center"/>
    </xf>
    <xf numFmtId="0" fontId="13" fillId="0" borderId="10" xfId="2" applyFont="1" applyBorder="1" applyAlignment="1">
      <alignment horizontal="center" vertical="center"/>
    </xf>
    <xf numFmtId="4" fontId="13" fillId="0" borderId="70" xfId="1" applyNumberFormat="1" applyFont="1" applyFill="1" applyBorder="1" applyAlignment="1" applyProtection="1">
      <alignment horizontal="right" vertical="center"/>
      <protection locked="0"/>
    </xf>
    <xf numFmtId="38" fontId="13" fillId="0" borderId="12" xfId="1" applyFont="1" applyFill="1" applyBorder="1" applyAlignment="1" applyProtection="1">
      <alignment vertical="center"/>
      <protection locked="0"/>
    </xf>
    <xf numFmtId="38" fontId="13" fillId="0" borderId="77" xfId="1" applyFont="1" applyFill="1" applyBorder="1" applyAlignment="1" applyProtection="1">
      <alignment vertical="center"/>
      <protection locked="0"/>
    </xf>
    <xf numFmtId="0" fontId="23" fillId="0" borderId="1" xfId="8" applyFont="1" applyBorder="1" applyAlignment="1">
      <alignment horizontal="center" vertical="center"/>
    </xf>
    <xf numFmtId="4" fontId="13" fillId="0" borderId="1" xfId="1" applyNumberFormat="1" applyFont="1" applyFill="1" applyBorder="1" applyAlignment="1" applyProtection="1">
      <alignment vertical="center"/>
      <protection locked="0"/>
    </xf>
    <xf numFmtId="4" fontId="13" fillId="0" borderId="38" xfId="1" applyNumberFormat="1" applyFont="1" applyFill="1" applyBorder="1" applyAlignment="1" applyProtection="1">
      <alignment horizontal="right" vertical="center"/>
      <protection locked="0"/>
    </xf>
    <xf numFmtId="4" fontId="13" fillId="0" borderId="3" xfId="1" applyNumberFormat="1" applyFont="1" applyFill="1" applyBorder="1" applyAlignment="1" applyProtection="1">
      <alignment vertical="center"/>
      <protection locked="0"/>
    </xf>
    <xf numFmtId="0" fontId="23" fillId="0" borderId="36" xfId="7" applyFont="1" applyBorder="1" applyAlignment="1">
      <alignment horizontal="center" vertical="center" shrinkToFit="1"/>
    </xf>
    <xf numFmtId="0" fontId="23" fillId="0" borderId="10" xfId="7" applyFont="1" applyBorder="1" applyAlignment="1">
      <alignment horizontal="center" vertical="center" shrinkToFit="1"/>
    </xf>
    <xf numFmtId="0" fontId="13" fillId="0" borderId="0" xfId="8" applyFont="1" applyAlignment="1">
      <alignment horizontal="center" vertical="center"/>
    </xf>
    <xf numFmtId="0" fontId="2" fillId="0" borderId="0" xfId="9" applyFont="1" applyAlignment="1">
      <alignment horizontal="left" vertical="top"/>
    </xf>
    <xf numFmtId="0" fontId="13" fillId="0" borderId="0" xfId="9" applyFont="1" applyAlignment="1">
      <alignment vertical="center"/>
    </xf>
    <xf numFmtId="0" fontId="16" fillId="0" borderId="0" xfId="9" applyFont="1" applyAlignment="1">
      <alignment vertical="center"/>
    </xf>
    <xf numFmtId="0" fontId="16" fillId="0" borderId="0" xfId="9" applyFont="1" applyAlignment="1">
      <alignment horizontal="right"/>
    </xf>
    <xf numFmtId="0" fontId="23" fillId="0" borderId="39" xfId="9" applyFont="1" applyBorder="1" applyAlignment="1">
      <alignment horizontal="center" vertical="center"/>
    </xf>
    <xf numFmtId="0" fontId="23" fillId="0" borderId="40" xfId="9" applyFont="1" applyBorder="1" applyAlignment="1">
      <alignment vertical="center"/>
    </xf>
    <xf numFmtId="0" fontId="23" fillId="0" borderId="0" xfId="9" applyFont="1" applyAlignment="1">
      <alignment vertical="center"/>
    </xf>
    <xf numFmtId="0" fontId="13" fillId="0" borderId="72" xfId="6" applyFont="1" applyBorder="1" applyAlignment="1">
      <alignment horizontal="center" vertical="center" wrapText="1"/>
    </xf>
    <xf numFmtId="181" fontId="13" fillId="0" borderId="41" xfId="9" applyNumberFormat="1" applyFont="1" applyBorder="1" applyAlignment="1">
      <alignment horizontal="center" vertical="center"/>
    </xf>
    <xf numFmtId="183" fontId="16" fillId="0" borderId="49" xfId="9" applyNumberFormat="1" applyFont="1" applyBorder="1" applyAlignment="1">
      <alignment horizontal="center" vertical="center"/>
    </xf>
    <xf numFmtId="176" fontId="13" fillId="0" borderId="51" xfId="9" applyNumberFormat="1" applyFont="1" applyBorder="1" applyAlignment="1">
      <alignment vertical="center"/>
    </xf>
    <xf numFmtId="0" fontId="13" fillId="0" borderId="74" xfId="6" applyFont="1" applyBorder="1" applyAlignment="1">
      <alignment horizontal="center" vertical="center" wrapText="1"/>
    </xf>
    <xf numFmtId="181" fontId="13" fillId="0" borderId="53" xfId="9" applyNumberFormat="1" applyFont="1" applyBorder="1" applyAlignment="1">
      <alignment horizontal="center" vertical="center"/>
    </xf>
    <xf numFmtId="183" fontId="16" fillId="0" borderId="55" xfId="9" applyNumberFormat="1" applyFont="1" applyBorder="1" applyAlignment="1">
      <alignment horizontal="center" vertical="center"/>
    </xf>
    <xf numFmtId="176" fontId="13" fillId="0" borderId="57" xfId="9" applyNumberFormat="1" applyFont="1" applyBorder="1" applyAlignment="1">
      <alignment vertical="center"/>
    </xf>
    <xf numFmtId="0" fontId="13" fillId="0" borderId="74" xfId="9" applyFont="1" applyBorder="1" applyAlignment="1">
      <alignment horizontal="center" vertical="center" wrapText="1"/>
    </xf>
    <xf numFmtId="0" fontId="13" fillId="0" borderId="53" xfId="9" applyFont="1" applyBorder="1" applyAlignment="1">
      <alignment horizontal="center" vertical="center" wrapText="1"/>
    </xf>
    <xf numFmtId="0" fontId="13" fillId="0" borderId="79" xfId="9" applyFont="1" applyBorder="1" applyAlignment="1">
      <alignment horizontal="center" vertical="center" wrapText="1"/>
    </xf>
    <xf numFmtId="181" fontId="13" fillId="0" borderId="79" xfId="9" applyNumberFormat="1" applyFont="1" applyBorder="1" applyAlignment="1">
      <alignment horizontal="center" vertical="center"/>
    </xf>
    <xf numFmtId="183" fontId="16" fillId="0" borderId="64" xfId="9" applyNumberFormat="1" applyFont="1" applyBorder="1" applyAlignment="1">
      <alignment horizontal="center" vertical="center"/>
    </xf>
    <xf numFmtId="176" fontId="13" fillId="0" borderId="67" xfId="9" applyNumberFormat="1" applyFont="1" applyBorder="1" applyAlignment="1">
      <alignment vertical="center"/>
    </xf>
    <xf numFmtId="0" fontId="13" fillId="0" borderId="80" xfId="9" applyFont="1" applyBorder="1" applyAlignment="1">
      <alignment horizontal="center" vertical="center" wrapText="1"/>
    </xf>
    <xf numFmtId="181" fontId="13" fillId="0" borderId="81" xfId="9" applyNumberFormat="1" applyFont="1" applyBorder="1" applyAlignment="1">
      <alignment horizontal="center" vertical="center"/>
    </xf>
    <xf numFmtId="183" fontId="16" fillId="0" borderId="82" xfId="9" applyNumberFormat="1" applyFont="1" applyBorder="1" applyAlignment="1">
      <alignment horizontal="center" vertical="center"/>
    </xf>
    <xf numFmtId="176" fontId="13" fillId="0" borderId="83" xfId="9" applyNumberFormat="1" applyFont="1" applyBorder="1" applyAlignment="1">
      <alignment vertical="center"/>
    </xf>
    <xf numFmtId="181" fontId="13" fillId="0" borderId="84" xfId="9" applyNumberFormat="1" applyFont="1" applyBorder="1" applyAlignment="1">
      <alignment horizontal="center" vertical="center"/>
    </xf>
    <xf numFmtId="176" fontId="13" fillId="0" borderId="85" xfId="9" applyNumberFormat="1" applyFont="1" applyBorder="1" applyAlignment="1">
      <alignment vertical="center"/>
    </xf>
    <xf numFmtId="0" fontId="13" fillId="0" borderId="86" xfId="9" applyFont="1" applyBorder="1" applyAlignment="1">
      <alignment horizontal="center" vertical="center" wrapText="1"/>
    </xf>
    <xf numFmtId="181" fontId="13" fillId="0" borderId="86" xfId="9" applyNumberFormat="1" applyFont="1" applyBorder="1" applyAlignment="1">
      <alignment horizontal="center" vertical="center"/>
    </xf>
    <xf numFmtId="183" fontId="16" fillId="0" borderId="65" xfId="9" applyNumberFormat="1" applyFont="1" applyBorder="1" applyAlignment="1">
      <alignment horizontal="center" vertical="center"/>
    </xf>
    <xf numFmtId="176" fontId="13" fillId="0" borderId="87" xfId="9" applyNumberFormat="1" applyFont="1" applyBorder="1" applyAlignment="1">
      <alignment vertical="center"/>
    </xf>
    <xf numFmtId="0" fontId="13" fillId="0" borderId="11" xfId="9" applyFont="1" applyBorder="1" applyAlignment="1">
      <alignment horizontal="center" vertical="center" wrapText="1"/>
    </xf>
    <xf numFmtId="181" fontId="13" fillId="0" borderId="11" xfId="9" applyNumberFormat="1" applyFont="1" applyBorder="1" applyAlignment="1">
      <alignment horizontal="center" vertical="center"/>
    </xf>
    <xf numFmtId="183" fontId="16" fillId="0" borderId="70" xfId="9" applyNumberFormat="1" applyFont="1" applyBorder="1" applyAlignment="1">
      <alignment horizontal="center" vertical="center"/>
    </xf>
    <xf numFmtId="176" fontId="13" fillId="0" borderId="10" xfId="9" applyNumberFormat="1" applyFont="1" applyBorder="1" applyAlignment="1">
      <alignment vertical="center"/>
    </xf>
    <xf numFmtId="0" fontId="13" fillId="0" borderId="0" xfId="9" applyFont="1" applyAlignment="1">
      <alignment horizontal="center" vertical="center"/>
    </xf>
    <xf numFmtId="0" fontId="16" fillId="0" borderId="0" xfId="9" applyFont="1" applyAlignment="1">
      <alignment horizontal="center" vertical="center"/>
    </xf>
    <xf numFmtId="0" fontId="13" fillId="0" borderId="0" xfId="9" applyFont="1" applyAlignment="1">
      <alignment horizontal="left" vertical="center"/>
    </xf>
    <xf numFmtId="0" fontId="13" fillId="0" borderId="0" xfId="9" applyFont="1" applyAlignment="1">
      <alignment horizontal="center" vertical="center" wrapText="1"/>
    </xf>
    <xf numFmtId="0" fontId="37" fillId="0" borderId="0" xfId="3" applyFont="1" applyAlignment="1">
      <alignment horizontal="left" vertical="top"/>
    </xf>
    <xf numFmtId="0" fontId="16" fillId="0" borderId="0" xfId="3" applyFont="1" applyAlignment="1">
      <alignment horizontal="center" vertical="center"/>
    </xf>
    <xf numFmtId="0" fontId="16" fillId="0" borderId="39" xfId="3" applyFont="1" applyBorder="1" applyAlignment="1">
      <alignment horizontal="center" vertical="center"/>
    </xf>
    <xf numFmtId="0" fontId="16" fillId="0" borderId="3" xfId="3" applyFont="1" applyBorder="1" applyAlignment="1">
      <alignment vertical="center" wrapText="1"/>
    </xf>
    <xf numFmtId="0" fontId="16" fillId="0" borderId="40" xfId="3" applyFont="1" applyBorder="1" applyAlignment="1">
      <alignment vertical="center"/>
    </xf>
    <xf numFmtId="0" fontId="18" fillId="0" borderId="0" xfId="3" applyFont="1" applyAlignment="1">
      <alignment horizontal="right" vertical="center"/>
    </xf>
    <xf numFmtId="177" fontId="13" fillId="0" borderId="41" xfId="3" applyNumberFormat="1" applyFont="1" applyBorder="1" applyAlignment="1">
      <alignment vertical="center"/>
    </xf>
    <xf numFmtId="0" fontId="16" fillId="0" borderId="49" xfId="3" applyFont="1" applyBorder="1" applyAlignment="1">
      <alignment horizontal="center" vertical="center"/>
    </xf>
    <xf numFmtId="176" fontId="13" fillId="0" borderId="40" xfId="3" applyNumberFormat="1" applyFont="1" applyBorder="1" applyAlignment="1">
      <alignment vertical="center"/>
    </xf>
    <xf numFmtId="177" fontId="13" fillId="0" borderId="53" xfId="3" applyNumberFormat="1" applyFont="1" applyBorder="1" applyAlignment="1">
      <alignment vertical="center"/>
    </xf>
    <xf numFmtId="0" fontId="16" fillId="0" borderId="55" xfId="3" applyFont="1" applyBorder="1" applyAlignment="1">
      <alignment horizontal="center" vertical="center"/>
    </xf>
    <xf numFmtId="176" fontId="13" fillId="0" borderId="54" xfId="3" applyNumberFormat="1" applyFont="1" applyBorder="1" applyAlignment="1">
      <alignment vertical="center"/>
    </xf>
    <xf numFmtId="177" fontId="13" fillId="0" borderId="59" xfId="3" applyNumberFormat="1" applyFont="1" applyBorder="1" applyAlignment="1">
      <alignment vertical="center"/>
    </xf>
    <xf numFmtId="0" fontId="16" fillId="0" borderId="45" xfId="3" applyFont="1" applyBorder="1" applyAlignment="1">
      <alignment horizontal="center" vertical="center"/>
    </xf>
    <xf numFmtId="176" fontId="13" fillId="0" borderId="46" xfId="3" applyNumberFormat="1" applyFont="1" applyBorder="1" applyAlignment="1">
      <alignment vertical="center"/>
    </xf>
    <xf numFmtId="0" fontId="16" fillId="0" borderId="41" xfId="3" applyFont="1" applyBorder="1" applyAlignment="1">
      <alignment horizontal="center" vertical="center"/>
    </xf>
    <xf numFmtId="0" fontId="13" fillId="0" borderId="51" xfId="3" applyFont="1" applyBorder="1" applyAlignment="1">
      <alignment horizontal="center" vertical="center" wrapText="1"/>
    </xf>
    <xf numFmtId="0" fontId="16" fillId="0" borderId="53" xfId="3" applyFont="1" applyBorder="1" applyAlignment="1">
      <alignment horizontal="center" vertical="center"/>
    </xf>
    <xf numFmtId="0" fontId="13" fillId="0" borderId="57" xfId="3" applyFont="1" applyBorder="1" applyAlignment="1">
      <alignment horizontal="center" vertical="center" wrapText="1"/>
    </xf>
    <xf numFmtId="0" fontId="16" fillId="0" borderId="59" xfId="3" applyFont="1" applyBorder="1" applyAlignment="1">
      <alignment horizontal="center" vertical="center"/>
    </xf>
    <xf numFmtId="0" fontId="13" fillId="0" borderId="48" xfId="3" applyFont="1" applyBorder="1" applyAlignment="1">
      <alignment horizontal="center" vertical="center" wrapText="1"/>
    </xf>
    <xf numFmtId="0" fontId="23" fillId="0" borderId="51" xfId="3" applyFont="1" applyBorder="1" applyAlignment="1">
      <alignment horizontal="center" vertical="center" wrapText="1"/>
    </xf>
    <xf numFmtId="0" fontId="23" fillId="0" borderId="57" xfId="3" applyFont="1" applyBorder="1" applyAlignment="1">
      <alignment horizontal="center" vertical="center" wrapText="1"/>
    </xf>
    <xf numFmtId="177" fontId="13" fillId="0" borderId="53" xfId="3" applyNumberFormat="1" applyFont="1" applyBorder="1" applyAlignment="1">
      <alignment horizontal="center" vertical="center"/>
    </xf>
    <xf numFmtId="176" fontId="13" fillId="0" borderId="54" xfId="3" applyNumberFormat="1" applyFont="1" applyBorder="1" applyAlignment="1">
      <alignment horizontal="center" vertical="center"/>
    </xf>
    <xf numFmtId="0" fontId="23" fillId="0" borderId="48" xfId="3" applyFont="1" applyBorder="1" applyAlignment="1">
      <alignment horizontal="center" vertical="center" wrapText="1"/>
    </xf>
    <xf numFmtId="0" fontId="32" fillId="0" borderId="0" xfId="4"/>
    <xf numFmtId="0" fontId="2" fillId="0" borderId="0" xfId="4" applyFont="1" applyAlignment="1">
      <alignment horizontal="left" vertical="top"/>
    </xf>
    <xf numFmtId="0" fontId="13" fillId="0" borderId="0" xfId="4" applyFont="1" applyAlignment="1">
      <alignment vertical="center"/>
    </xf>
    <xf numFmtId="0" fontId="38" fillId="0" borderId="0" xfId="4" applyFont="1" applyAlignment="1">
      <alignment vertical="center"/>
    </xf>
    <xf numFmtId="0" fontId="16" fillId="0" borderId="0" xfId="4" applyFont="1" applyAlignment="1">
      <alignment horizontal="right"/>
    </xf>
    <xf numFmtId="0" fontId="13" fillId="0" borderId="0" xfId="4" applyFont="1" applyAlignment="1">
      <alignment horizontal="center" vertical="center"/>
    </xf>
    <xf numFmtId="0" fontId="16" fillId="0" borderId="0" xfId="4" applyFont="1" applyAlignment="1">
      <alignment horizontal="center" vertical="center"/>
    </xf>
    <xf numFmtId="0" fontId="23" fillId="0" borderId="0" xfId="4" applyFont="1" applyAlignment="1">
      <alignment vertical="center"/>
    </xf>
    <xf numFmtId="0" fontId="13" fillId="0" borderId="72" xfId="11" applyFont="1" applyBorder="1" applyAlignment="1">
      <alignment horizontal="center" vertical="center" wrapText="1"/>
    </xf>
    <xf numFmtId="183" fontId="13" fillId="0" borderId="41" xfId="10" applyNumberFormat="1" applyFont="1" applyFill="1" applyBorder="1" applyAlignment="1" applyProtection="1">
      <alignment horizontal="right" vertical="center" shrinkToFit="1"/>
    </xf>
    <xf numFmtId="183" fontId="16" fillId="0" borderId="49" xfId="9" applyNumberFormat="1" applyFont="1" applyBorder="1" applyAlignment="1">
      <alignment horizontal="center" vertical="center" shrinkToFit="1"/>
    </xf>
    <xf numFmtId="176" fontId="13" fillId="0" borderId="40" xfId="4" applyNumberFormat="1" applyFont="1" applyBorder="1" applyAlignment="1">
      <alignment vertical="center" shrinkToFit="1"/>
    </xf>
    <xf numFmtId="0" fontId="13" fillId="0" borderId="74" xfId="11" applyFont="1" applyBorder="1" applyAlignment="1">
      <alignment horizontal="center" vertical="center" wrapText="1"/>
    </xf>
    <xf numFmtId="183" fontId="13" fillId="0" borderId="53" xfId="10" applyNumberFormat="1" applyFont="1" applyFill="1" applyBorder="1" applyAlignment="1" applyProtection="1">
      <alignment horizontal="right" vertical="center" shrinkToFit="1"/>
    </xf>
    <xf numFmtId="183" fontId="16" fillId="0" borderId="55" xfId="9" applyNumberFormat="1" applyFont="1" applyBorder="1" applyAlignment="1">
      <alignment horizontal="center" vertical="center" shrinkToFit="1"/>
    </xf>
    <xf numFmtId="176" fontId="13" fillId="0" borderId="54" xfId="4" applyNumberFormat="1" applyFont="1" applyBorder="1" applyAlignment="1">
      <alignment vertical="center" shrinkToFit="1"/>
    </xf>
    <xf numFmtId="0" fontId="13" fillId="0" borderId="74" xfId="4" applyFont="1" applyBorder="1" applyAlignment="1">
      <alignment horizontal="center" vertical="center" wrapText="1"/>
    </xf>
    <xf numFmtId="0" fontId="13" fillId="0" borderId="53" xfId="4" applyFont="1" applyBorder="1" applyAlignment="1">
      <alignment horizontal="center" vertical="center" wrapText="1"/>
    </xf>
    <xf numFmtId="0" fontId="13" fillId="0" borderId="79" xfId="4" applyFont="1" applyBorder="1" applyAlignment="1">
      <alignment horizontal="center" vertical="center" wrapText="1"/>
    </xf>
    <xf numFmtId="183" fontId="13" fillId="0" borderId="79" xfId="10" applyNumberFormat="1" applyFont="1" applyFill="1" applyBorder="1" applyAlignment="1" applyProtection="1">
      <alignment horizontal="right" vertical="center" shrinkToFit="1"/>
    </xf>
    <xf numFmtId="183" fontId="16" fillId="0" borderId="64" xfId="9" applyNumberFormat="1" applyFont="1" applyBorder="1" applyAlignment="1">
      <alignment horizontal="center" vertical="center" shrinkToFit="1"/>
    </xf>
    <xf numFmtId="176" fontId="13" fillId="0" borderId="88" xfId="4" applyNumberFormat="1" applyFont="1" applyBorder="1" applyAlignment="1">
      <alignment vertical="center" shrinkToFit="1"/>
    </xf>
    <xf numFmtId="0" fontId="13" fillId="0" borderId="80" xfId="4" applyFont="1" applyBorder="1" applyAlignment="1">
      <alignment horizontal="center" vertical="center" wrapText="1"/>
    </xf>
    <xf numFmtId="183" fontId="13" fillId="0" borderId="84" xfId="10" applyNumberFormat="1" applyFont="1" applyFill="1" applyBorder="1" applyAlignment="1" applyProtection="1">
      <alignment horizontal="right" vertical="center" shrinkToFit="1"/>
    </xf>
    <xf numFmtId="183" fontId="16" fillId="0" borderId="82" xfId="9" applyNumberFormat="1" applyFont="1" applyBorder="1" applyAlignment="1">
      <alignment horizontal="center" vertical="center" shrinkToFit="1"/>
    </xf>
    <xf numFmtId="176" fontId="13" fillId="0" borderId="19" xfId="4" applyNumberFormat="1" applyFont="1" applyBorder="1" applyAlignment="1">
      <alignment vertical="center" shrinkToFit="1"/>
    </xf>
    <xf numFmtId="176" fontId="13" fillId="0" borderId="85" xfId="4" applyNumberFormat="1" applyFont="1" applyBorder="1" applyAlignment="1">
      <alignment vertical="center" shrinkToFit="1"/>
    </xf>
    <xf numFmtId="0" fontId="13" fillId="0" borderId="86" xfId="4" applyFont="1" applyBorder="1" applyAlignment="1">
      <alignment horizontal="center" vertical="center" wrapText="1"/>
    </xf>
    <xf numFmtId="183" fontId="13" fillId="0" borderId="86" xfId="10" applyNumberFormat="1" applyFont="1" applyFill="1" applyBorder="1" applyAlignment="1" applyProtection="1">
      <alignment horizontal="right" vertical="center" shrinkToFit="1"/>
    </xf>
    <xf numFmtId="183" fontId="16" fillId="0" borderId="65" xfId="9" applyNumberFormat="1" applyFont="1" applyBorder="1" applyAlignment="1">
      <alignment horizontal="center" vertical="center" shrinkToFit="1"/>
    </xf>
    <xf numFmtId="176" fontId="13" fillId="0" borderId="89" xfId="4" applyNumberFormat="1" applyFont="1" applyBorder="1" applyAlignment="1">
      <alignment vertical="center" shrinkToFit="1"/>
    </xf>
    <xf numFmtId="0" fontId="13" fillId="0" borderId="11" xfId="4" applyFont="1" applyBorder="1" applyAlignment="1">
      <alignment horizontal="center" vertical="center" wrapText="1"/>
    </xf>
    <xf numFmtId="183" fontId="13" fillId="0" borderId="11" xfId="10" applyNumberFormat="1" applyFont="1" applyFill="1" applyBorder="1" applyAlignment="1" applyProtection="1">
      <alignment horizontal="right" vertical="center" shrinkToFit="1"/>
    </xf>
    <xf numFmtId="183" fontId="16" fillId="0" borderId="70" xfId="9" applyNumberFormat="1" applyFont="1" applyBorder="1" applyAlignment="1">
      <alignment horizontal="center" vertical="center" shrinkToFit="1"/>
    </xf>
    <xf numFmtId="176" fontId="13" fillId="0" borderId="78" xfId="4" applyNumberFormat="1" applyFont="1" applyBorder="1" applyAlignment="1">
      <alignment vertical="center" shrinkToFit="1"/>
    </xf>
    <xf numFmtId="0" fontId="16" fillId="0" borderId="0" xfId="4" applyFont="1" applyAlignment="1">
      <alignment horizontal="left" vertical="center"/>
    </xf>
    <xf numFmtId="0" fontId="13" fillId="0" borderId="0" xfId="4" applyFont="1" applyAlignment="1">
      <alignment horizontal="center" vertical="center" wrapText="1"/>
    </xf>
    <xf numFmtId="0" fontId="23" fillId="0" borderId="11" xfId="9" applyFont="1" applyBorder="1" applyAlignment="1">
      <alignment horizontal="center" vertical="center"/>
    </xf>
    <xf numFmtId="0" fontId="24" fillId="0" borderId="59" xfId="9" applyFont="1" applyBorder="1" applyAlignment="1">
      <alignment horizontal="center" vertical="center" wrapText="1" shrinkToFit="1"/>
    </xf>
    <xf numFmtId="0" fontId="24" fillId="0" borderId="45" xfId="9" applyFont="1" applyBorder="1" applyAlignment="1">
      <alignment horizontal="center" vertical="center" wrapText="1" shrinkToFit="1"/>
    </xf>
    <xf numFmtId="0" fontId="24" fillId="0" borderId="46" xfId="9" applyFont="1" applyBorder="1" applyAlignment="1">
      <alignment horizontal="center" vertical="center" textRotation="255" shrinkToFit="1"/>
    </xf>
    <xf numFmtId="0" fontId="24" fillId="0" borderId="48" xfId="9" applyFont="1" applyBorder="1" applyAlignment="1">
      <alignment horizontal="center" vertical="center" wrapText="1" shrinkToFit="1"/>
    </xf>
    <xf numFmtId="0" fontId="3" fillId="0" borderId="46" xfId="9" applyFont="1" applyBorder="1" applyAlignment="1">
      <alignment horizontal="center" vertical="center" wrapText="1" shrinkToFit="1"/>
    </xf>
    <xf numFmtId="0" fontId="23" fillId="0" borderId="0" xfId="9" applyFont="1" applyAlignment="1">
      <alignment vertical="center" shrinkToFit="1"/>
    </xf>
    <xf numFmtId="0" fontId="23" fillId="0" borderId="5" xfId="9" applyFont="1" applyBorder="1" applyAlignment="1">
      <alignment horizontal="center" vertical="center"/>
    </xf>
    <xf numFmtId="0" fontId="13" fillId="0" borderId="15" xfId="2" applyFont="1" applyBorder="1" applyAlignment="1">
      <alignment horizontal="center" vertical="center"/>
    </xf>
    <xf numFmtId="177" fontId="16" fillId="0" borderId="5" xfId="5" applyNumberFormat="1" applyFont="1" applyFill="1" applyBorder="1" applyAlignment="1" applyProtection="1">
      <alignment vertical="center"/>
      <protection locked="0"/>
    </xf>
    <xf numFmtId="177" fontId="16" fillId="0" borderId="43" xfId="9" applyNumberFormat="1" applyFont="1" applyBorder="1" applyAlignment="1">
      <alignment vertical="center"/>
    </xf>
    <xf numFmtId="176" fontId="16" fillId="0" borderId="43" xfId="9" applyNumberFormat="1" applyFont="1" applyBorder="1" applyAlignment="1">
      <alignment vertical="center"/>
    </xf>
    <xf numFmtId="177" fontId="16" fillId="0" borderId="7" xfId="9" applyNumberFormat="1" applyFont="1" applyBorder="1" applyAlignment="1">
      <alignment vertical="center"/>
    </xf>
    <xf numFmtId="177" fontId="16" fillId="0" borderId="5" xfId="9" applyNumberFormat="1" applyFont="1" applyBorder="1" applyAlignment="1">
      <alignment vertical="center"/>
    </xf>
    <xf numFmtId="177" fontId="16" fillId="0" borderId="15" xfId="9" applyNumberFormat="1" applyFont="1" applyBorder="1" applyAlignment="1">
      <alignment vertical="center"/>
    </xf>
    <xf numFmtId="177" fontId="16" fillId="0" borderId="5" xfId="5" applyNumberFormat="1" applyFont="1" applyFill="1" applyBorder="1" applyAlignment="1" applyProtection="1">
      <alignment vertical="center"/>
    </xf>
    <xf numFmtId="177" fontId="16" fillId="0" borderId="11" xfId="5" applyNumberFormat="1" applyFont="1" applyFill="1" applyBorder="1" applyAlignment="1" applyProtection="1">
      <alignment vertical="center"/>
      <protection locked="0"/>
    </xf>
    <xf numFmtId="177" fontId="16" fillId="0" borderId="70" xfId="9" applyNumberFormat="1" applyFont="1" applyBorder="1" applyAlignment="1">
      <alignment vertical="center"/>
    </xf>
    <xf numFmtId="176" fontId="16" fillId="0" borderId="70" xfId="9" applyNumberFormat="1" applyFont="1" applyBorder="1" applyAlignment="1">
      <alignment vertical="center"/>
    </xf>
    <xf numFmtId="177" fontId="16" fillId="0" borderId="78" xfId="9" applyNumberFormat="1" applyFont="1" applyBorder="1" applyAlignment="1">
      <alignment vertical="center"/>
    </xf>
    <xf numFmtId="177" fontId="16" fillId="0" borderId="11" xfId="9" applyNumberFormat="1" applyFont="1" applyBorder="1" applyAlignment="1">
      <alignment vertical="center"/>
    </xf>
    <xf numFmtId="177" fontId="16" fillId="0" borderId="10" xfId="9" applyNumberFormat="1" applyFont="1" applyBorder="1" applyAlignment="1">
      <alignment vertical="center"/>
    </xf>
    <xf numFmtId="177" fontId="16" fillId="0" borderId="11" xfId="5" applyNumberFormat="1" applyFont="1" applyFill="1" applyBorder="1" applyAlignment="1" applyProtection="1">
      <alignment vertical="center"/>
    </xf>
    <xf numFmtId="0" fontId="23" fillId="0" borderId="11" xfId="9" applyFont="1" applyBorder="1" applyAlignment="1">
      <alignment horizontal="center" vertical="center" shrinkToFit="1"/>
    </xf>
    <xf numFmtId="177" fontId="16" fillId="0" borderId="70" xfId="9" applyNumberFormat="1" applyFont="1" applyBorder="1" applyAlignment="1">
      <alignment vertical="center" shrinkToFit="1"/>
    </xf>
    <xf numFmtId="176" fontId="16" fillId="0" borderId="70" xfId="9" applyNumberFormat="1" applyFont="1" applyBorder="1" applyAlignment="1">
      <alignment vertical="center" shrinkToFit="1"/>
    </xf>
    <xf numFmtId="177" fontId="16" fillId="0" borderId="11" xfId="9" applyNumberFormat="1" applyFont="1" applyBorder="1" applyAlignment="1">
      <alignment vertical="center" shrinkToFit="1"/>
    </xf>
    <xf numFmtId="177" fontId="16" fillId="0" borderId="10" xfId="9" applyNumberFormat="1" applyFont="1" applyBorder="1" applyAlignment="1">
      <alignment vertical="center" shrinkToFit="1"/>
    </xf>
    <xf numFmtId="177" fontId="16" fillId="0" borderId="78" xfId="9" applyNumberFormat="1" applyFont="1" applyBorder="1" applyAlignment="1">
      <alignment vertical="center" shrinkToFit="1"/>
    </xf>
    <xf numFmtId="0" fontId="13" fillId="0" borderId="0" xfId="9" applyFont="1" applyAlignment="1">
      <alignment vertical="center" shrinkToFit="1"/>
    </xf>
    <xf numFmtId="177" fontId="16" fillId="0" borderId="78" xfId="9" applyNumberFormat="1" applyFont="1" applyBorder="1" applyAlignment="1">
      <alignment horizontal="right" vertical="center" shrinkToFit="1"/>
    </xf>
    <xf numFmtId="177" fontId="16" fillId="0" borderId="11" xfId="9" applyNumberFormat="1" applyFont="1" applyBorder="1" applyAlignment="1">
      <alignment horizontal="center" vertical="center" shrinkToFit="1"/>
    </xf>
    <xf numFmtId="177" fontId="16" fillId="0" borderId="70" xfId="9" applyNumberFormat="1" applyFont="1" applyBorder="1" applyAlignment="1">
      <alignment horizontal="center" vertical="center" shrinkToFit="1"/>
    </xf>
    <xf numFmtId="177" fontId="16" fillId="0" borderId="78" xfId="9" applyNumberFormat="1" applyFont="1" applyBorder="1" applyAlignment="1">
      <alignment horizontal="center" vertical="center" shrinkToFit="1"/>
    </xf>
    <xf numFmtId="177" fontId="16" fillId="0" borderId="10" xfId="9" applyNumberFormat="1" applyFont="1" applyBorder="1" applyAlignment="1">
      <alignment horizontal="center" vertical="center" shrinkToFit="1"/>
    </xf>
    <xf numFmtId="177" fontId="16" fillId="0" borderId="12" xfId="9" applyNumberFormat="1" applyFont="1" applyBorder="1" applyAlignment="1">
      <alignment horizontal="center" vertical="center" shrinkToFit="1"/>
    </xf>
    <xf numFmtId="0" fontId="4" fillId="0" borderId="0" xfId="9" applyFont="1" applyAlignment="1">
      <alignment horizontal="left" vertical="center"/>
    </xf>
    <xf numFmtId="0" fontId="4" fillId="0" borderId="0" xfId="9" applyFont="1" applyAlignment="1">
      <alignment horizontal="center" vertical="center" shrinkToFit="1"/>
    </xf>
    <xf numFmtId="177" fontId="16" fillId="0" borderId="0" xfId="9" applyNumberFormat="1" applyFont="1" applyAlignment="1">
      <alignment vertical="center" shrinkToFit="1"/>
    </xf>
    <xf numFmtId="0" fontId="13" fillId="0" borderId="0" xfId="9" applyFont="1" applyAlignment="1">
      <alignment horizontal="center" vertical="center" shrinkToFit="1"/>
    </xf>
    <xf numFmtId="0" fontId="23" fillId="0" borderId="0" xfId="9" applyFont="1" applyAlignment="1">
      <alignment horizontal="center" vertical="center" shrinkToFit="1"/>
    </xf>
    <xf numFmtId="0" fontId="23" fillId="0" borderId="0" xfId="9" applyFont="1" applyAlignment="1">
      <alignment horizontal="center" vertical="center"/>
    </xf>
    <xf numFmtId="0" fontId="4" fillId="0" borderId="4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textRotation="255"/>
    </xf>
    <xf numFmtId="0" fontId="8" fillId="0" borderId="8" xfId="0" applyFont="1" applyBorder="1" applyAlignment="1">
      <alignment horizontal="center" vertical="center" textRotation="255"/>
    </xf>
    <xf numFmtId="0" fontId="8" fillId="0" borderId="4" xfId="0" applyFont="1" applyBorder="1" applyAlignment="1">
      <alignment horizontal="center" vertical="center" textRotation="255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 textRotation="255"/>
    </xf>
    <xf numFmtId="0" fontId="4" fillId="0" borderId="8" xfId="0" applyFont="1" applyBorder="1" applyAlignment="1">
      <alignment horizontal="center" vertical="center" textRotation="255"/>
    </xf>
    <xf numFmtId="0" fontId="4" fillId="0" borderId="1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1" xfId="0" quotePrefix="1" applyFont="1" applyBorder="1" applyAlignment="1">
      <alignment horizontal="center" vertical="center" wrapText="1"/>
    </xf>
    <xf numFmtId="0" fontId="4" fillId="0" borderId="3" xfId="0" quotePrefix="1" applyFont="1" applyBorder="1" applyAlignment="1">
      <alignment horizontal="center" vertical="center" wrapText="1"/>
    </xf>
    <xf numFmtId="0" fontId="4" fillId="0" borderId="5" xfId="0" quotePrefix="1" applyFont="1" applyBorder="1" applyAlignment="1">
      <alignment horizontal="center" vertical="center" wrapText="1"/>
    </xf>
    <xf numFmtId="0" fontId="4" fillId="0" borderId="7" xfId="0" quotePrefix="1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3" fillId="0" borderId="2" xfId="0" applyFont="1" applyBorder="1" applyAlignment="1">
      <alignment horizontal="center" vertical="center"/>
    </xf>
    <xf numFmtId="0" fontId="13" fillId="0" borderId="3" xfId="0" applyFont="1" applyBorder="1" applyAlignment="1">
      <alignment horizontal="center" vertical="center"/>
    </xf>
    <xf numFmtId="0" fontId="13" fillId="0" borderId="5" xfId="0" applyFont="1" applyBorder="1" applyAlignment="1">
      <alignment horizontal="center" vertical="center"/>
    </xf>
    <xf numFmtId="0" fontId="13" fillId="0" borderId="6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0" fontId="13" fillId="0" borderId="4" xfId="0" applyFont="1" applyBorder="1" applyAlignment="1">
      <alignment horizontal="center" vertical="center" textRotation="255"/>
    </xf>
    <xf numFmtId="0" fontId="13" fillId="0" borderId="8" xfId="0" applyFont="1" applyBorder="1" applyAlignment="1">
      <alignment horizontal="center" vertical="center" textRotation="255"/>
    </xf>
    <xf numFmtId="0" fontId="18" fillId="0" borderId="14" xfId="0" applyFont="1" applyBorder="1" applyAlignment="1">
      <alignment horizontal="center" vertical="center" wrapText="1"/>
    </xf>
    <xf numFmtId="0" fontId="16" fillId="0" borderId="14" xfId="0" applyFont="1" applyBorder="1" applyAlignment="1">
      <alignment horizontal="center" vertical="center" textRotation="255" wrapText="1"/>
    </xf>
    <xf numFmtId="0" fontId="16" fillId="0" borderId="14" xfId="0" applyFont="1" applyBorder="1" applyAlignment="1">
      <alignment horizontal="center" vertical="center"/>
    </xf>
    <xf numFmtId="0" fontId="16" fillId="0" borderId="14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textRotation="255" wrapText="1"/>
    </xf>
    <xf numFmtId="0" fontId="16" fillId="0" borderId="17" xfId="0" applyFont="1" applyBorder="1" applyAlignment="1">
      <alignment horizontal="center" vertical="center" textRotation="255" wrapText="1"/>
    </xf>
    <xf numFmtId="0" fontId="16" fillId="0" borderId="5" xfId="0" applyFont="1" applyBorder="1" applyAlignment="1">
      <alignment horizontal="center" vertical="center" textRotation="255" wrapText="1"/>
    </xf>
    <xf numFmtId="0" fontId="30" fillId="0" borderId="19" xfId="3" applyFont="1" applyBorder="1" applyAlignment="1">
      <alignment horizontal="center" vertical="center"/>
    </xf>
    <xf numFmtId="0" fontId="30" fillId="0" borderId="20" xfId="3" applyFont="1" applyBorder="1" applyAlignment="1">
      <alignment horizontal="center" vertical="center"/>
    </xf>
    <xf numFmtId="0" fontId="26" fillId="0" borderId="21" xfId="3" applyFont="1" applyBorder="1" applyAlignment="1">
      <alignment horizontal="center" vertical="center"/>
    </xf>
    <xf numFmtId="0" fontId="26" fillId="0" borderId="19" xfId="3" applyFont="1" applyBorder="1" applyAlignment="1">
      <alignment horizontal="center" vertical="center"/>
    </xf>
    <xf numFmtId="0" fontId="26" fillId="0" borderId="20" xfId="3" applyFont="1" applyBorder="1" applyAlignment="1">
      <alignment horizontal="center" vertical="center"/>
    </xf>
    <xf numFmtId="0" fontId="13" fillId="0" borderId="59" xfId="6" applyFont="1" applyBorder="1" applyAlignment="1">
      <alignment horizontal="center" vertical="center"/>
    </xf>
    <xf numFmtId="0" fontId="13" fillId="0" borderId="46" xfId="6" applyFont="1" applyBorder="1" applyAlignment="1">
      <alignment horizontal="center" vertical="center"/>
    </xf>
    <xf numFmtId="0" fontId="13" fillId="0" borderId="41" xfId="6" applyFont="1" applyBorder="1" applyAlignment="1">
      <alignment horizontal="center" vertical="center"/>
    </xf>
    <xf numFmtId="0" fontId="13" fillId="0" borderId="40" xfId="6" applyFont="1" applyBorder="1" applyAlignment="1">
      <alignment horizontal="center" vertical="center"/>
    </xf>
    <xf numFmtId="0" fontId="13" fillId="0" borderId="53" xfId="6" applyFont="1" applyBorder="1" applyAlignment="1">
      <alignment horizontal="center" vertical="center"/>
    </xf>
    <xf numFmtId="0" fontId="13" fillId="0" borderId="54" xfId="6" applyFont="1" applyBorder="1" applyAlignment="1">
      <alignment horizontal="center" vertical="center"/>
    </xf>
    <xf numFmtId="0" fontId="23" fillId="0" borderId="36" xfId="6" applyFont="1" applyBorder="1" applyAlignment="1">
      <alignment horizontal="center" vertical="center" wrapText="1"/>
    </xf>
    <xf numFmtId="0" fontId="23" fillId="0" borderId="15" xfId="6" applyFont="1" applyBorder="1" applyAlignment="1">
      <alignment horizontal="center" vertical="center"/>
    </xf>
    <xf numFmtId="0" fontId="23" fillId="0" borderId="39" xfId="6" applyFont="1" applyBorder="1" applyAlignment="1">
      <alignment horizontal="center" vertical="center"/>
    </xf>
    <xf numFmtId="0" fontId="23" fillId="0" borderId="40" xfId="6" applyFont="1" applyBorder="1" applyAlignment="1">
      <alignment horizontal="center" vertical="center"/>
    </xf>
    <xf numFmtId="0" fontId="23" fillId="0" borderId="41" xfId="6" applyFont="1" applyBorder="1" applyAlignment="1">
      <alignment horizontal="center" vertical="center"/>
    </xf>
    <xf numFmtId="0" fontId="23" fillId="0" borderId="1" xfId="6" applyFont="1" applyBorder="1" applyAlignment="1">
      <alignment horizontal="center" vertical="center" wrapText="1"/>
    </xf>
    <xf numFmtId="0" fontId="23" fillId="0" borderId="5" xfId="3" applyFont="1" applyBorder="1" applyAlignment="1">
      <alignment horizontal="center" vertical="center"/>
    </xf>
    <xf numFmtId="0" fontId="23" fillId="0" borderId="15" xfId="6" applyFont="1" applyBorder="1" applyAlignment="1">
      <alignment horizontal="center" vertical="center" wrapText="1"/>
    </xf>
    <xf numFmtId="0" fontId="23" fillId="0" borderId="37" xfId="6" applyFont="1" applyBorder="1" applyAlignment="1">
      <alignment horizontal="center" vertical="center" wrapText="1"/>
    </xf>
    <xf numFmtId="0" fontId="23" fillId="0" borderId="42" xfId="6" applyFont="1" applyBorder="1" applyAlignment="1">
      <alignment horizontal="center" vertical="center" wrapText="1"/>
    </xf>
    <xf numFmtId="0" fontId="23" fillId="0" borderId="38" xfId="6" applyFont="1" applyBorder="1" applyAlignment="1">
      <alignment horizontal="center" vertical="center" wrapText="1"/>
    </xf>
    <xf numFmtId="0" fontId="23" fillId="0" borderId="43" xfId="6" applyFont="1" applyBorder="1" applyAlignment="1">
      <alignment horizontal="center" vertical="center" wrapText="1"/>
    </xf>
    <xf numFmtId="0" fontId="23" fillId="0" borderId="43" xfId="6" applyFont="1" applyBorder="1" applyAlignment="1">
      <alignment horizontal="center" vertical="center"/>
    </xf>
    <xf numFmtId="0" fontId="23" fillId="0" borderId="42" xfId="6" applyFont="1" applyBorder="1" applyAlignment="1">
      <alignment horizontal="center" vertical="center"/>
    </xf>
    <xf numFmtId="182" fontId="23" fillId="0" borderId="67" xfId="7" applyNumberFormat="1" applyFont="1" applyBorder="1" applyAlignment="1">
      <alignment horizontal="center" vertical="center" wrapText="1"/>
    </xf>
    <xf numFmtId="182" fontId="23" fillId="0" borderId="69" xfId="7" applyNumberFormat="1" applyFont="1" applyBorder="1" applyAlignment="1">
      <alignment horizontal="center" vertical="center" wrapText="1"/>
    </xf>
    <xf numFmtId="182" fontId="23" fillId="0" borderId="15" xfId="7" applyNumberFormat="1" applyFont="1" applyBorder="1" applyAlignment="1">
      <alignment horizontal="center" vertical="center" wrapText="1"/>
    </xf>
    <xf numFmtId="0" fontId="16" fillId="0" borderId="5" xfId="7" applyFont="1" applyBorder="1" applyAlignment="1">
      <alignment horizontal="center" vertical="center"/>
    </xf>
    <xf numFmtId="0" fontId="16" fillId="0" borderId="7" xfId="7" applyFont="1" applyBorder="1" applyAlignment="1">
      <alignment horizontal="center" vertical="center"/>
    </xf>
    <xf numFmtId="0" fontId="23" fillId="0" borderId="64" xfId="7" applyFont="1" applyBorder="1" applyAlignment="1">
      <alignment horizontal="center" vertical="center" wrapText="1"/>
    </xf>
    <xf numFmtId="0" fontId="23" fillId="0" borderId="68" xfId="7" applyFont="1" applyBorder="1" applyAlignment="1">
      <alignment horizontal="center" vertical="center" wrapText="1"/>
    </xf>
    <xf numFmtId="0" fontId="23" fillId="0" borderId="43" xfId="7" applyFont="1" applyBorder="1" applyAlignment="1">
      <alignment horizontal="center" vertical="center" wrapText="1"/>
    </xf>
    <xf numFmtId="0" fontId="23" fillId="0" borderId="61" xfId="7" applyFont="1" applyBorder="1" applyAlignment="1">
      <alignment horizontal="center" vertical="center" wrapText="1"/>
    </xf>
    <xf numFmtId="0" fontId="23" fillId="0" borderId="66" xfId="7" applyFont="1" applyBorder="1" applyAlignment="1">
      <alignment horizontal="center" vertical="center" wrapText="1"/>
    </xf>
    <xf numFmtId="0" fontId="23" fillId="0" borderId="42" xfId="7" applyFont="1" applyBorder="1" applyAlignment="1">
      <alignment horizontal="center" vertical="center" wrapText="1"/>
    </xf>
    <xf numFmtId="0" fontId="23" fillId="0" borderId="37" xfId="7" applyFont="1" applyBorder="1" applyAlignment="1">
      <alignment horizontal="center" vertical="center" textRotation="255"/>
    </xf>
    <xf numFmtId="0" fontId="23" fillId="0" borderId="66" xfId="7" applyFont="1" applyBorder="1" applyAlignment="1">
      <alignment horizontal="center" vertical="center" textRotation="255"/>
    </xf>
    <xf numFmtId="0" fontId="23" fillId="0" borderId="42" xfId="7" applyFont="1" applyBorder="1" applyAlignment="1">
      <alignment horizontal="center" vertical="center" textRotation="255"/>
    </xf>
    <xf numFmtId="0" fontId="23" fillId="0" borderId="2" xfId="7" applyFont="1" applyBorder="1" applyAlignment="1">
      <alignment horizontal="center" vertical="center"/>
    </xf>
    <xf numFmtId="0" fontId="23" fillId="0" borderId="0" xfId="7" applyFont="1" applyAlignment="1">
      <alignment horizontal="center" vertical="center"/>
    </xf>
    <xf numFmtId="0" fontId="23" fillId="0" borderId="6" xfId="7" applyFont="1" applyBorder="1" applyAlignment="1">
      <alignment horizontal="center" vertical="center"/>
    </xf>
    <xf numFmtId="0" fontId="23" fillId="0" borderId="41" xfId="7" applyFont="1" applyBorder="1" applyAlignment="1">
      <alignment horizontal="center" vertical="center"/>
    </xf>
    <xf numFmtId="0" fontId="23" fillId="0" borderId="39" xfId="7" applyFont="1" applyBorder="1" applyAlignment="1">
      <alignment horizontal="center" vertical="center"/>
    </xf>
    <xf numFmtId="0" fontId="23" fillId="0" borderId="40" xfId="7" applyFont="1" applyBorder="1" applyAlignment="1">
      <alignment horizontal="center" vertical="center"/>
    </xf>
    <xf numFmtId="0" fontId="23" fillId="0" borderId="67" xfId="7" applyFont="1" applyBorder="1" applyAlignment="1">
      <alignment horizontal="center" vertical="center" wrapText="1"/>
    </xf>
    <xf numFmtId="0" fontId="23" fillId="0" borderId="69" xfId="7" applyFont="1" applyBorder="1" applyAlignment="1">
      <alignment horizontal="center" vertical="center" wrapText="1"/>
    </xf>
    <xf numFmtId="0" fontId="23" fillId="0" borderId="15" xfId="7" applyFont="1" applyBorder="1" applyAlignment="1">
      <alignment horizontal="center" vertical="center" wrapText="1"/>
    </xf>
    <xf numFmtId="0" fontId="23" fillId="0" borderId="36" xfId="7" applyFont="1" applyBorder="1" applyAlignment="1">
      <alignment horizontal="center" vertical="center"/>
    </xf>
    <xf numFmtId="0" fontId="23" fillId="0" borderId="69" xfId="7" applyFont="1" applyBorder="1" applyAlignment="1">
      <alignment horizontal="center" vertical="center"/>
    </xf>
    <xf numFmtId="0" fontId="23" fillId="0" borderId="15" xfId="7" applyFont="1" applyBorder="1" applyAlignment="1">
      <alignment horizontal="center" vertical="center"/>
    </xf>
    <xf numFmtId="0" fontId="23" fillId="0" borderId="4" xfId="7" applyFont="1" applyBorder="1" applyAlignment="1">
      <alignment horizontal="center" vertical="center" wrapText="1"/>
    </xf>
    <xf numFmtId="0" fontId="23" fillId="0" borderId="9" xfId="7" applyFont="1" applyBorder="1" applyAlignment="1">
      <alignment horizontal="center" vertical="center" wrapText="1"/>
    </xf>
    <xf numFmtId="0" fontId="23" fillId="0" borderId="8" xfId="7" applyFont="1" applyBorder="1" applyAlignment="1">
      <alignment horizontal="center" vertical="center" wrapText="1"/>
    </xf>
    <xf numFmtId="0" fontId="23" fillId="0" borderId="56" xfId="7" applyFont="1" applyBorder="1" applyAlignment="1">
      <alignment horizontal="center" vertical="center"/>
    </xf>
    <xf numFmtId="0" fontId="23" fillId="0" borderId="54" xfId="7" applyFont="1" applyBorder="1" applyAlignment="1">
      <alignment horizontal="center" vertical="center"/>
    </xf>
    <xf numFmtId="0" fontId="23" fillId="0" borderId="36" xfId="8" applyFont="1" applyBorder="1" applyAlignment="1">
      <alignment horizontal="center" vertical="center" wrapText="1"/>
    </xf>
    <xf numFmtId="0" fontId="23" fillId="0" borderId="15" xfId="8" applyFont="1" applyBorder="1" applyAlignment="1">
      <alignment horizontal="center" vertical="center" wrapText="1"/>
    </xf>
    <xf numFmtId="0" fontId="23" fillId="0" borderId="11" xfId="8" applyFont="1" applyBorder="1" applyAlignment="1">
      <alignment horizontal="center" vertical="center"/>
    </xf>
    <xf numFmtId="0" fontId="23" fillId="0" borderId="78" xfId="8" applyFont="1" applyBorder="1" applyAlignment="1">
      <alignment horizontal="center" vertical="center"/>
    </xf>
    <xf numFmtId="0" fontId="2" fillId="0" borderId="0" xfId="8" applyFont="1" applyAlignment="1">
      <alignment vertical="top" wrapText="1"/>
    </xf>
    <xf numFmtId="0" fontId="23" fillId="0" borderId="1" xfId="8" applyFont="1" applyBorder="1" applyAlignment="1">
      <alignment horizontal="center" vertical="center" textRotation="255"/>
    </xf>
    <xf numFmtId="0" fontId="23" fillId="0" borderId="17" xfId="8" applyFont="1" applyBorder="1" applyAlignment="1">
      <alignment horizontal="center" vertical="center" textRotation="255"/>
    </xf>
    <xf numFmtId="0" fontId="23" fillId="0" borderId="5" xfId="8" applyFont="1" applyBorder="1" applyAlignment="1">
      <alignment horizontal="center" vertical="center" textRotation="255"/>
    </xf>
    <xf numFmtId="0" fontId="23" fillId="0" borderId="36" xfId="8" applyFont="1" applyBorder="1" applyAlignment="1">
      <alignment horizontal="center" vertical="center"/>
    </xf>
    <xf numFmtId="0" fontId="23" fillId="0" borderId="69" xfId="8" applyFont="1" applyBorder="1" applyAlignment="1">
      <alignment horizontal="center" vertical="center"/>
    </xf>
    <xf numFmtId="0" fontId="23" fillId="0" borderId="15" xfId="8" applyFont="1" applyBorder="1" applyAlignment="1">
      <alignment horizontal="center" vertical="center"/>
    </xf>
    <xf numFmtId="0" fontId="23" fillId="0" borderId="77" xfId="8" applyFont="1" applyBorder="1" applyAlignment="1">
      <alignment horizontal="center" vertical="center"/>
    </xf>
    <xf numFmtId="0" fontId="23" fillId="0" borderId="4" xfId="8" applyFont="1" applyBorder="1" applyAlignment="1">
      <alignment horizontal="center" vertical="center"/>
    </xf>
    <xf numFmtId="0" fontId="23" fillId="0" borderId="9" xfId="8" applyFont="1" applyBorder="1" applyAlignment="1">
      <alignment horizontal="center" vertical="center"/>
    </xf>
    <xf numFmtId="0" fontId="23" fillId="0" borderId="8" xfId="8" applyFont="1" applyBorder="1" applyAlignment="1">
      <alignment horizontal="center" vertical="center"/>
    </xf>
    <xf numFmtId="0" fontId="23" fillId="0" borderId="37" xfId="8" applyFont="1" applyBorder="1" applyAlignment="1">
      <alignment horizontal="center" vertical="center" wrapText="1"/>
    </xf>
    <xf numFmtId="0" fontId="23" fillId="0" borderId="42" xfId="8" applyFont="1" applyBorder="1" applyAlignment="1">
      <alignment horizontal="center" vertical="center" wrapText="1"/>
    </xf>
    <xf numFmtId="0" fontId="23" fillId="0" borderId="38" xfId="8" applyFont="1" applyBorder="1" applyAlignment="1">
      <alignment horizontal="center" vertical="center" wrapText="1"/>
    </xf>
    <xf numFmtId="0" fontId="23" fillId="0" borderId="43" xfId="8" applyFont="1" applyBorder="1" applyAlignment="1">
      <alignment horizontal="center" vertical="center" wrapText="1"/>
    </xf>
    <xf numFmtId="0" fontId="23" fillId="0" borderId="67" xfId="9" applyFont="1" applyBorder="1" applyAlignment="1">
      <alignment horizontal="center" vertical="center" wrapText="1"/>
    </xf>
    <xf numFmtId="0" fontId="23" fillId="0" borderId="15" xfId="9" applyFont="1" applyBorder="1" applyAlignment="1">
      <alignment horizontal="center" vertical="center" wrapText="1"/>
    </xf>
    <xf numFmtId="0" fontId="23" fillId="0" borderId="64" xfId="9" applyFont="1" applyBorder="1" applyAlignment="1">
      <alignment horizontal="center" vertical="center" textRotation="255"/>
    </xf>
    <xf numFmtId="0" fontId="23" fillId="0" borderId="43" xfId="9" applyFont="1" applyBorder="1" applyAlignment="1">
      <alignment horizontal="center" vertical="center" textRotation="255"/>
    </xf>
    <xf numFmtId="0" fontId="23" fillId="0" borderId="4" xfId="9" applyFont="1" applyBorder="1" applyAlignment="1">
      <alignment horizontal="center" vertical="center" wrapText="1"/>
    </xf>
    <xf numFmtId="0" fontId="23" fillId="0" borderId="9" xfId="9" applyFont="1" applyBorder="1" applyAlignment="1">
      <alignment horizontal="center" vertical="center" wrapText="1"/>
    </xf>
    <xf numFmtId="0" fontId="23" fillId="0" borderId="8" xfId="9" applyFont="1" applyBorder="1" applyAlignment="1">
      <alignment horizontal="center" vertical="center" wrapText="1"/>
    </xf>
    <xf numFmtId="0" fontId="23" fillId="0" borderId="1" xfId="9" applyFont="1" applyBorder="1" applyAlignment="1">
      <alignment horizontal="center" vertical="center" wrapText="1"/>
    </xf>
    <xf numFmtId="0" fontId="23" fillId="0" borderId="17" xfId="9" applyFont="1" applyBorder="1" applyAlignment="1">
      <alignment horizontal="center" vertical="center" wrapText="1"/>
    </xf>
    <xf numFmtId="0" fontId="23" fillId="0" borderId="5" xfId="9" applyFont="1" applyBorder="1" applyAlignment="1">
      <alignment horizontal="center" vertical="center" wrapText="1"/>
    </xf>
    <xf numFmtId="0" fontId="13" fillId="0" borderId="59" xfId="6" applyFont="1" applyBorder="1" applyAlignment="1">
      <alignment horizontal="center" vertical="center" wrapText="1"/>
    </xf>
    <xf numFmtId="0" fontId="13" fillId="0" borderId="46" xfId="6" applyFont="1" applyBorder="1" applyAlignment="1">
      <alignment horizontal="center" vertical="center" wrapText="1"/>
    </xf>
    <xf numFmtId="0" fontId="13" fillId="0" borderId="41" xfId="6" applyFont="1" applyBorder="1" applyAlignment="1">
      <alignment horizontal="center" vertical="center" wrapText="1"/>
    </xf>
    <xf numFmtId="0" fontId="13" fillId="0" borderId="40" xfId="6" applyFont="1" applyBorder="1" applyAlignment="1">
      <alignment horizontal="center" vertical="center" wrapText="1"/>
    </xf>
    <xf numFmtId="0" fontId="13" fillId="0" borderId="53" xfId="6" applyFont="1" applyBorder="1" applyAlignment="1">
      <alignment horizontal="center" vertical="center" wrapText="1"/>
    </xf>
    <xf numFmtId="0" fontId="13" fillId="0" borderId="54" xfId="6" applyFont="1" applyBorder="1" applyAlignment="1">
      <alignment horizontal="center" vertical="center" wrapText="1"/>
    </xf>
    <xf numFmtId="0" fontId="16" fillId="0" borderId="68" xfId="3" applyFont="1" applyBorder="1" applyAlignment="1">
      <alignment horizontal="center" vertical="center" textRotation="255"/>
    </xf>
    <xf numFmtId="0" fontId="16" fillId="0" borderId="43" xfId="3" applyFont="1" applyBorder="1" applyAlignment="1">
      <alignment horizontal="center" vertical="center" textRotation="255"/>
    </xf>
    <xf numFmtId="0" fontId="16" fillId="0" borderId="67" xfId="3" applyFont="1" applyBorder="1" applyAlignment="1">
      <alignment horizontal="center" vertical="center" wrapText="1"/>
    </xf>
    <xf numFmtId="0" fontId="16" fillId="0" borderId="15" xfId="3" applyFont="1" applyBorder="1" applyAlignment="1">
      <alignment horizontal="center" vertical="center" wrapText="1"/>
    </xf>
    <xf numFmtId="0" fontId="16" fillId="0" borderId="1" xfId="3" applyFont="1" applyBorder="1" applyAlignment="1">
      <alignment horizontal="center" vertical="center" textRotation="255" wrapText="1"/>
    </xf>
    <xf numFmtId="0" fontId="16" fillId="0" borderId="17" xfId="3" applyFont="1" applyBorder="1" applyAlignment="1">
      <alignment horizontal="center" vertical="center" textRotation="255" wrapText="1"/>
    </xf>
    <xf numFmtId="0" fontId="16" fillId="0" borderId="5" xfId="3" applyFont="1" applyBorder="1" applyAlignment="1">
      <alignment horizontal="center" vertical="center" textRotation="255" wrapText="1"/>
    </xf>
    <xf numFmtId="0" fontId="16" fillId="0" borderId="36" xfId="3" applyFont="1" applyBorder="1" applyAlignment="1">
      <alignment horizontal="center" vertical="center" wrapText="1"/>
    </xf>
    <xf numFmtId="0" fontId="16" fillId="0" borderId="69" xfId="3" applyFont="1" applyBorder="1" applyAlignment="1">
      <alignment horizontal="center" vertical="center" wrapText="1"/>
    </xf>
    <xf numFmtId="0" fontId="13" fillId="0" borderId="1" xfId="3" applyFont="1" applyBorder="1" applyAlignment="1">
      <alignment horizontal="center" vertical="center" wrapText="1"/>
    </xf>
    <xf numFmtId="0" fontId="13" fillId="0" borderId="17" xfId="3" applyFont="1" applyBorder="1" applyAlignment="1">
      <alignment horizontal="center" vertical="center" wrapText="1"/>
    </xf>
    <xf numFmtId="0" fontId="13" fillId="0" borderId="5" xfId="3" applyFont="1" applyBorder="1" applyAlignment="1">
      <alignment horizontal="center" vertical="center" wrapText="1"/>
    </xf>
    <xf numFmtId="0" fontId="23" fillId="0" borderId="4" xfId="4" applyFont="1" applyBorder="1" applyAlignment="1">
      <alignment horizontal="center" vertical="center" wrapText="1"/>
    </xf>
    <xf numFmtId="0" fontId="23" fillId="0" borderId="9" xfId="4" applyFont="1" applyBorder="1" applyAlignment="1">
      <alignment horizontal="center" vertical="center" wrapText="1"/>
    </xf>
    <xf numFmtId="0" fontId="23" fillId="0" borderId="8" xfId="4" applyFont="1" applyBorder="1" applyAlignment="1">
      <alignment horizontal="center" vertical="center" wrapText="1"/>
    </xf>
    <xf numFmtId="0" fontId="23" fillId="0" borderId="41" xfId="9" applyFont="1" applyBorder="1" applyAlignment="1">
      <alignment horizontal="center" vertical="center"/>
    </xf>
    <xf numFmtId="0" fontId="23" fillId="0" borderId="39" xfId="9" applyFont="1" applyBorder="1" applyAlignment="1">
      <alignment horizontal="center" vertical="center"/>
    </xf>
    <xf numFmtId="0" fontId="23" fillId="0" borderId="40" xfId="9" applyFont="1" applyBorder="1" applyAlignment="1">
      <alignment horizontal="center" vertical="center"/>
    </xf>
    <xf numFmtId="0" fontId="23" fillId="0" borderId="11" xfId="9" applyFont="1" applyBorder="1" applyAlignment="1">
      <alignment horizontal="center" vertical="center" shrinkToFit="1"/>
    </xf>
    <xf numFmtId="0" fontId="23" fillId="0" borderId="78" xfId="9" applyFont="1" applyBorder="1" applyAlignment="1">
      <alignment horizontal="center" vertical="center" shrinkToFit="1"/>
    </xf>
    <xf numFmtId="0" fontId="4" fillId="0" borderId="11" xfId="9" applyFont="1" applyBorder="1" applyAlignment="1">
      <alignment horizontal="center" vertical="center" shrinkToFit="1"/>
    </xf>
    <xf numFmtId="0" fontId="4" fillId="0" borderId="78" xfId="9" applyFont="1" applyBorder="1" applyAlignment="1">
      <alignment horizontal="center" vertical="center" shrinkToFit="1"/>
    </xf>
    <xf numFmtId="0" fontId="23" fillId="0" borderId="37" xfId="9" applyFont="1" applyBorder="1" applyAlignment="1">
      <alignment horizontal="center" vertical="center" wrapText="1"/>
    </xf>
    <xf numFmtId="0" fontId="23" fillId="0" borderId="66" xfId="9" applyFont="1" applyBorder="1" applyAlignment="1">
      <alignment horizontal="center" vertical="center"/>
    </xf>
    <xf numFmtId="0" fontId="23" fillId="0" borderId="42" xfId="9" applyFont="1" applyBorder="1" applyAlignment="1">
      <alignment horizontal="center" vertical="center"/>
    </xf>
    <xf numFmtId="0" fontId="23" fillId="0" borderId="36" xfId="9" applyFont="1" applyBorder="1" applyAlignment="1">
      <alignment horizontal="center" vertical="center"/>
    </xf>
    <xf numFmtId="0" fontId="23" fillId="0" borderId="69" xfId="9" applyFont="1" applyBorder="1" applyAlignment="1">
      <alignment horizontal="center" vertical="center"/>
    </xf>
    <xf numFmtId="0" fontId="23" fillId="0" borderId="15" xfId="9" applyFont="1" applyBorder="1" applyAlignment="1">
      <alignment horizontal="center" vertical="center"/>
    </xf>
    <xf numFmtId="0" fontId="23" fillId="0" borderId="11" xfId="9" applyFont="1" applyBorder="1" applyAlignment="1">
      <alignment horizontal="center" vertical="center"/>
    </xf>
    <xf numFmtId="0" fontId="23" fillId="0" borderId="77" xfId="9" applyFont="1" applyBorder="1" applyAlignment="1">
      <alignment horizontal="center" vertical="center"/>
    </xf>
    <xf numFmtId="0" fontId="23" fillId="0" borderId="78" xfId="9" applyFont="1" applyBorder="1" applyAlignment="1">
      <alignment horizontal="center" vertical="center"/>
    </xf>
  </cellXfs>
  <cellStyles count="12">
    <cellStyle name="桁区切り" xfId="1" builtinId="6"/>
    <cellStyle name="桁区切り 2" xfId="5" xr:uid="{7C380BCF-CE25-4C21-ACE1-6B62FC9963D5}"/>
    <cellStyle name="桁区切り 3" xfId="10" xr:uid="{8404D963-1C91-4C6D-8FB6-71DF792D1C6B}"/>
    <cellStyle name="標準" xfId="0" builtinId="0"/>
    <cellStyle name="標準 2" xfId="9" xr:uid="{61FFA80A-44F4-44F8-BEB0-2EC8FB09AD16}"/>
    <cellStyle name="標準 4" xfId="3" xr:uid="{16B3204F-BBFF-4C04-96A6-CCD4D776F98D}"/>
    <cellStyle name="標準 5" xfId="4" xr:uid="{C9ACEC92-9E15-46AE-AF7C-B1A4E1DB583C}"/>
    <cellStyle name="標準_１頁" xfId="2" xr:uid="{C262E4A2-55E4-4E93-894D-3C177AB2E86A}"/>
    <cellStyle name="標準_１頁・２頁" xfId="7" xr:uid="{648F05E5-F82A-471D-BC36-2A9D0E6BDD51}"/>
    <cellStyle name="標準_３頁" xfId="8" xr:uid="{B0933AC3-75A2-4793-B3DD-5D20CBCFD51D}"/>
    <cellStyle name="標準_Sheet1" xfId="6" xr:uid="{27CDB121-7587-4A66-8C05-A415EFAA1EC1}"/>
    <cellStyle name="標準_Sheet1 2" xfId="11" xr:uid="{B2B3BE9C-2F68-4E52-8E0A-A52FDBFE8CF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4597FB-FA43-4DC1-8447-ED4AFD9B6B1A}">
  <sheetPr>
    <pageSetUpPr fitToPage="1"/>
  </sheetPr>
  <dimension ref="A1:N33"/>
  <sheetViews>
    <sheetView tabSelected="1" zoomScaleNormal="100" zoomScaleSheetLayoutView="100" workbookViewId="0">
      <selection activeCell="O24" sqref="O24"/>
    </sheetView>
  </sheetViews>
  <sheetFormatPr defaultColWidth="9" defaultRowHeight="23.25" customHeight="1" x14ac:dyDescent="0.15"/>
  <cols>
    <col min="1" max="1" width="3.625" style="9" customWidth="1"/>
    <col min="2" max="2" width="3.625" style="2" customWidth="1"/>
    <col min="3" max="3" width="11.625" style="3" customWidth="1"/>
    <col min="4" max="4" width="4.625" style="3" customWidth="1"/>
    <col min="5" max="5" width="2.625" style="3" customWidth="1"/>
    <col min="6" max="6" width="8.625" style="5" customWidth="1"/>
    <col min="7" max="7" width="2.625" style="5" customWidth="1"/>
    <col min="8" max="8" width="8.625" style="5" customWidth="1"/>
    <col min="9" max="9" width="2.625" style="5" customWidth="1"/>
    <col min="10" max="10" width="8.625" style="5" customWidth="1"/>
    <col min="11" max="11" width="2.625" style="5" customWidth="1"/>
    <col min="12" max="12" width="8.625" style="5" customWidth="1"/>
    <col min="13" max="13" width="10.625" style="3" customWidth="1"/>
    <col min="14" max="16384" width="9" style="5"/>
  </cols>
  <sheetData>
    <row r="1" spans="1:14" ht="23.25" customHeight="1" x14ac:dyDescent="0.15">
      <c r="A1" s="1" t="s">
        <v>0</v>
      </c>
      <c r="D1" s="4"/>
    </row>
    <row r="2" spans="1:14" ht="23.25" customHeight="1" x14ac:dyDescent="0.15">
      <c r="A2" s="6" t="s">
        <v>1</v>
      </c>
      <c r="D2" s="4"/>
      <c r="L2" s="7"/>
      <c r="N2" s="7"/>
    </row>
    <row r="3" spans="1:14" s="8" customFormat="1" ht="23.25" customHeight="1" x14ac:dyDescent="0.15">
      <c r="A3" s="535" t="s">
        <v>2</v>
      </c>
      <c r="B3" s="536"/>
      <c r="C3" s="537"/>
      <c r="D3" s="541" t="s">
        <v>3</v>
      </c>
      <c r="E3" s="543" t="s">
        <v>4</v>
      </c>
      <c r="F3" s="544"/>
      <c r="G3" s="543" t="s">
        <v>5</v>
      </c>
      <c r="H3" s="544"/>
      <c r="I3" s="547" t="s">
        <v>6</v>
      </c>
      <c r="J3" s="548"/>
      <c r="K3" s="543" t="s">
        <v>7</v>
      </c>
      <c r="L3" s="544"/>
      <c r="M3" s="530" t="s">
        <v>8</v>
      </c>
    </row>
    <row r="4" spans="1:14" s="2" customFormat="1" ht="23.25" customHeight="1" x14ac:dyDescent="0.15">
      <c r="A4" s="538"/>
      <c r="B4" s="539"/>
      <c r="C4" s="540"/>
      <c r="D4" s="542"/>
      <c r="E4" s="545"/>
      <c r="F4" s="546"/>
      <c r="G4" s="545"/>
      <c r="H4" s="546"/>
      <c r="I4" s="549"/>
      <c r="J4" s="550"/>
      <c r="K4" s="545"/>
      <c r="L4" s="546"/>
      <c r="M4" s="531"/>
    </row>
    <row r="5" spans="1:14" ht="23.25" customHeight="1" x14ac:dyDescent="0.15">
      <c r="A5" s="532" t="s">
        <v>9</v>
      </c>
      <c r="B5" s="9">
        <v>1</v>
      </c>
      <c r="C5" s="10" t="s">
        <v>10</v>
      </c>
      <c r="D5" s="11" t="s">
        <v>11</v>
      </c>
      <c r="E5" s="12" t="s">
        <v>43</v>
      </c>
      <c r="F5" s="13">
        <v>6.2399999999999993</v>
      </c>
      <c r="G5" s="12" t="s">
        <v>38</v>
      </c>
      <c r="H5" s="14" t="s">
        <v>38</v>
      </c>
      <c r="I5" s="12" t="s">
        <v>43</v>
      </c>
      <c r="J5" s="15">
        <v>23493</v>
      </c>
      <c r="K5" s="16" t="s">
        <v>43</v>
      </c>
      <c r="L5" s="17">
        <v>23180</v>
      </c>
      <c r="M5" s="18">
        <v>65</v>
      </c>
    </row>
    <row r="6" spans="1:14" ht="23.25" customHeight="1" x14ac:dyDescent="0.15">
      <c r="A6" s="532"/>
      <c r="B6" s="19">
        <v>2</v>
      </c>
      <c r="C6" s="10" t="s">
        <v>12</v>
      </c>
      <c r="D6" s="20" t="s">
        <v>11</v>
      </c>
      <c r="E6" s="12" t="s">
        <v>43</v>
      </c>
      <c r="F6" s="13">
        <v>7.1</v>
      </c>
      <c r="G6" s="12" t="s">
        <v>38</v>
      </c>
      <c r="H6" s="14" t="s">
        <v>38</v>
      </c>
      <c r="I6" s="12" t="s">
        <v>44</v>
      </c>
      <c r="J6" s="15">
        <v>26640</v>
      </c>
      <c r="K6" s="16" t="s">
        <v>43</v>
      </c>
      <c r="L6" s="17">
        <v>19680</v>
      </c>
      <c r="M6" s="18">
        <v>65</v>
      </c>
    </row>
    <row r="7" spans="1:14" ht="23.25" customHeight="1" x14ac:dyDescent="0.15">
      <c r="A7" s="532"/>
      <c r="B7" s="19">
        <v>3</v>
      </c>
      <c r="C7" s="10" t="s">
        <v>13</v>
      </c>
      <c r="D7" s="11" t="s">
        <v>14</v>
      </c>
      <c r="E7" s="12" t="s">
        <v>43</v>
      </c>
      <c r="F7" s="13">
        <v>6.58</v>
      </c>
      <c r="G7" s="12" t="s">
        <v>38</v>
      </c>
      <c r="H7" s="14" t="s">
        <v>38</v>
      </c>
      <c r="I7" s="12" t="s">
        <v>44</v>
      </c>
      <c r="J7" s="15">
        <v>27200</v>
      </c>
      <c r="K7" s="16" t="s">
        <v>43</v>
      </c>
      <c r="L7" s="17">
        <v>18100</v>
      </c>
      <c r="M7" s="18">
        <v>65</v>
      </c>
    </row>
    <row r="8" spans="1:14" ht="23.25" customHeight="1" x14ac:dyDescent="0.15">
      <c r="A8" s="532"/>
      <c r="B8" s="19">
        <v>4</v>
      </c>
      <c r="C8" s="10" t="s">
        <v>15</v>
      </c>
      <c r="D8" s="11" t="s">
        <v>14</v>
      </c>
      <c r="E8" s="12" t="s">
        <v>43</v>
      </c>
      <c r="F8" s="13">
        <v>6.5</v>
      </c>
      <c r="G8" s="12" t="s">
        <v>38</v>
      </c>
      <c r="H8" s="21" t="s">
        <v>38</v>
      </c>
      <c r="I8" s="12" t="s">
        <v>38</v>
      </c>
      <c r="J8" s="15">
        <v>26580</v>
      </c>
      <c r="K8" s="16" t="s">
        <v>43</v>
      </c>
      <c r="L8" s="17">
        <v>17972</v>
      </c>
      <c r="M8" s="18">
        <v>65</v>
      </c>
    </row>
    <row r="9" spans="1:14" ht="23.25" customHeight="1" x14ac:dyDescent="0.15">
      <c r="A9" s="532"/>
      <c r="B9" s="19">
        <v>5</v>
      </c>
      <c r="C9" s="10" t="s">
        <v>16</v>
      </c>
      <c r="D9" s="11" t="s">
        <v>11</v>
      </c>
      <c r="E9" s="12" t="s">
        <v>38</v>
      </c>
      <c r="F9" s="13">
        <v>5.76</v>
      </c>
      <c r="G9" s="12" t="s">
        <v>38</v>
      </c>
      <c r="H9" s="14" t="s">
        <v>38</v>
      </c>
      <c r="I9" s="12" t="s">
        <v>38</v>
      </c>
      <c r="J9" s="15">
        <v>22980</v>
      </c>
      <c r="K9" s="16" t="s">
        <v>38</v>
      </c>
      <c r="L9" s="17">
        <v>18480</v>
      </c>
      <c r="M9" s="18">
        <v>65</v>
      </c>
    </row>
    <row r="10" spans="1:14" ht="23.25" customHeight="1" x14ac:dyDescent="0.15">
      <c r="A10" s="532"/>
      <c r="B10" s="19">
        <v>8</v>
      </c>
      <c r="C10" s="10" t="s">
        <v>17</v>
      </c>
      <c r="D10" s="20" t="s">
        <v>14</v>
      </c>
      <c r="E10" s="12" t="s">
        <v>43</v>
      </c>
      <c r="F10" s="13">
        <v>7.57</v>
      </c>
      <c r="G10" s="12" t="s">
        <v>38</v>
      </c>
      <c r="H10" s="14" t="s">
        <v>38</v>
      </c>
      <c r="I10" s="12" t="s">
        <v>44</v>
      </c>
      <c r="J10" s="15">
        <v>26160</v>
      </c>
      <c r="K10" s="16" t="s">
        <v>38</v>
      </c>
      <c r="L10" s="17">
        <v>19200</v>
      </c>
      <c r="M10" s="18">
        <v>65</v>
      </c>
    </row>
    <row r="11" spans="1:14" ht="23.25" customHeight="1" x14ac:dyDescent="0.15">
      <c r="A11" s="532"/>
      <c r="B11" s="19">
        <v>9</v>
      </c>
      <c r="C11" s="10" t="s">
        <v>18</v>
      </c>
      <c r="D11" s="11" t="s">
        <v>14</v>
      </c>
      <c r="E11" s="12" t="s">
        <v>43</v>
      </c>
      <c r="F11" s="13">
        <v>7.0000000000000009</v>
      </c>
      <c r="G11" s="12" t="s">
        <v>38</v>
      </c>
      <c r="H11" s="14" t="s">
        <v>38</v>
      </c>
      <c r="I11" s="12" t="s">
        <v>38</v>
      </c>
      <c r="J11" s="15">
        <v>26880</v>
      </c>
      <c r="K11" s="16" t="s">
        <v>43</v>
      </c>
      <c r="L11" s="17">
        <v>18888</v>
      </c>
      <c r="M11" s="18">
        <v>65</v>
      </c>
    </row>
    <row r="12" spans="1:14" ht="23.25" customHeight="1" x14ac:dyDescent="0.15">
      <c r="A12" s="532"/>
      <c r="B12" s="19">
        <v>10</v>
      </c>
      <c r="C12" s="10" t="s">
        <v>19</v>
      </c>
      <c r="D12" s="20" t="s">
        <v>14</v>
      </c>
      <c r="E12" s="12" t="s">
        <v>38</v>
      </c>
      <c r="F12" s="13">
        <v>7.3400000000000007</v>
      </c>
      <c r="G12" s="12" t="s">
        <v>38</v>
      </c>
      <c r="H12" s="21">
        <v>5.89</v>
      </c>
      <c r="I12" s="12" t="s">
        <v>38</v>
      </c>
      <c r="J12" s="15">
        <v>26900</v>
      </c>
      <c r="K12" s="16" t="s">
        <v>38</v>
      </c>
      <c r="L12" s="17">
        <v>19200</v>
      </c>
      <c r="M12" s="18">
        <v>65</v>
      </c>
    </row>
    <row r="13" spans="1:14" ht="23.25" customHeight="1" x14ac:dyDescent="0.15">
      <c r="A13" s="532"/>
      <c r="B13" s="19">
        <v>11</v>
      </c>
      <c r="C13" s="10" t="s">
        <v>20</v>
      </c>
      <c r="D13" s="11" t="s">
        <v>14</v>
      </c>
      <c r="E13" s="12" t="s">
        <v>43</v>
      </c>
      <c r="F13" s="13">
        <v>6.43</v>
      </c>
      <c r="G13" s="12" t="s">
        <v>38</v>
      </c>
      <c r="H13" s="14" t="s">
        <v>38</v>
      </c>
      <c r="I13" s="12" t="s">
        <v>44</v>
      </c>
      <c r="J13" s="15">
        <v>26200</v>
      </c>
      <c r="K13" s="16" t="s">
        <v>43</v>
      </c>
      <c r="L13" s="17">
        <v>17400</v>
      </c>
      <c r="M13" s="18">
        <v>65</v>
      </c>
    </row>
    <row r="14" spans="1:14" ht="23.25" customHeight="1" x14ac:dyDescent="0.15">
      <c r="A14" s="532"/>
      <c r="B14" s="19">
        <v>12</v>
      </c>
      <c r="C14" s="10" t="s">
        <v>21</v>
      </c>
      <c r="D14" s="20" t="s">
        <v>11</v>
      </c>
      <c r="E14" s="12" t="s">
        <v>44</v>
      </c>
      <c r="F14" s="13">
        <v>6.8599999999999994</v>
      </c>
      <c r="G14" s="12" t="s">
        <v>38</v>
      </c>
      <c r="H14" s="14" t="s">
        <v>38</v>
      </c>
      <c r="I14" s="12" t="s">
        <v>44</v>
      </c>
      <c r="J14" s="15">
        <v>26615</v>
      </c>
      <c r="K14" s="16" t="s">
        <v>43</v>
      </c>
      <c r="L14" s="17">
        <v>18024</v>
      </c>
      <c r="M14" s="18">
        <v>65</v>
      </c>
    </row>
    <row r="15" spans="1:14" ht="23.25" customHeight="1" x14ac:dyDescent="0.15">
      <c r="A15" s="532"/>
      <c r="B15" s="19">
        <v>22</v>
      </c>
      <c r="C15" s="10" t="s">
        <v>22</v>
      </c>
      <c r="D15" s="11" t="s">
        <v>14</v>
      </c>
      <c r="E15" s="12" t="s">
        <v>38</v>
      </c>
      <c r="F15" s="13">
        <v>7.3800000000000008</v>
      </c>
      <c r="G15" s="12" t="s">
        <v>43</v>
      </c>
      <c r="H15" s="21">
        <v>7.0000000000000009</v>
      </c>
      <c r="I15" s="12" t="s">
        <v>38</v>
      </c>
      <c r="J15" s="15">
        <v>28200</v>
      </c>
      <c r="K15" s="16" t="s">
        <v>38</v>
      </c>
      <c r="L15" s="17">
        <v>20600</v>
      </c>
      <c r="M15" s="18">
        <v>65</v>
      </c>
    </row>
    <row r="16" spans="1:14" ht="23.25" customHeight="1" x14ac:dyDescent="0.15">
      <c r="A16" s="532"/>
      <c r="B16" s="19">
        <v>28</v>
      </c>
      <c r="C16" s="10" t="s">
        <v>23</v>
      </c>
      <c r="D16" s="20" t="s">
        <v>14</v>
      </c>
      <c r="E16" s="12" t="s">
        <v>38</v>
      </c>
      <c r="F16" s="13">
        <v>6.7</v>
      </c>
      <c r="G16" s="12" t="s">
        <v>38</v>
      </c>
      <c r="H16" s="14" t="s">
        <v>38</v>
      </c>
      <c r="I16" s="12" t="s">
        <v>38</v>
      </c>
      <c r="J16" s="15">
        <v>28600</v>
      </c>
      <c r="K16" s="16" t="s">
        <v>38</v>
      </c>
      <c r="L16" s="17">
        <v>23300</v>
      </c>
      <c r="M16" s="18">
        <v>65</v>
      </c>
    </row>
    <row r="17" spans="1:13" ht="23.25" customHeight="1" x14ac:dyDescent="0.15">
      <c r="A17" s="532"/>
      <c r="B17" s="19">
        <v>51</v>
      </c>
      <c r="C17" s="22" t="s">
        <v>24</v>
      </c>
      <c r="D17" s="11" t="s">
        <v>14</v>
      </c>
      <c r="E17" s="12" t="s">
        <v>43</v>
      </c>
      <c r="F17" s="13">
        <v>6.4</v>
      </c>
      <c r="G17" s="12" t="s">
        <v>38</v>
      </c>
      <c r="H17" s="14" t="s">
        <v>38</v>
      </c>
      <c r="I17" s="12" t="s">
        <v>38</v>
      </c>
      <c r="J17" s="15">
        <v>27600</v>
      </c>
      <c r="K17" s="16" t="s">
        <v>43</v>
      </c>
      <c r="L17" s="17">
        <v>17800</v>
      </c>
      <c r="M17" s="18">
        <v>65</v>
      </c>
    </row>
    <row r="18" spans="1:13" ht="23.25" customHeight="1" x14ac:dyDescent="0.15">
      <c r="A18" s="533"/>
      <c r="B18" s="19">
        <v>58</v>
      </c>
      <c r="C18" s="10" t="s">
        <v>25</v>
      </c>
      <c r="D18" s="20" t="s">
        <v>14</v>
      </c>
      <c r="E18" s="12" t="s">
        <v>43</v>
      </c>
      <c r="F18" s="13">
        <v>6.6199999999999992</v>
      </c>
      <c r="G18" s="12" t="s">
        <v>38</v>
      </c>
      <c r="H18" s="14" t="s">
        <v>38</v>
      </c>
      <c r="I18" s="12" t="s">
        <v>38</v>
      </c>
      <c r="J18" s="15">
        <v>27950</v>
      </c>
      <c r="K18" s="16" t="s">
        <v>43</v>
      </c>
      <c r="L18" s="17">
        <v>18294</v>
      </c>
      <c r="M18" s="18">
        <v>65</v>
      </c>
    </row>
    <row r="19" spans="1:13" ht="23.25" customHeight="1" x14ac:dyDescent="0.15">
      <c r="A19" s="534" t="s">
        <v>26</v>
      </c>
      <c r="B19" s="19">
        <v>14</v>
      </c>
      <c r="C19" s="10" t="s">
        <v>27</v>
      </c>
      <c r="D19" s="11" t="s">
        <v>14</v>
      </c>
      <c r="E19" s="12" t="s">
        <v>44</v>
      </c>
      <c r="F19" s="13">
        <v>6.18</v>
      </c>
      <c r="G19" s="12" t="s">
        <v>43</v>
      </c>
      <c r="H19" s="21">
        <v>7.1099999999999994</v>
      </c>
      <c r="I19" s="12" t="s">
        <v>44</v>
      </c>
      <c r="J19" s="15">
        <v>26700</v>
      </c>
      <c r="K19" s="16" t="s">
        <v>43</v>
      </c>
      <c r="L19" s="17">
        <v>20800</v>
      </c>
      <c r="M19" s="18">
        <v>65</v>
      </c>
    </row>
    <row r="20" spans="1:13" ht="23.25" customHeight="1" x14ac:dyDescent="0.15">
      <c r="A20" s="532"/>
      <c r="B20" s="19">
        <v>16</v>
      </c>
      <c r="C20" s="10" t="s">
        <v>28</v>
      </c>
      <c r="D20" s="20" t="s">
        <v>14</v>
      </c>
      <c r="E20" s="12" t="s">
        <v>44</v>
      </c>
      <c r="F20" s="13">
        <v>6.1</v>
      </c>
      <c r="G20" s="12" t="s">
        <v>43</v>
      </c>
      <c r="H20" s="21">
        <v>3.6900000000000004</v>
      </c>
      <c r="I20" s="12" t="s">
        <v>44</v>
      </c>
      <c r="J20" s="15">
        <v>27100</v>
      </c>
      <c r="K20" s="16" t="s">
        <v>38</v>
      </c>
      <c r="L20" s="17">
        <v>17700</v>
      </c>
      <c r="M20" s="18">
        <v>65</v>
      </c>
    </row>
    <row r="21" spans="1:13" ht="23.45" customHeight="1" x14ac:dyDescent="0.15">
      <c r="A21" s="532"/>
      <c r="B21" s="19">
        <v>19</v>
      </c>
      <c r="C21" s="22" t="s">
        <v>29</v>
      </c>
      <c r="D21" s="11" t="s">
        <v>14</v>
      </c>
      <c r="E21" s="12" t="s">
        <v>38</v>
      </c>
      <c r="F21" s="13">
        <v>6.7</v>
      </c>
      <c r="G21" s="12" t="s">
        <v>38</v>
      </c>
      <c r="H21" s="14" t="s">
        <v>38</v>
      </c>
      <c r="I21" s="12" t="s">
        <v>38</v>
      </c>
      <c r="J21" s="15">
        <v>30100</v>
      </c>
      <c r="K21" s="16" t="s">
        <v>38</v>
      </c>
      <c r="L21" s="17">
        <v>22200</v>
      </c>
      <c r="M21" s="18">
        <v>65</v>
      </c>
    </row>
    <row r="22" spans="1:13" ht="23.25" customHeight="1" x14ac:dyDescent="0.15">
      <c r="A22" s="532"/>
      <c r="B22" s="19">
        <v>21</v>
      </c>
      <c r="C22" s="10" t="s">
        <v>30</v>
      </c>
      <c r="D22" s="20" t="s">
        <v>14</v>
      </c>
      <c r="E22" s="12" t="s">
        <v>38</v>
      </c>
      <c r="F22" s="13">
        <v>7.33</v>
      </c>
      <c r="G22" s="12" t="s">
        <v>38</v>
      </c>
      <c r="H22" s="14" t="s">
        <v>38</v>
      </c>
      <c r="I22" s="12" t="s">
        <v>38</v>
      </c>
      <c r="J22" s="15">
        <v>27850</v>
      </c>
      <c r="K22" s="16" t="s">
        <v>38</v>
      </c>
      <c r="L22" s="17">
        <v>22560</v>
      </c>
      <c r="M22" s="18">
        <v>65</v>
      </c>
    </row>
    <row r="23" spans="1:13" ht="23.25" customHeight="1" x14ac:dyDescent="0.15">
      <c r="A23" s="532"/>
      <c r="B23" s="19">
        <v>44</v>
      </c>
      <c r="C23" s="10" t="s">
        <v>31</v>
      </c>
      <c r="D23" s="11" t="s">
        <v>14</v>
      </c>
      <c r="E23" s="12" t="s">
        <v>43</v>
      </c>
      <c r="F23" s="21">
        <v>6.58</v>
      </c>
      <c r="G23" s="12" t="s">
        <v>43</v>
      </c>
      <c r="H23" s="21">
        <v>7.33</v>
      </c>
      <c r="I23" s="12" t="s">
        <v>44</v>
      </c>
      <c r="J23" s="15">
        <v>26000</v>
      </c>
      <c r="K23" s="16" t="s">
        <v>44</v>
      </c>
      <c r="L23" s="17">
        <v>17500</v>
      </c>
      <c r="M23" s="18">
        <v>65</v>
      </c>
    </row>
    <row r="24" spans="1:13" ht="23.25" customHeight="1" x14ac:dyDescent="0.15">
      <c r="A24" s="532"/>
      <c r="B24" s="19">
        <v>47</v>
      </c>
      <c r="C24" s="10" t="s">
        <v>32</v>
      </c>
      <c r="D24" s="20" t="s">
        <v>14</v>
      </c>
      <c r="E24" s="12" t="s">
        <v>43</v>
      </c>
      <c r="F24" s="13">
        <v>6.5</v>
      </c>
      <c r="G24" s="12" t="s">
        <v>43</v>
      </c>
      <c r="H24" s="21">
        <v>5</v>
      </c>
      <c r="I24" s="12" t="s">
        <v>44</v>
      </c>
      <c r="J24" s="15">
        <v>27900</v>
      </c>
      <c r="K24" s="16" t="s">
        <v>43</v>
      </c>
      <c r="L24" s="17">
        <v>19300</v>
      </c>
      <c r="M24" s="18">
        <v>65</v>
      </c>
    </row>
    <row r="25" spans="1:13" ht="23.25" customHeight="1" x14ac:dyDescent="0.15">
      <c r="A25" s="532"/>
      <c r="B25" s="19">
        <v>73</v>
      </c>
      <c r="C25" s="10" t="s">
        <v>33</v>
      </c>
      <c r="D25" s="11" t="s">
        <v>14</v>
      </c>
      <c r="E25" s="12" t="s">
        <v>38</v>
      </c>
      <c r="F25" s="13">
        <v>6.7</v>
      </c>
      <c r="G25" s="12" t="s">
        <v>38</v>
      </c>
      <c r="H25" s="21" t="s">
        <v>38</v>
      </c>
      <c r="I25" s="12" t="s">
        <v>44</v>
      </c>
      <c r="J25" s="15">
        <v>26000</v>
      </c>
      <c r="K25" s="16" t="s">
        <v>43</v>
      </c>
      <c r="L25" s="17">
        <v>17000</v>
      </c>
      <c r="M25" s="18">
        <v>65</v>
      </c>
    </row>
    <row r="26" spans="1:13" ht="23.25" customHeight="1" x14ac:dyDescent="0.15">
      <c r="A26" s="532"/>
      <c r="B26" s="19">
        <v>81</v>
      </c>
      <c r="C26" s="10" t="s">
        <v>34</v>
      </c>
      <c r="D26" s="20" t="s">
        <v>14</v>
      </c>
      <c r="E26" s="12" t="s">
        <v>38</v>
      </c>
      <c r="F26" s="13">
        <v>6.79</v>
      </c>
      <c r="G26" s="12" t="s">
        <v>43</v>
      </c>
      <c r="H26" s="21">
        <v>3.3300000000000005</v>
      </c>
      <c r="I26" s="12" t="s">
        <v>44</v>
      </c>
      <c r="J26" s="15">
        <v>25700</v>
      </c>
      <c r="K26" s="16" t="s">
        <v>38</v>
      </c>
      <c r="L26" s="17">
        <v>17330</v>
      </c>
      <c r="M26" s="18">
        <v>65</v>
      </c>
    </row>
    <row r="27" spans="1:13" ht="23.25" customHeight="1" x14ac:dyDescent="0.15">
      <c r="A27" s="533"/>
      <c r="B27" s="19">
        <v>92</v>
      </c>
      <c r="C27" s="10" t="s">
        <v>35</v>
      </c>
      <c r="D27" s="11" t="s">
        <v>14</v>
      </c>
      <c r="E27" s="12" t="s">
        <v>44</v>
      </c>
      <c r="F27" s="13">
        <v>6</v>
      </c>
      <c r="G27" s="12" t="s">
        <v>38</v>
      </c>
      <c r="H27" s="21" t="s">
        <v>38</v>
      </c>
      <c r="I27" s="12" t="s">
        <v>44</v>
      </c>
      <c r="J27" s="15">
        <v>25000</v>
      </c>
      <c r="K27" s="16" t="s">
        <v>44</v>
      </c>
      <c r="L27" s="17">
        <v>16600</v>
      </c>
      <c r="M27" s="18">
        <v>65</v>
      </c>
    </row>
    <row r="28" spans="1:13" ht="23.25" customHeight="1" x14ac:dyDescent="0.15">
      <c r="A28" s="23" t="s">
        <v>36</v>
      </c>
      <c r="B28" s="23"/>
      <c r="C28" s="23"/>
      <c r="D28" s="12"/>
      <c r="E28" s="12"/>
      <c r="F28" s="14" t="s">
        <v>37</v>
      </c>
      <c r="G28" s="12"/>
      <c r="H28" s="14" t="s">
        <v>38</v>
      </c>
      <c r="I28" s="12"/>
      <c r="J28" s="15">
        <f>MIN(J5:J27)</f>
        <v>22980</v>
      </c>
      <c r="K28" s="24"/>
      <c r="L28" s="15">
        <f>MIN(L5:L27)</f>
        <v>16600</v>
      </c>
      <c r="M28" s="25" t="s">
        <v>38</v>
      </c>
    </row>
    <row r="29" spans="1:13" ht="23.25" customHeight="1" x14ac:dyDescent="0.15">
      <c r="A29" s="23" t="s">
        <v>39</v>
      </c>
      <c r="B29" s="23"/>
      <c r="C29" s="23"/>
      <c r="D29" s="12"/>
      <c r="E29" s="12"/>
      <c r="F29" s="14" t="s">
        <v>38</v>
      </c>
      <c r="G29" s="12"/>
      <c r="H29" s="14" t="s">
        <v>38</v>
      </c>
      <c r="I29" s="12"/>
      <c r="J29" s="15">
        <f>MAX(J5:J27)</f>
        <v>30100</v>
      </c>
      <c r="K29" s="12"/>
      <c r="L29" s="15">
        <f>MAX(L5:L27)</f>
        <v>23300</v>
      </c>
      <c r="M29" s="25" t="s">
        <v>38</v>
      </c>
    </row>
    <row r="30" spans="1:13" ht="23.25" customHeight="1" x14ac:dyDescent="0.15">
      <c r="A30" s="23" t="s">
        <v>40</v>
      </c>
      <c r="B30" s="23"/>
      <c r="C30" s="23"/>
      <c r="D30" s="12"/>
      <c r="E30" s="12"/>
      <c r="F30" s="14" t="s">
        <v>38</v>
      </c>
      <c r="G30" s="12"/>
      <c r="H30" s="14" t="s">
        <v>38</v>
      </c>
      <c r="I30" s="12"/>
      <c r="J30" s="15">
        <f>AVERAGE(J5:J18)</f>
        <v>26571.285714285714</v>
      </c>
      <c r="K30" s="12"/>
      <c r="L30" s="15">
        <f>AVERAGE(L5:L18)</f>
        <v>19294.142857142859</v>
      </c>
      <c r="M30" s="25" t="s">
        <v>38</v>
      </c>
    </row>
    <row r="31" spans="1:13" ht="23.25" customHeight="1" x14ac:dyDescent="0.15">
      <c r="A31" s="23" t="s">
        <v>41</v>
      </c>
      <c r="B31" s="23"/>
      <c r="C31" s="23"/>
      <c r="D31" s="12"/>
      <c r="E31" s="12"/>
      <c r="F31" s="14" t="s">
        <v>38</v>
      </c>
      <c r="G31" s="12"/>
      <c r="H31" s="14" t="s">
        <v>38</v>
      </c>
      <c r="I31" s="12"/>
      <c r="J31" s="15">
        <f>(AVERAGE(J19:J27))</f>
        <v>26927.777777777777</v>
      </c>
      <c r="K31" s="12"/>
      <c r="L31" s="15">
        <f>(AVERAGE(L19:L27))</f>
        <v>18998.888888888891</v>
      </c>
      <c r="M31" s="25" t="s">
        <v>38</v>
      </c>
    </row>
    <row r="32" spans="1:13" ht="23.25" customHeight="1" x14ac:dyDescent="0.15">
      <c r="A32" s="23" t="s">
        <v>42</v>
      </c>
      <c r="B32" s="23"/>
      <c r="C32" s="23"/>
      <c r="D32" s="12"/>
      <c r="E32" s="12"/>
      <c r="F32" s="14" t="s">
        <v>38</v>
      </c>
      <c r="G32" s="12"/>
      <c r="H32" s="14" t="s">
        <v>38</v>
      </c>
      <c r="I32" s="12"/>
      <c r="J32" s="15">
        <f>AVERAGE(J5:J27)</f>
        <v>26710.782608695652</v>
      </c>
      <c r="K32" s="12"/>
      <c r="L32" s="15">
        <f>AVERAGE(L5:L27)</f>
        <v>19178.608695652172</v>
      </c>
      <c r="M32" s="25" t="s">
        <v>38</v>
      </c>
    </row>
    <row r="33" spans="1:1" ht="23.25" customHeight="1" x14ac:dyDescent="0.15">
      <c r="A33" s="26"/>
    </row>
  </sheetData>
  <mergeCells count="9">
    <mergeCell ref="M3:M4"/>
    <mergeCell ref="A5:A18"/>
    <mergeCell ref="A19:A27"/>
    <mergeCell ref="A3:C4"/>
    <mergeCell ref="D3:D4"/>
    <mergeCell ref="E3:F4"/>
    <mergeCell ref="G3:H4"/>
    <mergeCell ref="I3:J4"/>
    <mergeCell ref="K3:L4"/>
  </mergeCells>
  <phoneticPr fontId="3"/>
  <pageMargins left="1.05" right="0.39370078740157483" top="0.59055118110236227" bottom="0.31496062992125984" header="0.47244094488188981" footer="0.59055118110236227"/>
  <pageSetup paperSize="9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AED9B7-F00C-46D3-B3D5-6AF5DDED745C}">
  <sheetPr>
    <pageSetUpPr fitToPage="1"/>
  </sheetPr>
  <dimension ref="A1:N31"/>
  <sheetViews>
    <sheetView topLeftCell="A4" zoomScaleNormal="100" zoomScaleSheetLayoutView="100" workbookViewId="0">
      <selection activeCell="N1" sqref="N1"/>
    </sheetView>
  </sheetViews>
  <sheetFormatPr defaultColWidth="9" defaultRowHeight="23.25" customHeight="1" x14ac:dyDescent="0.15"/>
  <cols>
    <col min="1" max="2" width="3.625" style="27" customWidth="1"/>
    <col min="3" max="3" width="11.625" style="27" customWidth="1"/>
    <col min="4" max="4" width="4.625" style="27" customWidth="1"/>
    <col min="5" max="5" width="2.625" style="27" customWidth="1"/>
    <col min="6" max="6" width="8.625" style="29" customWidth="1"/>
    <col min="7" max="7" width="2.625" style="29" customWidth="1"/>
    <col min="8" max="8" width="8.625" style="29" customWidth="1"/>
    <col min="9" max="9" width="2.625" style="29" customWidth="1"/>
    <col min="10" max="10" width="8.625" style="29" customWidth="1"/>
    <col min="11" max="11" width="2.625" style="29" customWidth="1"/>
    <col min="12" max="12" width="8.625" style="29" customWidth="1"/>
    <col min="13" max="13" width="10.625" style="27" customWidth="1"/>
    <col min="14" max="16384" width="9" style="29"/>
  </cols>
  <sheetData>
    <row r="1" spans="1:14" ht="23.25" customHeight="1" x14ac:dyDescent="0.15">
      <c r="A1" s="6" t="s">
        <v>45</v>
      </c>
      <c r="D1" s="28"/>
      <c r="L1" s="30"/>
      <c r="M1" s="31"/>
      <c r="N1" s="32"/>
    </row>
    <row r="2" spans="1:14" s="33" customFormat="1" ht="23.25" customHeight="1" x14ac:dyDescent="0.15">
      <c r="A2" s="551" t="s">
        <v>2</v>
      </c>
      <c r="B2" s="552"/>
      <c r="C2" s="553"/>
      <c r="D2" s="557" t="s">
        <v>3</v>
      </c>
      <c r="E2" s="543" t="s">
        <v>4</v>
      </c>
      <c r="F2" s="544"/>
      <c r="G2" s="543" t="s">
        <v>5</v>
      </c>
      <c r="H2" s="544"/>
      <c r="I2" s="547" t="s">
        <v>6</v>
      </c>
      <c r="J2" s="548"/>
      <c r="K2" s="543" t="s">
        <v>7</v>
      </c>
      <c r="L2" s="544"/>
      <c r="M2" s="530" t="s">
        <v>8</v>
      </c>
    </row>
    <row r="3" spans="1:14" s="34" customFormat="1" ht="23.25" customHeight="1" x14ac:dyDescent="0.15">
      <c r="A3" s="554"/>
      <c r="B3" s="555"/>
      <c r="C3" s="556"/>
      <c r="D3" s="558"/>
      <c r="E3" s="545"/>
      <c r="F3" s="546"/>
      <c r="G3" s="545"/>
      <c r="H3" s="546"/>
      <c r="I3" s="549"/>
      <c r="J3" s="550"/>
      <c r="K3" s="545"/>
      <c r="L3" s="546"/>
      <c r="M3" s="531"/>
    </row>
    <row r="4" spans="1:14" ht="23.25" customHeight="1" x14ac:dyDescent="0.15">
      <c r="A4" s="532" t="s">
        <v>9</v>
      </c>
      <c r="B4" s="9">
        <v>1</v>
      </c>
      <c r="C4" s="10" t="s">
        <v>10</v>
      </c>
      <c r="D4" s="11" t="s">
        <v>11</v>
      </c>
      <c r="E4" s="12" t="s">
        <v>43</v>
      </c>
      <c r="F4" s="13">
        <v>2.4</v>
      </c>
      <c r="G4" s="12" t="s">
        <v>38</v>
      </c>
      <c r="H4" s="14" t="s">
        <v>38</v>
      </c>
      <c r="I4" s="12" t="s">
        <v>44</v>
      </c>
      <c r="J4" s="15">
        <v>8744</v>
      </c>
      <c r="K4" s="12" t="s">
        <v>43</v>
      </c>
      <c r="L4" s="15">
        <v>8628</v>
      </c>
      <c r="M4" s="18">
        <v>20</v>
      </c>
    </row>
    <row r="5" spans="1:14" ht="23.25" customHeight="1" x14ac:dyDescent="0.15">
      <c r="A5" s="532"/>
      <c r="B5" s="19">
        <v>2</v>
      </c>
      <c r="C5" s="10" t="s">
        <v>12</v>
      </c>
      <c r="D5" s="20" t="s">
        <v>11</v>
      </c>
      <c r="E5" s="12" t="s">
        <v>43</v>
      </c>
      <c r="F5" s="13">
        <v>2.6</v>
      </c>
      <c r="G5" s="12" t="s">
        <v>38</v>
      </c>
      <c r="H5" s="14" t="s">
        <v>38</v>
      </c>
      <c r="I5" s="12" t="s">
        <v>44</v>
      </c>
      <c r="J5" s="15">
        <v>9840</v>
      </c>
      <c r="K5" s="12" t="s">
        <v>43</v>
      </c>
      <c r="L5" s="15">
        <v>6960</v>
      </c>
      <c r="M5" s="18">
        <v>20</v>
      </c>
    </row>
    <row r="6" spans="1:14" ht="23.25" customHeight="1" x14ac:dyDescent="0.15">
      <c r="A6" s="532"/>
      <c r="B6" s="19">
        <v>3</v>
      </c>
      <c r="C6" s="10" t="s">
        <v>13</v>
      </c>
      <c r="D6" s="20" t="s">
        <v>14</v>
      </c>
      <c r="E6" s="12" t="s">
        <v>43</v>
      </c>
      <c r="F6" s="13">
        <v>2.4299999999999997</v>
      </c>
      <c r="G6" s="12" t="s">
        <v>38</v>
      </c>
      <c r="H6" s="14" t="s">
        <v>38</v>
      </c>
      <c r="I6" s="12" t="s">
        <v>44</v>
      </c>
      <c r="J6" s="15">
        <v>10200</v>
      </c>
      <c r="K6" s="12" t="s">
        <v>43</v>
      </c>
      <c r="L6" s="15">
        <v>6500</v>
      </c>
      <c r="M6" s="18">
        <v>20</v>
      </c>
    </row>
    <row r="7" spans="1:14" ht="23.25" customHeight="1" x14ac:dyDescent="0.15">
      <c r="A7" s="532"/>
      <c r="B7" s="19">
        <v>4</v>
      </c>
      <c r="C7" s="10" t="s">
        <v>15</v>
      </c>
      <c r="D7" s="20" t="s">
        <v>14</v>
      </c>
      <c r="E7" s="12" t="s">
        <v>38</v>
      </c>
      <c r="F7" s="13">
        <v>2.31</v>
      </c>
      <c r="G7" s="12" t="s">
        <v>38</v>
      </c>
      <c r="H7" s="14" t="s">
        <v>38</v>
      </c>
      <c r="I7" s="12" t="s">
        <v>38</v>
      </c>
      <c r="J7" s="15">
        <v>9270</v>
      </c>
      <c r="K7" s="12" t="s">
        <v>38</v>
      </c>
      <c r="L7" s="15">
        <v>6459</v>
      </c>
      <c r="M7" s="18">
        <v>20</v>
      </c>
    </row>
    <row r="8" spans="1:14" ht="23.25" customHeight="1" x14ac:dyDescent="0.15">
      <c r="A8" s="532"/>
      <c r="B8" s="19">
        <v>5</v>
      </c>
      <c r="C8" s="10" t="s">
        <v>16</v>
      </c>
      <c r="D8" s="20" t="s">
        <v>11</v>
      </c>
      <c r="E8" s="12" t="s">
        <v>38</v>
      </c>
      <c r="F8" s="13">
        <v>2.46</v>
      </c>
      <c r="G8" s="12" t="s">
        <v>38</v>
      </c>
      <c r="H8" s="14" t="s">
        <v>38</v>
      </c>
      <c r="I8" s="12" t="s">
        <v>38</v>
      </c>
      <c r="J8" s="15">
        <v>9900</v>
      </c>
      <c r="K8" s="12" t="s">
        <v>38</v>
      </c>
      <c r="L8" s="15">
        <v>6720</v>
      </c>
      <c r="M8" s="18">
        <v>20</v>
      </c>
    </row>
    <row r="9" spans="1:14" ht="23.25" customHeight="1" x14ac:dyDescent="0.15">
      <c r="A9" s="532"/>
      <c r="B9" s="19">
        <v>8</v>
      </c>
      <c r="C9" s="10" t="s">
        <v>17</v>
      </c>
      <c r="D9" s="20" t="s">
        <v>14</v>
      </c>
      <c r="E9" s="12" t="s">
        <v>44</v>
      </c>
      <c r="F9" s="13">
        <v>2.37</v>
      </c>
      <c r="G9" s="12" t="s">
        <v>38</v>
      </c>
      <c r="H9" s="14" t="s">
        <v>38</v>
      </c>
      <c r="I9" s="12" t="s">
        <v>44</v>
      </c>
      <c r="J9" s="15">
        <v>8280</v>
      </c>
      <c r="K9" s="12" t="s">
        <v>38</v>
      </c>
      <c r="L9" s="15">
        <v>5280</v>
      </c>
      <c r="M9" s="18">
        <v>20</v>
      </c>
    </row>
    <row r="10" spans="1:14" ht="23.25" customHeight="1" x14ac:dyDescent="0.15">
      <c r="A10" s="532"/>
      <c r="B10" s="19">
        <v>9</v>
      </c>
      <c r="C10" s="10" t="s">
        <v>18</v>
      </c>
      <c r="D10" s="20" t="s">
        <v>14</v>
      </c>
      <c r="E10" s="12" t="s">
        <v>43</v>
      </c>
      <c r="F10" s="13">
        <v>2.5</v>
      </c>
      <c r="G10" s="12" t="s">
        <v>38</v>
      </c>
      <c r="H10" s="14" t="s">
        <v>38</v>
      </c>
      <c r="I10" s="12" t="s">
        <v>38</v>
      </c>
      <c r="J10" s="15">
        <v>8940</v>
      </c>
      <c r="K10" s="12" t="s">
        <v>38</v>
      </c>
      <c r="L10" s="15">
        <v>6420</v>
      </c>
      <c r="M10" s="18">
        <v>20</v>
      </c>
    </row>
    <row r="11" spans="1:14" ht="23.25" customHeight="1" x14ac:dyDescent="0.15">
      <c r="A11" s="532"/>
      <c r="B11" s="19">
        <v>10</v>
      </c>
      <c r="C11" s="10" t="s">
        <v>19</v>
      </c>
      <c r="D11" s="20" t="s">
        <v>14</v>
      </c>
      <c r="E11" s="12" t="s">
        <v>38</v>
      </c>
      <c r="F11" s="13">
        <v>1.68</v>
      </c>
      <c r="G11" s="12" t="s">
        <v>38</v>
      </c>
      <c r="H11" s="21">
        <v>1.0699999999999998</v>
      </c>
      <c r="I11" s="12" t="s">
        <v>38</v>
      </c>
      <c r="J11" s="15">
        <v>6800</v>
      </c>
      <c r="K11" s="12" t="s">
        <v>38</v>
      </c>
      <c r="L11" s="15">
        <v>4400</v>
      </c>
      <c r="M11" s="18">
        <v>20</v>
      </c>
    </row>
    <row r="12" spans="1:14" ht="23.25" customHeight="1" x14ac:dyDescent="0.15">
      <c r="A12" s="532"/>
      <c r="B12" s="19">
        <v>11</v>
      </c>
      <c r="C12" s="10" t="s">
        <v>20</v>
      </c>
      <c r="D12" s="20" t="s">
        <v>14</v>
      </c>
      <c r="E12" s="12" t="s">
        <v>43</v>
      </c>
      <c r="F12" s="13">
        <v>2.36</v>
      </c>
      <c r="G12" s="12" t="s">
        <v>38</v>
      </c>
      <c r="H12" s="14" t="s">
        <v>38</v>
      </c>
      <c r="I12" s="12" t="s">
        <v>44</v>
      </c>
      <c r="J12" s="15">
        <v>9500</v>
      </c>
      <c r="K12" s="12" t="s">
        <v>43</v>
      </c>
      <c r="L12" s="15">
        <v>6300</v>
      </c>
      <c r="M12" s="18">
        <v>20</v>
      </c>
    </row>
    <row r="13" spans="1:14" ht="23.25" customHeight="1" x14ac:dyDescent="0.15">
      <c r="A13" s="532"/>
      <c r="B13" s="19">
        <v>12</v>
      </c>
      <c r="C13" s="10" t="s">
        <v>21</v>
      </c>
      <c r="D13" s="20" t="s">
        <v>11</v>
      </c>
      <c r="E13" s="12" t="s">
        <v>44</v>
      </c>
      <c r="F13" s="13">
        <v>2.52</v>
      </c>
      <c r="G13" s="12" t="s">
        <v>38</v>
      </c>
      <c r="H13" s="14" t="s">
        <v>38</v>
      </c>
      <c r="I13" s="12" t="s">
        <v>43</v>
      </c>
      <c r="J13" s="15">
        <v>9607</v>
      </c>
      <c r="K13" s="12" t="s">
        <v>43</v>
      </c>
      <c r="L13" s="15">
        <v>6506</v>
      </c>
      <c r="M13" s="18">
        <v>20</v>
      </c>
    </row>
    <row r="14" spans="1:14" ht="23.25" customHeight="1" x14ac:dyDescent="0.15">
      <c r="A14" s="532"/>
      <c r="B14" s="19">
        <v>22</v>
      </c>
      <c r="C14" s="10" t="s">
        <v>22</v>
      </c>
      <c r="D14" s="12" t="s">
        <v>14</v>
      </c>
      <c r="E14" s="12" t="s">
        <v>38</v>
      </c>
      <c r="F14" s="13">
        <v>2.4899999999999998</v>
      </c>
      <c r="G14" s="12" t="s">
        <v>43</v>
      </c>
      <c r="H14" s="21">
        <v>2</v>
      </c>
      <c r="I14" s="12" t="s">
        <v>38</v>
      </c>
      <c r="J14" s="15">
        <v>10000</v>
      </c>
      <c r="K14" s="12" t="s">
        <v>38</v>
      </c>
      <c r="L14" s="15">
        <v>6900</v>
      </c>
      <c r="M14" s="18">
        <v>20</v>
      </c>
    </row>
    <row r="15" spans="1:14" ht="23.25" customHeight="1" x14ac:dyDescent="0.15">
      <c r="A15" s="532"/>
      <c r="B15" s="19">
        <v>28</v>
      </c>
      <c r="C15" s="10" t="s">
        <v>23</v>
      </c>
      <c r="D15" s="12" t="s">
        <v>14</v>
      </c>
      <c r="E15" s="12" t="s">
        <v>38</v>
      </c>
      <c r="F15" s="13">
        <v>2.5</v>
      </c>
      <c r="G15" s="12" t="s">
        <v>38</v>
      </c>
      <c r="H15" s="14" t="s">
        <v>38</v>
      </c>
      <c r="I15" s="12" t="s">
        <v>44</v>
      </c>
      <c r="J15" s="15">
        <v>10300</v>
      </c>
      <c r="K15" s="12" t="s">
        <v>44</v>
      </c>
      <c r="L15" s="15">
        <v>6600</v>
      </c>
      <c r="M15" s="18">
        <v>20</v>
      </c>
    </row>
    <row r="16" spans="1:14" ht="23.25" customHeight="1" x14ac:dyDescent="0.15">
      <c r="A16" s="532"/>
      <c r="B16" s="19">
        <v>51</v>
      </c>
      <c r="C16" s="22" t="s">
        <v>24</v>
      </c>
      <c r="D16" s="35" t="s">
        <v>14</v>
      </c>
      <c r="E16" s="12" t="s">
        <v>44</v>
      </c>
      <c r="F16" s="13">
        <v>2.2999999999999998</v>
      </c>
      <c r="G16" s="12" t="s">
        <v>38</v>
      </c>
      <c r="H16" s="14" t="s">
        <v>38</v>
      </c>
      <c r="I16" s="12" t="s">
        <v>44</v>
      </c>
      <c r="J16" s="15">
        <v>9500</v>
      </c>
      <c r="K16" s="12" t="s">
        <v>38</v>
      </c>
      <c r="L16" s="15">
        <v>6400</v>
      </c>
      <c r="M16" s="18">
        <v>20</v>
      </c>
    </row>
    <row r="17" spans="1:13" ht="23.25" customHeight="1" x14ac:dyDescent="0.15">
      <c r="A17" s="533"/>
      <c r="B17" s="19">
        <v>58</v>
      </c>
      <c r="C17" s="10" t="s">
        <v>25</v>
      </c>
      <c r="D17" s="12" t="s">
        <v>14</v>
      </c>
      <c r="E17" s="12" t="s">
        <v>43</v>
      </c>
      <c r="F17" s="13">
        <v>2.44</v>
      </c>
      <c r="G17" s="12" t="s">
        <v>38</v>
      </c>
      <c r="H17" s="14" t="s">
        <v>38</v>
      </c>
      <c r="I17" s="12" t="s">
        <v>44</v>
      </c>
      <c r="J17" s="15">
        <v>10288</v>
      </c>
      <c r="K17" s="12" t="s">
        <v>43</v>
      </c>
      <c r="L17" s="15">
        <v>6563</v>
      </c>
      <c r="M17" s="18">
        <v>20</v>
      </c>
    </row>
    <row r="18" spans="1:13" ht="23.25" customHeight="1" x14ac:dyDescent="0.15">
      <c r="A18" s="534" t="s">
        <v>26</v>
      </c>
      <c r="B18" s="19">
        <v>14</v>
      </c>
      <c r="C18" s="10" t="s">
        <v>27</v>
      </c>
      <c r="D18" s="12" t="s">
        <v>14</v>
      </c>
      <c r="E18" s="12" t="s">
        <v>44</v>
      </c>
      <c r="F18" s="13">
        <v>2.12</v>
      </c>
      <c r="G18" s="12" t="s">
        <v>43</v>
      </c>
      <c r="H18" s="21">
        <v>1.78</v>
      </c>
      <c r="I18" s="12" t="s">
        <v>44</v>
      </c>
      <c r="J18" s="15">
        <v>9400</v>
      </c>
      <c r="K18" s="12" t="s">
        <v>43</v>
      </c>
      <c r="L18" s="15">
        <v>6700</v>
      </c>
      <c r="M18" s="18">
        <v>20</v>
      </c>
    </row>
    <row r="19" spans="1:13" ht="23.25" customHeight="1" x14ac:dyDescent="0.15">
      <c r="A19" s="532"/>
      <c r="B19" s="19">
        <v>16</v>
      </c>
      <c r="C19" s="10" t="s">
        <v>28</v>
      </c>
      <c r="D19" s="12" t="s">
        <v>14</v>
      </c>
      <c r="E19" s="12" t="s">
        <v>38</v>
      </c>
      <c r="F19" s="13">
        <v>2.2200000000000002</v>
      </c>
      <c r="G19" s="12" t="s">
        <v>43</v>
      </c>
      <c r="H19" s="21">
        <v>1.44</v>
      </c>
      <c r="I19" s="12" t="s">
        <v>44</v>
      </c>
      <c r="J19" s="15">
        <v>9800</v>
      </c>
      <c r="K19" s="12" t="s">
        <v>38</v>
      </c>
      <c r="L19" s="15">
        <v>6500</v>
      </c>
      <c r="M19" s="18">
        <v>20</v>
      </c>
    </row>
    <row r="20" spans="1:13" ht="23.25" customHeight="1" x14ac:dyDescent="0.15">
      <c r="A20" s="532"/>
      <c r="B20" s="19">
        <v>19</v>
      </c>
      <c r="C20" s="22" t="s">
        <v>29</v>
      </c>
      <c r="D20" s="35" t="s">
        <v>14</v>
      </c>
      <c r="E20" s="12" t="s">
        <v>38</v>
      </c>
      <c r="F20" s="13">
        <v>1.9900000000000002</v>
      </c>
      <c r="G20" s="12" t="s">
        <v>38</v>
      </c>
      <c r="H20" s="14" t="s">
        <v>38</v>
      </c>
      <c r="I20" s="12" t="s">
        <v>38</v>
      </c>
      <c r="J20" s="15">
        <v>9000</v>
      </c>
      <c r="K20" s="12" t="s">
        <v>38</v>
      </c>
      <c r="L20" s="15">
        <v>6600</v>
      </c>
      <c r="M20" s="18">
        <v>20</v>
      </c>
    </row>
    <row r="21" spans="1:13" ht="23.25" customHeight="1" x14ac:dyDescent="0.15">
      <c r="A21" s="532"/>
      <c r="B21" s="19">
        <v>21</v>
      </c>
      <c r="C21" s="10" t="s">
        <v>30</v>
      </c>
      <c r="D21" s="12" t="s">
        <v>14</v>
      </c>
      <c r="E21" s="12" t="s">
        <v>38</v>
      </c>
      <c r="F21" s="13">
        <v>2.36</v>
      </c>
      <c r="G21" s="12" t="s">
        <v>38</v>
      </c>
      <c r="H21" s="14" t="s">
        <v>38</v>
      </c>
      <c r="I21" s="12" t="s">
        <v>38</v>
      </c>
      <c r="J21" s="15">
        <v>8970</v>
      </c>
      <c r="K21" s="12" t="s">
        <v>38</v>
      </c>
      <c r="L21" s="15">
        <v>7270</v>
      </c>
      <c r="M21" s="18">
        <v>20</v>
      </c>
    </row>
    <row r="22" spans="1:13" ht="23.25" customHeight="1" x14ac:dyDescent="0.15">
      <c r="A22" s="532"/>
      <c r="B22" s="19">
        <v>44</v>
      </c>
      <c r="C22" s="10" t="s">
        <v>31</v>
      </c>
      <c r="D22" s="12" t="s">
        <v>14</v>
      </c>
      <c r="E22" s="12" t="s">
        <v>44</v>
      </c>
      <c r="F22" s="13">
        <v>2.31</v>
      </c>
      <c r="G22" s="12" t="s">
        <v>43</v>
      </c>
      <c r="H22" s="21">
        <v>3.3300000000000005</v>
      </c>
      <c r="I22" s="12" t="s">
        <v>44</v>
      </c>
      <c r="J22" s="15">
        <v>9100</v>
      </c>
      <c r="K22" s="12" t="s">
        <v>43</v>
      </c>
      <c r="L22" s="15">
        <v>6500</v>
      </c>
      <c r="M22" s="18">
        <v>20</v>
      </c>
    </row>
    <row r="23" spans="1:13" ht="23.25" customHeight="1" x14ac:dyDescent="0.15">
      <c r="A23" s="532"/>
      <c r="B23" s="19">
        <v>47</v>
      </c>
      <c r="C23" s="10" t="s">
        <v>32</v>
      </c>
      <c r="D23" s="12" t="s">
        <v>14</v>
      </c>
      <c r="E23" s="12" t="s">
        <v>44</v>
      </c>
      <c r="F23" s="13">
        <v>2.41</v>
      </c>
      <c r="G23" s="12" t="s">
        <v>43</v>
      </c>
      <c r="H23" s="21">
        <v>1.5</v>
      </c>
      <c r="I23" s="12" t="s">
        <v>44</v>
      </c>
      <c r="J23" s="15">
        <v>9700</v>
      </c>
      <c r="K23" s="12" t="s">
        <v>43</v>
      </c>
      <c r="L23" s="15">
        <v>7400</v>
      </c>
      <c r="M23" s="18">
        <v>20</v>
      </c>
    </row>
    <row r="24" spans="1:13" ht="23.25" customHeight="1" x14ac:dyDescent="0.15">
      <c r="A24" s="532"/>
      <c r="B24" s="19">
        <v>73</v>
      </c>
      <c r="C24" s="10" t="s">
        <v>33</v>
      </c>
      <c r="D24" s="12" t="s">
        <v>14</v>
      </c>
      <c r="E24" s="12" t="s">
        <v>44</v>
      </c>
      <c r="F24" s="13">
        <v>2.5</v>
      </c>
      <c r="G24" s="12" t="s">
        <v>38</v>
      </c>
      <c r="H24" s="21" t="s">
        <v>38</v>
      </c>
      <c r="I24" s="12" t="s">
        <v>44</v>
      </c>
      <c r="J24" s="15">
        <v>10000</v>
      </c>
      <c r="K24" s="12" t="s">
        <v>44</v>
      </c>
      <c r="L24" s="15">
        <v>7000</v>
      </c>
      <c r="M24" s="18">
        <v>20</v>
      </c>
    </row>
    <row r="25" spans="1:13" ht="23.25" customHeight="1" x14ac:dyDescent="0.15">
      <c r="A25" s="532"/>
      <c r="B25" s="19">
        <v>81</v>
      </c>
      <c r="C25" s="10" t="s">
        <v>34</v>
      </c>
      <c r="D25" s="12" t="s">
        <v>14</v>
      </c>
      <c r="E25" s="12" t="s">
        <v>38</v>
      </c>
      <c r="F25" s="13">
        <v>2.48</v>
      </c>
      <c r="G25" s="12" t="s">
        <v>43</v>
      </c>
      <c r="H25" s="21">
        <v>1</v>
      </c>
      <c r="I25" s="12" t="s">
        <v>44</v>
      </c>
      <c r="J25" s="15">
        <v>9550</v>
      </c>
      <c r="K25" s="12" t="s">
        <v>38</v>
      </c>
      <c r="L25" s="15">
        <v>6450</v>
      </c>
      <c r="M25" s="18">
        <v>20</v>
      </c>
    </row>
    <row r="26" spans="1:13" ht="23.25" customHeight="1" x14ac:dyDescent="0.15">
      <c r="A26" s="533"/>
      <c r="B26" s="19">
        <v>92</v>
      </c>
      <c r="C26" s="10" t="s">
        <v>35</v>
      </c>
      <c r="D26" s="12" t="s">
        <v>14</v>
      </c>
      <c r="E26" s="12" t="s">
        <v>44</v>
      </c>
      <c r="F26" s="13">
        <v>2</v>
      </c>
      <c r="G26" s="12" t="s">
        <v>38</v>
      </c>
      <c r="H26" s="21" t="s">
        <v>38</v>
      </c>
      <c r="I26" s="12" t="s">
        <v>44</v>
      </c>
      <c r="J26" s="15">
        <v>8000</v>
      </c>
      <c r="K26" s="12" t="s">
        <v>44</v>
      </c>
      <c r="L26" s="15">
        <v>5400</v>
      </c>
      <c r="M26" s="18">
        <v>20</v>
      </c>
    </row>
    <row r="27" spans="1:13" ht="23.25" customHeight="1" x14ac:dyDescent="0.15">
      <c r="A27" s="23" t="s">
        <v>36</v>
      </c>
      <c r="B27" s="23"/>
      <c r="C27" s="23"/>
      <c r="D27" s="12"/>
      <c r="E27" s="12"/>
      <c r="F27" s="14" t="s">
        <v>37</v>
      </c>
      <c r="G27" s="12"/>
      <c r="H27" s="14" t="s">
        <v>38</v>
      </c>
      <c r="I27" s="12"/>
      <c r="J27" s="15">
        <f>MIN(J4:J26)</f>
        <v>6800</v>
      </c>
      <c r="K27" s="12"/>
      <c r="L27" s="36">
        <f>MIN(L4:L26)</f>
        <v>4400</v>
      </c>
      <c r="M27" s="25" t="s">
        <v>38</v>
      </c>
    </row>
    <row r="28" spans="1:13" ht="23.25" customHeight="1" x14ac:dyDescent="0.15">
      <c r="A28" s="23" t="s">
        <v>39</v>
      </c>
      <c r="B28" s="23"/>
      <c r="C28" s="23"/>
      <c r="D28" s="12"/>
      <c r="E28" s="12"/>
      <c r="F28" s="14" t="s">
        <v>38</v>
      </c>
      <c r="G28" s="12"/>
      <c r="H28" s="14" t="s">
        <v>38</v>
      </c>
      <c r="I28" s="12"/>
      <c r="J28" s="15">
        <f>MAX(J4:J26)</f>
        <v>10300</v>
      </c>
      <c r="K28" s="12"/>
      <c r="L28" s="36">
        <f>MAX(L4:L27)</f>
        <v>8628</v>
      </c>
      <c r="M28" s="25" t="s">
        <v>38</v>
      </c>
    </row>
    <row r="29" spans="1:13" ht="23.25" customHeight="1" x14ac:dyDescent="0.15">
      <c r="A29" s="23" t="s">
        <v>40</v>
      </c>
      <c r="B29" s="23"/>
      <c r="C29" s="23"/>
      <c r="D29" s="12"/>
      <c r="E29" s="12"/>
      <c r="F29" s="14" t="s">
        <v>38</v>
      </c>
      <c r="G29" s="12"/>
      <c r="H29" s="14" t="s">
        <v>38</v>
      </c>
      <c r="I29" s="12"/>
      <c r="J29" s="15">
        <f>AVERAGE(J4:J17)</f>
        <v>9369.2142857142862</v>
      </c>
      <c r="K29" s="12"/>
      <c r="L29" s="36">
        <f>AVERAGE(L4:L17)</f>
        <v>6474</v>
      </c>
      <c r="M29" s="25" t="s">
        <v>38</v>
      </c>
    </row>
    <row r="30" spans="1:13" ht="23.25" customHeight="1" x14ac:dyDescent="0.15">
      <c r="A30" s="23" t="s">
        <v>41</v>
      </c>
      <c r="B30" s="23"/>
      <c r="C30" s="23"/>
      <c r="D30" s="12"/>
      <c r="E30" s="12"/>
      <c r="F30" s="14" t="s">
        <v>38</v>
      </c>
      <c r="G30" s="12"/>
      <c r="H30" s="14" t="s">
        <v>38</v>
      </c>
      <c r="I30" s="12"/>
      <c r="J30" s="15">
        <f>(AVERAGE(J18:J26))</f>
        <v>9280</v>
      </c>
      <c r="K30" s="12"/>
      <c r="L30" s="36">
        <f>(AVERAGE(L18:L26))</f>
        <v>6646.666666666667</v>
      </c>
      <c r="M30" s="25" t="s">
        <v>38</v>
      </c>
    </row>
    <row r="31" spans="1:13" ht="23.25" customHeight="1" x14ac:dyDescent="0.15">
      <c r="A31" s="23" t="s">
        <v>42</v>
      </c>
      <c r="B31" s="23"/>
      <c r="C31" s="23"/>
      <c r="D31" s="12"/>
      <c r="E31" s="12"/>
      <c r="F31" s="14" t="s">
        <v>38</v>
      </c>
      <c r="G31" s="12"/>
      <c r="H31" s="14" t="s">
        <v>38</v>
      </c>
      <c r="I31" s="12"/>
      <c r="J31" s="15">
        <f>AVERAGE(J4:J26)</f>
        <v>9334.3043478260861</v>
      </c>
      <c r="K31" s="12"/>
      <c r="L31" s="36">
        <f>AVERAGE(L4:L26)</f>
        <v>6541.565217391304</v>
      </c>
      <c r="M31" s="25" t="s">
        <v>38</v>
      </c>
    </row>
  </sheetData>
  <mergeCells count="9">
    <mergeCell ref="M2:M3"/>
    <mergeCell ref="A4:A17"/>
    <mergeCell ref="A18:A26"/>
    <mergeCell ref="A2:C3"/>
    <mergeCell ref="D2:D3"/>
    <mergeCell ref="E2:F3"/>
    <mergeCell ref="G2:H3"/>
    <mergeCell ref="I2:J3"/>
    <mergeCell ref="K2:L3"/>
  </mergeCells>
  <phoneticPr fontId="3"/>
  <pageMargins left="1.0629921259842521" right="0.39370078740157483" top="0.59055118110236227" bottom="0.31496062992125984" header="0.31496062992125984" footer="0.59055118110236227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7A757E-7328-47BB-A9FC-5DE322C62453}">
  <sheetPr>
    <pageSetUpPr fitToPage="1"/>
  </sheetPr>
  <dimension ref="A1:N31"/>
  <sheetViews>
    <sheetView zoomScaleNormal="100" zoomScaleSheetLayoutView="100" workbookViewId="0">
      <selection activeCell="O11" sqref="O11"/>
    </sheetView>
  </sheetViews>
  <sheetFormatPr defaultColWidth="9" defaultRowHeight="23.25" customHeight="1" x14ac:dyDescent="0.15"/>
  <cols>
    <col min="1" max="1" width="3.625" style="3" customWidth="1"/>
    <col min="2" max="2" width="3.625" style="37" customWidth="1"/>
    <col min="3" max="3" width="11.625" style="3" customWidth="1"/>
    <col min="4" max="4" width="4.625" style="3" customWidth="1"/>
    <col min="5" max="5" width="2.625" style="3" customWidth="1"/>
    <col min="6" max="6" width="8.625" style="5" customWidth="1"/>
    <col min="7" max="7" width="2.625" style="5" customWidth="1"/>
    <col min="8" max="8" width="8.625" style="5" customWidth="1"/>
    <col min="9" max="9" width="2.625" style="5" customWidth="1"/>
    <col min="10" max="10" width="8.625" style="5" customWidth="1"/>
    <col min="11" max="11" width="2.625" style="5" customWidth="1"/>
    <col min="12" max="12" width="8.625" style="5" customWidth="1"/>
    <col min="13" max="13" width="10.625" style="3" customWidth="1"/>
    <col min="14" max="16384" width="9" style="5"/>
  </cols>
  <sheetData>
    <row r="1" spans="1:14" ht="23.25" customHeight="1" x14ac:dyDescent="0.15">
      <c r="A1" s="6" t="s">
        <v>46</v>
      </c>
      <c r="D1" s="4"/>
      <c r="L1" s="30"/>
      <c r="N1" s="32"/>
    </row>
    <row r="2" spans="1:14" s="38" customFormat="1" ht="23.25" customHeight="1" x14ac:dyDescent="0.15">
      <c r="A2" s="551" t="s">
        <v>2</v>
      </c>
      <c r="B2" s="552"/>
      <c r="C2" s="553"/>
      <c r="D2" s="557" t="s">
        <v>3</v>
      </c>
      <c r="E2" s="543" t="s">
        <v>4</v>
      </c>
      <c r="F2" s="544"/>
      <c r="G2" s="543" t="s">
        <v>5</v>
      </c>
      <c r="H2" s="544"/>
      <c r="I2" s="547" t="s">
        <v>6</v>
      </c>
      <c r="J2" s="548"/>
      <c r="K2" s="543" t="s">
        <v>7</v>
      </c>
      <c r="L2" s="544"/>
      <c r="M2" s="530" t="s">
        <v>8</v>
      </c>
    </row>
    <row r="3" spans="1:14" s="38" customFormat="1" ht="23.25" customHeight="1" x14ac:dyDescent="0.15">
      <c r="A3" s="554"/>
      <c r="B3" s="555"/>
      <c r="C3" s="556"/>
      <c r="D3" s="558"/>
      <c r="E3" s="545"/>
      <c r="F3" s="546"/>
      <c r="G3" s="545"/>
      <c r="H3" s="546"/>
      <c r="I3" s="549"/>
      <c r="J3" s="550"/>
      <c r="K3" s="545"/>
      <c r="L3" s="546"/>
      <c r="M3" s="531"/>
    </row>
    <row r="4" spans="1:14" ht="23.25" customHeight="1" x14ac:dyDescent="0.15">
      <c r="A4" s="532" t="s">
        <v>9</v>
      </c>
      <c r="B4" s="9">
        <v>1</v>
      </c>
      <c r="C4" s="10" t="s">
        <v>10</v>
      </c>
      <c r="D4" s="11" t="s">
        <v>11</v>
      </c>
      <c r="E4" s="12" t="s">
        <v>43</v>
      </c>
      <c r="F4" s="13">
        <v>1.77</v>
      </c>
      <c r="G4" s="12" t="s">
        <v>38</v>
      </c>
      <c r="H4" s="14" t="s">
        <v>38</v>
      </c>
      <c r="I4" s="12" t="s">
        <v>43</v>
      </c>
      <c r="J4" s="15">
        <v>7765</v>
      </c>
      <c r="K4" s="12" t="s">
        <v>43</v>
      </c>
      <c r="L4" s="15">
        <v>5885</v>
      </c>
      <c r="M4" s="18">
        <v>17</v>
      </c>
    </row>
    <row r="5" spans="1:14" ht="23.25" customHeight="1" x14ac:dyDescent="0.15">
      <c r="A5" s="532"/>
      <c r="B5" s="19">
        <v>2</v>
      </c>
      <c r="C5" s="10" t="s">
        <v>12</v>
      </c>
      <c r="D5" s="20" t="s">
        <v>11</v>
      </c>
      <c r="E5" s="12" t="s">
        <v>43</v>
      </c>
      <c r="F5" s="13">
        <v>2.2999999999999998</v>
      </c>
      <c r="G5" s="12" t="s">
        <v>38</v>
      </c>
      <c r="H5" s="14" t="s">
        <v>38</v>
      </c>
      <c r="I5" s="12" t="s">
        <v>44</v>
      </c>
      <c r="J5" s="15">
        <v>9840</v>
      </c>
      <c r="K5" s="12" t="s">
        <v>43</v>
      </c>
      <c r="L5" s="15">
        <v>5400</v>
      </c>
      <c r="M5" s="18">
        <v>17</v>
      </c>
    </row>
    <row r="6" spans="1:14" ht="23.25" customHeight="1" x14ac:dyDescent="0.15">
      <c r="A6" s="532"/>
      <c r="B6" s="19">
        <v>3</v>
      </c>
      <c r="C6" s="10" t="s">
        <v>13</v>
      </c>
      <c r="D6" s="20" t="s">
        <v>14</v>
      </c>
      <c r="E6" s="12" t="s">
        <v>44</v>
      </c>
      <c r="F6" s="13">
        <v>2.1</v>
      </c>
      <c r="G6" s="12" t="s">
        <v>38</v>
      </c>
      <c r="H6" s="14" t="s">
        <v>38</v>
      </c>
      <c r="I6" s="12" t="s">
        <v>44</v>
      </c>
      <c r="J6" s="15">
        <v>10700</v>
      </c>
      <c r="K6" s="12" t="s">
        <v>44</v>
      </c>
      <c r="L6" s="15">
        <v>5200</v>
      </c>
      <c r="M6" s="18">
        <v>17</v>
      </c>
    </row>
    <row r="7" spans="1:14" ht="23.25" customHeight="1" x14ac:dyDescent="0.15">
      <c r="A7" s="532"/>
      <c r="B7" s="19">
        <v>4</v>
      </c>
      <c r="C7" s="10" t="s">
        <v>15</v>
      </c>
      <c r="D7" s="20" t="s">
        <v>14</v>
      </c>
      <c r="E7" s="12" t="s">
        <v>38</v>
      </c>
      <c r="F7" s="13">
        <v>1.81</v>
      </c>
      <c r="G7" s="12" t="s">
        <v>38</v>
      </c>
      <c r="H7" s="14" t="s">
        <v>38</v>
      </c>
      <c r="I7" s="12" t="s">
        <v>38</v>
      </c>
      <c r="J7" s="15">
        <v>9280</v>
      </c>
      <c r="K7" s="12" t="s">
        <v>38</v>
      </c>
      <c r="L7" s="15">
        <v>4544</v>
      </c>
      <c r="M7" s="18">
        <v>17</v>
      </c>
    </row>
    <row r="8" spans="1:14" ht="23.25" customHeight="1" x14ac:dyDescent="0.15">
      <c r="A8" s="532"/>
      <c r="B8" s="19">
        <v>5</v>
      </c>
      <c r="C8" s="10" t="s">
        <v>16</v>
      </c>
      <c r="D8" s="20" t="s">
        <v>11</v>
      </c>
      <c r="E8" s="12" t="s">
        <v>38</v>
      </c>
      <c r="F8" s="13">
        <v>1.7999999999999998</v>
      </c>
      <c r="G8" s="12" t="s">
        <v>38</v>
      </c>
      <c r="H8" s="14" t="s">
        <v>38</v>
      </c>
      <c r="I8" s="12" t="s">
        <v>38</v>
      </c>
      <c r="J8" s="15">
        <v>9240</v>
      </c>
      <c r="K8" s="12" t="s">
        <v>38</v>
      </c>
      <c r="L8" s="15">
        <v>4560</v>
      </c>
      <c r="M8" s="18">
        <v>17</v>
      </c>
    </row>
    <row r="9" spans="1:14" ht="23.25" customHeight="1" x14ac:dyDescent="0.15">
      <c r="A9" s="532"/>
      <c r="B9" s="19">
        <v>8</v>
      </c>
      <c r="C9" s="10" t="s">
        <v>17</v>
      </c>
      <c r="D9" s="20" t="s">
        <v>14</v>
      </c>
      <c r="E9" s="12" t="s">
        <v>43</v>
      </c>
      <c r="F9" s="13">
        <v>2.0699999999999998</v>
      </c>
      <c r="G9" s="12" t="s">
        <v>38</v>
      </c>
      <c r="H9" s="14" t="s">
        <v>38</v>
      </c>
      <c r="I9" s="12" t="s">
        <v>44</v>
      </c>
      <c r="J9" s="15">
        <v>9120</v>
      </c>
      <c r="K9" s="12" t="s">
        <v>38</v>
      </c>
      <c r="L9" s="15">
        <v>4800</v>
      </c>
      <c r="M9" s="18">
        <v>17</v>
      </c>
    </row>
    <row r="10" spans="1:14" ht="23.25" customHeight="1" x14ac:dyDescent="0.15">
      <c r="A10" s="532"/>
      <c r="B10" s="19">
        <v>9</v>
      </c>
      <c r="C10" s="10" t="s">
        <v>18</v>
      </c>
      <c r="D10" s="20" t="s">
        <v>14</v>
      </c>
      <c r="E10" s="12" t="s">
        <v>43</v>
      </c>
      <c r="F10" s="13">
        <v>2.16</v>
      </c>
      <c r="G10" s="12" t="s">
        <v>38</v>
      </c>
      <c r="H10" s="14" t="s">
        <v>38</v>
      </c>
      <c r="I10" s="12" t="s">
        <v>38</v>
      </c>
      <c r="J10" s="15">
        <v>9847</v>
      </c>
      <c r="K10" s="12" t="s">
        <v>38</v>
      </c>
      <c r="L10" s="15">
        <v>4837</v>
      </c>
      <c r="M10" s="18">
        <v>17</v>
      </c>
    </row>
    <row r="11" spans="1:14" ht="23.25" customHeight="1" x14ac:dyDescent="0.15">
      <c r="A11" s="532"/>
      <c r="B11" s="19">
        <v>10</v>
      </c>
      <c r="C11" s="10" t="s">
        <v>19</v>
      </c>
      <c r="D11" s="20" t="s">
        <v>14</v>
      </c>
      <c r="E11" s="12" t="s">
        <v>38</v>
      </c>
      <c r="F11" s="13">
        <v>1.7500000000000002</v>
      </c>
      <c r="G11" s="12" t="s">
        <v>38</v>
      </c>
      <c r="H11" s="13">
        <v>2.41</v>
      </c>
      <c r="I11" s="12" t="s">
        <v>38</v>
      </c>
      <c r="J11" s="15">
        <v>8600</v>
      </c>
      <c r="K11" s="12" t="s">
        <v>38</v>
      </c>
      <c r="L11" s="15">
        <v>4700</v>
      </c>
      <c r="M11" s="18">
        <v>17</v>
      </c>
    </row>
    <row r="12" spans="1:14" ht="23.25" customHeight="1" x14ac:dyDescent="0.15">
      <c r="A12" s="532"/>
      <c r="B12" s="19">
        <v>11</v>
      </c>
      <c r="C12" s="10" t="s">
        <v>20</v>
      </c>
      <c r="D12" s="20" t="s">
        <v>14</v>
      </c>
      <c r="E12" s="12" t="s">
        <v>44</v>
      </c>
      <c r="F12" s="13">
        <v>1.91</v>
      </c>
      <c r="G12" s="12" t="s">
        <v>38</v>
      </c>
      <c r="H12" s="14" t="s">
        <v>38</v>
      </c>
      <c r="I12" s="12" t="s">
        <v>44</v>
      </c>
      <c r="J12" s="15">
        <v>9800</v>
      </c>
      <c r="K12" s="12" t="s">
        <v>44</v>
      </c>
      <c r="L12" s="15">
        <v>4800</v>
      </c>
      <c r="M12" s="18">
        <v>17</v>
      </c>
    </row>
    <row r="13" spans="1:14" ht="23.25" customHeight="1" x14ac:dyDescent="0.15">
      <c r="A13" s="532"/>
      <c r="B13" s="19">
        <v>12</v>
      </c>
      <c r="C13" s="10" t="s">
        <v>21</v>
      </c>
      <c r="D13" s="20" t="s">
        <v>11</v>
      </c>
      <c r="E13" s="12" t="s">
        <v>44</v>
      </c>
      <c r="F13" s="13">
        <v>2.04</v>
      </c>
      <c r="G13" s="12" t="s">
        <v>38</v>
      </c>
      <c r="H13" s="14" t="s">
        <v>38</v>
      </c>
      <c r="I13" s="12" t="s">
        <v>44</v>
      </c>
      <c r="J13" s="15">
        <v>10071</v>
      </c>
      <c r="K13" s="12" t="s">
        <v>44</v>
      </c>
      <c r="L13" s="15">
        <v>4911</v>
      </c>
      <c r="M13" s="18">
        <v>17</v>
      </c>
    </row>
    <row r="14" spans="1:14" ht="23.25" customHeight="1" x14ac:dyDescent="0.15">
      <c r="A14" s="532"/>
      <c r="B14" s="19">
        <v>22</v>
      </c>
      <c r="C14" s="10" t="s">
        <v>22</v>
      </c>
      <c r="D14" s="12" t="s">
        <v>14</v>
      </c>
      <c r="E14" s="12" t="s">
        <v>38</v>
      </c>
      <c r="F14" s="13">
        <v>2.23</v>
      </c>
      <c r="G14" s="12" t="s">
        <v>38</v>
      </c>
      <c r="H14" s="21">
        <v>1</v>
      </c>
      <c r="I14" s="12" t="s">
        <v>38</v>
      </c>
      <c r="J14" s="15">
        <v>10000</v>
      </c>
      <c r="K14" s="12" t="s">
        <v>38</v>
      </c>
      <c r="L14" s="15">
        <v>5100</v>
      </c>
      <c r="M14" s="18">
        <v>17</v>
      </c>
    </row>
    <row r="15" spans="1:14" ht="23.25" customHeight="1" x14ac:dyDescent="0.15">
      <c r="A15" s="532"/>
      <c r="B15" s="19">
        <v>28</v>
      </c>
      <c r="C15" s="10" t="s">
        <v>23</v>
      </c>
      <c r="D15" s="12" t="s">
        <v>14</v>
      </c>
      <c r="E15" s="12" t="s">
        <v>44</v>
      </c>
      <c r="F15" s="13">
        <v>2.1</v>
      </c>
      <c r="G15" s="12" t="s">
        <v>38</v>
      </c>
      <c r="H15" s="14" t="s">
        <v>38</v>
      </c>
      <c r="I15" s="12" t="s">
        <v>44</v>
      </c>
      <c r="J15" s="15">
        <v>10600</v>
      </c>
      <c r="K15" s="12" t="s">
        <v>38</v>
      </c>
      <c r="L15" s="15">
        <v>5300</v>
      </c>
      <c r="M15" s="18">
        <v>17</v>
      </c>
    </row>
    <row r="16" spans="1:14" ht="23.25" customHeight="1" x14ac:dyDescent="0.15">
      <c r="A16" s="532"/>
      <c r="B16" s="19">
        <v>51</v>
      </c>
      <c r="C16" s="22" t="s">
        <v>24</v>
      </c>
      <c r="D16" s="35" t="s">
        <v>14</v>
      </c>
      <c r="E16" s="12" t="s">
        <v>44</v>
      </c>
      <c r="F16" s="13">
        <v>2</v>
      </c>
      <c r="G16" s="12" t="s">
        <v>38</v>
      </c>
      <c r="H16" s="14" t="s">
        <v>38</v>
      </c>
      <c r="I16" s="12" t="s">
        <v>44</v>
      </c>
      <c r="J16" s="15">
        <v>9900</v>
      </c>
      <c r="K16" s="12" t="s">
        <v>44</v>
      </c>
      <c r="L16" s="15">
        <v>4800</v>
      </c>
      <c r="M16" s="18">
        <v>17</v>
      </c>
    </row>
    <row r="17" spans="1:13" ht="23.25" customHeight="1" x14ac:dyDescent="0.15">
      <c r="A17" s="533"/>
      <c r="B17" s="19">
        <v>58</v>
      </c>
      <c r="C17" s="10" t="s">
        <v>25</v>
      </c>
      <c r="D17" s="12" t="s">
        <v>14</v>
      </c>
      <c r="E17" s="12" t="s">
        <v>44</v>
      </c>
      <c r="F17" s="13">
        <v>2.0699999999999998</v>
      </c>
      <c r="G17" s="12" t="s">
        <v>38</v>
      </c>
      <c r="H17" s="14" t="s">
        <v>38</v>
      </c>
      <c r="I17" s="12" t="s">
        <v>44</v>
      </c>
      <c r="J17" s="15">
        <v>10605</v>
      </c>
      <c r="K17" s="12" t="s">
        <v>44</v>
      </c>
      <c r="L17" s="15">
        <v>5182</v>
      </c>
      <c r="M17" s="18">
        <v>17</v>
      </c>
    </row>
    <row r="18" spans="1:13" ht="23.25" customHeight="1" x14ac:dyDescent="0.15">
      <c r="A18" s="534" t="s">
        <v>26</v>
      </c>
      <c r="B18" s="19">
        <v>14</v>
      </c>
      <c r="C18" s="10" t="s">
        <v>27</v>
      </c>
      <c r="D18" s="12" t="s">
        <v>14</v>
      </c>
      <c r="E18" s="12" t="s">
        <v>43</v>
      </c>
      <c r="F18" s="13">
        <v>2.1399999999999997</v>
      </c>
      <c r="G18" s="12" t="s">
        <v>43</v>
      </c>
      <c r="H18" s="13">
        <v>1.82</v>
      </c>
      <c r="I18" s="12" t="s">
        <v>43</v>
      </c>
      <c r="J18" s="15">
        <v>10800</v>
      </c>
      <c r="K18" s="12" t="s">
        <v>43</v>
      </c>
      <c r="L18" s="15">
        <v>5700</v>
      </c>
      <c r="M18" s="18">
        <v>17</v>
      </c>
    </row>
    <row r="19" spans="1:13" ht="23.25" customHeight="1" x14ac:dyDescent="0.15">
      <c r="A19" s="532"/>
      <c r="B19" s="19">
        <v>16</v>
      </c>
      <c r="C19" s="10" t="s">
        <v>28</v>
      </c>
      <c r="D19" s="12" t="s">
        <v>14</v>
      </c>
      <c r="E19" s="12" t="s">
        <v>44</v>
      </c>
      <c r="F19" s="13">
        <v>1.92</v>
      </c>
      <c r="G19" s="12" t="s">
        <v>43</v>
      </c>
      <c r="H19" s="13">
        <v>1.77</v>
      </c>
      <c r="I19" s="12" t="s">
        <v>44</v>
      </c>
      <c r="J19" s="15">
        <v>10100</v>
      </c>
      <c r="K19" s="12" t="s">
        <v>44</v>
      </c>
      <c r="L19" s="15">
        <v>4900</v>
      </c>
      <c r="M19" s="18">
        <v>17</v>
      </c>
    </row>
    <row r="20" spans="1:13" ht="23.25" customHeight="1" x14ac:dyDescent="0.15">
      <c r="A20" s="532"/>
      <c r="B20" s="19">
        <v>19</v>
      </c>
      <c r="C20" s="22" t="s">
        <v>29</v>
      </c>
      <c r="D20" s="35" t="s">
        <v>14</v>
      </c>
      <c r="E20" s="12" t="s">
        <v>38</v>
      </c>
      <c r="F20" s="13">
        <v>1.8500000000000003</v>
      </c>
      <c r="G20" s="12" t="s">
        <v>38</v>
      </c>
      <c r="H20" s="14" t="s">
        <v>38</v>
      </c>
      <c r="I20" s="12" t="s">
        <v>38</v>
      </c>
      <c r="J20" s="15">
        <v>10000</v>
      </c>
      <c r="K20" s="12" t="s">
        <v>38</v>
      </c>
      <c r="L20" s="15">
        <v>6800</v>
      </c>
      <c r="M20" s="18">
        <v>17</v>
      </c>
    </row>
    <row r="21" spans="1:13" ht="23.25" customHeight="1" x14ac:dyDescent="0.15">
      <c r="A21" s="532"/>
      <c r="B21" s="19">
        <v>21</v>
      </c>
      <c r="C21" s="10" t="s">
        <v>30</v>
      </c>
      <c r="D21" s="12" t="s">
        <v>14</v>
      </c>
      <c r="E21" s="12" t="s">
        <v>38</v>
      </c>
      <c r="F21" s="13">
        <v>1.91</v>
      </c>
      <c r="G21" s="12" t="s">
        <v>38</v>
      </c>
      <c r="H21" s="14" t="s">
        <v>38</v>
      </c>
      <c r="I21" s="12" t="s">
        <v>38</v>
      </c>
      <c r="J21" s="15">
        <v>9370</v>
      </c>
      <c r="K21" s="12" t="s">
        <v>38</v>
      </c>
      <c r="L21" s="15">
        <v>4980</v>
      </c>
      <c r="M21" s="18">
        <v>17</v>
      </c>
    </row>
    <row r="22" spans="1:13" ht="23.25" customHeight="1" x14ac:dyDescent="0.15">
      <c r="A22" s="532"/>
      <c r="B22" s="19">
        <v>44</v>
      </c>
      <c r="C22" s="10" t="s">
        <v>31</v>
      </c>
      <c r="D22" s="12" t="s">
        <v>14</v>
      </c>
      <c r="E22" s="12" t="s">
        <v>44</v>
      </c>
      <c r="F22" s="13">
        <v>1.66</v>
      </c>
      <c r="G22" s="12" t="s">
        <v>38</v>
      </c>
      <c r="H22" s="14" t="s">
        <v>38</v>
      </c>
      <c r="I22" s="12" t="s">
        <v>44</v>
      </c>
      <c r="J22" s="15">
        <v>8700</v>
      </c>
      <c r="K22" s="12" t="s">
        <v>44</v>
      </c>
      <c r="L22" s="15">
        <v>4100</v>
      </c>
      <c r="M22" s="18">
        <v>17</v>
      </c>
    </row>
    <row r="23" spans="1:13" ht="23.25" customHeight="1" x14ac:dyDescent="0.15">
      <c r="A23" s="532"/>
      <c r="B23" s="19">
        <v>47</v>
      </c>
      <c r="C23" s="10" t="s">
        <v>32</v>
      </c>
      <c r="D23" s="12" t="s">
        <v>14</v>
      </c>
      <c r="E23" s="12" t="s">
        <v>44</v>
      </c>
      <c r="F23" s="13">
        <v>1.9</v>
      </c>
      <c r="G23" s="12" t="s">
        <v>38</v>
      </c>
      <c r="H23" s="13">
        <v>2</v>
      </c>
      <c r="I23" s="12" t="s">
        <v>44</v>
      </c>
      <c r="J23" s="15">
        <v>10400</v>
      </c>
      <c r="K23" s="12" t="s">
        <v>44</v>
      </c>
      <c r="L23" s="15">
        <v>4900</v>
      </c>
      <c r="M23" s="18">
        <v>17</v>
      </c>
    </row>
    <row r="24" spans="1:13" ht="23.25" customHeight="1" x14ac:dyDescent="0.15">
      <c r="A24" s="532"/>
      <c r="B24" s="19">
        <v>73</v>
      </c>
      <c r="C24" s="10" t="s">
        <v>33</v>
      </c>
      <c r="D24" s="12" t="s">
        <v>14</v>
      </c>
      <c r="E24" s="12" t="s">
        <v>44</v>
      </c>
      <c r="F24" s="13">
        <v>2.1</v>
      </c>
      <c r="G24" s="12" t="s">
        <v>38</v>
      </c>
      <c r="H24" s="13" t="s">
        <v>38</v>
      </c>
      <c r="I24" s="12" t="s">
        <v>44</v>
      </c>
      <c r="J24" s="15">
        <v>11000</v>
      </c>
      <c r="K24" s="12" t="s">
        <v>44</v>
      </c>
      <c r="L24" s="15">
        <v>6000</v>
      </c>
      <c r="M24" s="18">
        <v>17</v>
      </c>
    </row>
    <row r="25" spans="1:13" ht="23.25" customHeight="1" x14ac:dyDescent="0.15">
      <c r="A25" s="532"/>
      <c r="B25" s="19">
        <v>81</v>
      </c>
      <c r="C25" s="10" t="s">
        <v>34</v>
      </c>
      <c r="D25" s="12" t="s">
        <v>14</v>
      </c>
      <c r="E25" s="12" t="s">
        <v>38</v>
      </c>
      <c r="F25" s="13">
        <v>2.2999999999999998</v>
      </c>
      <c r="G25" s="12" t="s">
        <v>43</v>
      </c>
      <c r="H25" s="13">
        <v>1</v>
      </c>
      <c r="I25" s="12" t="s">
        <v>38</v>
      </c>
      <c r="J25" s="15">
        <v>9740</v>
      </c>
      <c r="K25" s="12" t="s">
        <v>38</v>
      </c>
      <c r="L25" s="15">
        <v>4870</v>
      </c>
      <c r="M25" s="18">
        <v>17</v>
      </c>
    </row>
    <row r="26" spans="1:13" ht="23.25" customHeight="1" x14ac:dyDescent="0.15">
      <c r="A26" s="533"/>
      <c r="B26" s="19">
        <v>92</v>
      </c>
      <c r="C26" s="10" t="s">
        <v>35</v>
      </c>
      <c r="D26" s="39" t="s">
        <v>14</v>
      </c>
      <c r="E26" s="12" t="s">
        <v>44</v>
      </c>
      <c r="F26" s="13">
        <v>1.9</v>
      </c>
      <c r="G26" s="12" t="s">
        <v>38</v>
      </c>
      <c r="H26" s="13" t="s">
        <v>38</v>
      </c>
      <c r="I26" s="12" t="s">
        <v>44</v>
      </c>
      <c r="J26" s="15">
        <v>9200</v>
      </c>
      <c r="K26" s="12" t="s">
        <v>43</v>
      </c>
      <c r="L26" s="15">
        <v>4700</v>
      </c>
      <c r="M26" s="18">
        <v>17</v>
      </c>
    </row>
    <row r="27" spans="1:13" ht="23.25" customHeight="1" x14ac:dyDescent="0.15">
      <c r="A27" s="23" t="s">
        <v>36</v>
      </c>
      <c r="B27" s="23"/>
      <c r="C27" s="23"/>
      <c r="D27" s="12"/>
      <c r="E27" s="12"/>
      <c r="F27" s="14" t="s">
        <v>37</v>
      </c>
      <c r="G27" s="12"/>
      <c r="H27" s="14" t="s">
        <v>38</v>
      </c>
      <c r="I27" s="12"/>
      <c r="J27" s="15">
        <f>MIN(J4:J26)</f>
        <v>7765</v>
      </c>
      <c r="K27" s="12"/>
      <c r="L27" s="15">
        <f>MIN(L4:L26)</f>
        <v>4100</v>
      </c>
      <c r="M27" s="25" t="s">
        <v>38</v>
      </c>
    </row>
    <row r="28" spans="1:13" ht="23.25" customHeight="1" x14ac:dyDescent="0.15">
      <c r="A28" s="23" t="s">
        <v>39</v>
      </c>
      <c r="B28" s="23"/>
      <c r="C28" s="23"/>
      <c r="D28" s="12"/>
      <c r="E28" s="12"/>
      <c r="F28" s="14" t="s">
        <v>38</v>
      </c>
      <c r="G28" s="12"/>
      <c r="H28" s="14" t="s">
        <v>38</v>
      </c>
      <c r="I28" s="12"/>
      <c r="J28" s="15">
        <f>MAX(J4:J24)</f>
        <v>11000</v>
      </c>
      <c r="K28" s="12"/>
      <c r="L28" s="15">
        <f>MAX(L4:L24)</f>
        <v>6800</v>
      </c>
      <c r="M28" s="25" t="s">
        <v>38</v>
      </c>
    </row>
    <row r="29" spans="1:13" ht="23.25" customHeight="1" x14ac:dyDescent="0.15">
      <c r="A29" s="23" t="s">
        <v>40</v>
      </c>
      <c r="B29" s="23"/>
      <c r="C29" s="23"/>
      <c r="D29" s="12"/>
      <c r="E29" s="12"/>
      <c r="F29" s="14" t="s">
        <v>38</v>
      </c>
      <c r="G29" s="12"/>
      <c r="H29" s="14" t="s">
        <v>38</v>
      </c>
      <c r="I29" s="12"/>
      <c r="J29" s="15">
        <f>AVERAGE(J4:J17)</f>
        <v>9669.1428571428569</v>
      </c>
      <c r="K29" s="12"/>
      <c r="L29" s="15">
        <f>AVERAGE(L4:L17)</f>
        <v>5001.3571428571431</v>
      </c>
      <c r="M29" s="25" t="s">
        <v>38</v>
      </c>
    </row>
    <row r="30" spans="1:13" ht="23.25" customHeight="1" x14ac:dyDescent="0.15">
      <c r="A30" s="23" t="s">
        <v>41</v>
      </c>
      <c r="B30" s="23"/>
      <c r="C30" s="23"/>
      <c r="D30" s="12"/>
      <c r="E30" s="12"/>
      <c r="F30" s="14" t="s">
        <v>38</v>
      </c>
      <c r="G30" s="12"/>
      <c r="H30" s="14" t="s">
        <v>38</v>
      </c>
      <c r="I30" s="12"/>
      <c r="J30" s="15">
        <f>(AVERAGE(J18:J26))</f>
        <v>9923.3333333333339</v>
      </c>
      <c r="K30" s="12"/>
      <c r="L30" s="15">
        <f>(AVERAGE(L18:L26))</f>
        <v>5216.666666666667</v>
      </c>
      <c r="M30" s="25" t="s">
        <v>38</v>
      </c>
    </row>
    <row r="31" spans="1:13" ht="23.25" customHeight="1" x14ac:dyDescent="0.15">
      <c r="A31" s="23" t="s">
        <v>42</v>
      </c>
      <c r="B31" s="23"/>
      <c r="C31" s="23"/>
      <c r="D31" s="12"/>
      <c r="E31" s="12"/>
      <c r="F31" s="14" t="s">
        <v>38</v>
      </c>
      <c r="G31" s="12"/>
      <c r="H31" s="14" t="s">
        <v>38</v>
      </c>
      <c r="I31" s="12"/>
      <c r="J31" s="15">
        <f>AVERAGE(J4:J26)</f>
        <v>9768.608695652174</v>
      </c>
      <c r="K31" s="12"/>
      <c r="L31" s="15">
        <f>AVERAGE(L4:L26)</f>
        <v>5085.608695652174</v>
      </c>
      <c r="M31" s="25" t="s">
        <v>38</v>
      </c>
    </row>
  </sheetData>
  <mergeCells count="9">
    <mergeCell ref="M2:M3"/>
    <mergeCell ref="A4:A17"/>
    <mergeCell ref="A18:A26"/>
    <mergeCell ref="A2:C3"/>
    <mergeCell ref="D2:D3"/>
    <mergeCell ref="E2:F3"/>
    <mergeCell ref="G2:H3"/>
    <mergeCell ref="I2:J3"/>
    <mergeCell ref="K2:L3"/>
  </mergeCells>
  <phoneticPr fontId="3"/>
  <pageMargins left="1.0629921259842521" right="0.39370078740157483" top="0.59055118110236227" bottom="0.31496062992125984" header="0.47244094488188981" footer="0.59055118110236227"/>
  <pageSetup paperSize="9" orientation="portrait" horizontalDpi="300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617191-0182-40DB-9D14-1E8489EC8BE6}">
  <sheetPr>
    <pageSetUpPr fitToPage="1"/>
  </sheetPr>
  <dimension ref="A1:O31"/>
  <sheetViews>
    <sheetView zoomScaleNormal="100" zoomScaleSheetLayoutView="100" workbookViewId="0">
      <pane xSplit="2" ySplit="7" topLeftCell="C8" activePane="bottomRight" state="frozen"/>
      <selection pane="topRight"/>
      <selection pane="bottomLeft"/>
      <selection pane="bottomRight" activeCell="L32" sqref="L32"/>
    </sheetView>
  </sheetViews>
  <sheetFormatPr defaultColWidth="9" defaultRowHeight="18" customHeight="1" x14ac:dyDescent="0.15"/>
  <cols>
    <col min="1" max="1" width="3.125" style="42" customWidth="1"/>
    <col min="2" max="2" width="11.625" style="34" customWidth="1"/>
    <col min="3" max="4" width="6.875" style="34" customWidth="1"/>
    <col min="5" max="6" width="14.625" style="34" customWidth="1"/>
    <col min="7" max="8" width="6.875" style="34" customWidth="1"/>
    <col min="9" max="10" width="9.125" style="34" bestFit="1" customWidth="1"/>
    <col min="11" max="15" width="9.125" style="34" customWidth="1"/>
    <col min="16" max="16384" width="9" style="34"/>
  </cols>
  <sheetData>
    <row r="1" spans="1:15" ht="24.95" customHeight="1" x14ac:dyDescent="0.15">
      <c r="A1" s="6" t="s">
        <v>47</v>
      </c>
      <c r="I1" s="40"/>
      <c r="J1" s="40"/>
      <c r="K1" s="40"/>
      <c r="L1" s="40"/>
      <c r="M1" s="40"/>
      <c r="N1" s="40"/>
      <c r="O1" s="40"/>
    </row>
    <row r="2" spans="1:15" s="42" customFormat="1" ht="15.95" customHeight="1" x14ac:dyDescent="0.15">
      <c r="A2" s="560" t="s">
        <v>48</v>
      </c>
      <c r="B2" s="561" t="s">
        <v>49</v>
      </c>
      <c r="C2" s="562" t="s">
        <v>50</v>
      </c>
      <c r="D2" s="562" t="s">
        <v>51</v>
      </c>
      <c r="E2" s="562" t="s">
        <v>52</v>
      </c>
      <c r="F2" s="562" t="s">
        <v>53</v>
      </c>
      <c r="G2" s="562" t="s">
        <v>54</v>
      </c>
      <c r="H2" s="562" t="s">
        <v>55</v>
      </c>
      <c r="I2" s="562" t="s">
        <v>56</v>
      </c>
      <c r="J2" s="559" t="s">
        <v>57</v>
      </c>
      <c r="K2" s="56"/>
      <c r="L2" s="56"/>
      <c r="M2" s="56"/>
      <c r="N2" s="56"/>
      <c r="O2" s="56"/>
    </row>
    <row r="3" spans="1:15" s="42" customFormat="1" ht="15.95" customHeight="1" x14ac:dyDescent="0.15">
      <c r="A3" s="560"/>
      <c r="B3" s="561"/>
      <c r="C3" s="561"/>
      <c r="D3" s="561"/>
      <c r="E3" s="562"/>
      <c r="F3" s="562"/>
      <c r="G3" s="561"/>
      <c r="H3" s="561"/>
      <c r="I3" s="562"/>
      <c r="J3" s="559"/>
      <c r="K3" s="56"/>
      <c r="L3" s="56"/>
      <c r="M3" s="56"/>
      <c r="N3" s="56"/>
      <c r="O3" s="56"/>
    </row>
    <row r="4" spans="1:15" s="42" customFormat="1" ht="15.95" customHeight="1" x14ac:dyDescent="0.15">
      <c r="A4" s="560"/>
      <c r="B4" s="561"/>
      <c r="C4" s="561"/>
      <c r="D4" s="561"/>
      <c r="E4" s="562"/>
      <c r="F4" s="562"/>
      <c r="G4" s="561"/>
      <c r="H4" s="561"/>
      <c r="I4" s="562"/>
      <c r="J4" s="559"/>
      <c r="K4" s="56"/>
      <c r="L4" s="56"/>
      <c r="M4" s="56"/>
      <c r="N4" s="56"/>
      <c r="O4" s="56"/>
    </row>
    <row r="5" spans="1:15" ht="18" customHeight="1" x14ac:dyDescent="0.15">
      <c r="A5" s="43" t="s">
        <v>58</v>
      </c>
      <c r="B5" s="43"/>
      <c r="C5" s="44">
        <v>51.46</v>
      </c>
      <c r="D5" s="44">
        <v>48.54</v>
      </c>
      <c r="E5" s="45">
        <f>SUM(E6:E7)</f>
        <v>20054389</v>
      </c>
      <c r="F5" s="45">
        <f>SUM(F6:F7)</f>
        <v>18912726</v>
      </c>
      <c r="G5" s="46" t="s">
        <v>37</v>
      </c>
      <c r="H5" s="46" t="s">
        <v>38</v>
      </c>
      <c r="I5" s="45">
        <v>41.562897533092787</v>
      </c>
      <c r="J5" s="45">
        <v>65.647323251268887</v>
      </c>
      <c r="K5" s="57"/>
      <c r="L5" s="57"/>
      <c r="M5" s="57"/>
      <c r="N5" s="57"/>
      <c r="O5" s="57"/>
    </row>
    <row r="6" spans="1:15" ht="18" customHeight="1" x14ac:dyDescent="0.15">
      <c r="A6" s="47" t="s">
        <v>59</v>
      </c>
      <c r="B6" s="47"/>
      <c r="C6" s="44">
        <v>51.45</v>
      </c>
      <c r="D6" s="44">
        <v>48.55</v>
      </c>
      <c r="E6" s="45">
        <f>SUM(E8:E17,E22:E23,E26:E27)</f>
        <v>18776371</v>
      </c>
      <c r="F6" s="45">
        <f>SUM(F8:F17,F22:F23,F26:F27)</f>
        <v>17717965</v>
      </c>
      <c r="G6" s="46" t="s">
        <v>38</v>
      </c>
      <c r="H6" s="46" t="s">
        <v>38</v>
      </c>
      <c r="I6" s="45">
        <v>41.50932813961149</v>
      </c>
      <c r="J6" s="45">
        <v>65.544896438748637</v>
      </c>
      <c r="K6" s="57"/>
      <c r="L6" s="57"/>
      <c r="M6" s="57"/>
      <c r="N6" s="57"/>
      <c r="O6" s="57"/>
    </row>
    <row r="7" spans="1:15" ht="18" customHeight="1" x14ac:dyDescent="0.15">
      <c r="A7" s="47" t="s">
        <v>60</v>
      </c>
      <c r="B7" s="47"/>
      <c r="C7" s="44">
        <v>51.68</v>
      </c>
      <c r="D7" s="44">
        <v>48.32</v>
      </c>
      <c r="E7" s="45">
        <f>SUM(E18:E21,E24:E25,E28:E30)</f>
        <v>1278018</v>
      </c>
      <c r="F7" s="45">
        <f>SUM(F18:F21,F24:F25,F28:F30)</f>
        <v>1194761</v>
      </c>
      <c r="G7" s="46" t="s">
        <v>38</v>
      </c>
      <c r="H7" s="46" t="s">
        <v>38</v>
      </c>
      <c r="I7" s="45">
        <v>42.366173838095868</v>
      </c>
      <c r="J7" s="45">
        <v>67.183219518663392</v>
      </c>
      <c r="K7" s="57"/>
      <c r="L7" s="57"/>
      <c r="M7" s="57"/>
      <c r="N7" s="57"/>
      <c r="O7" s="57"/>
    </row>
    <row r="8" spans="1:15" ht="18" customHeight="1" x14ac:dyDescent="0.15">
      <c r="A8" s="41">
        <v>1</v>
      </c>
      <c r="B8" s="48" t="s">
        <v>10</v>
      </c>
      <c r="C8" s="44">
        <v>50.63</v>
      </c>
      <c r="D8" s="44">
        <v>49.37</v>
      </c>
      <c r="E8" s="45">
        <v>8009473</v>
      </c>
      <c r="F8" s="45">
        <v>7810657</v>
      </c>
      <c r="G8" s="45">
        <v>23493</v>
      </c>
      <c r="H8" s="45">
        <v>23180</v>
      </c>
      <c r="I8" s="45">
        <v>41.019737886601895</v>
      </c>
      <c r="J8" s="45">
        <v>66.432825119456723</v>
      </c>
      <c r="K8" s="57"/>
      <c r="L8" s="57"/>
      <c r="M8" s="57"/>
      <c r="N8" s="57"/>
      <c r="O8" s="57"/>
    </row>
    <row r="9" spans="1:15" ht="18" customHeight="1" x14ac:dyDescent="0.15">
      <c r="A9" s="41">
        <v>2</v>
      </c>
      <c r="B9" s="48" t="s">
        <v>61</v>
      </c>
      <c r="C9" s="44">
        <v>54.5</v>
      </c>
      <c r="D9" s="44">
        <v>45.5</v>
      </c>
      <c r="E9" s="45">
        <v>1577634</v>
      </c>
      <c r="F9" s="45">
        <v>1317307</v>
      </c>
      <c r="G9" s="45">
        <v>26640</v>
      </c>
      <c r="H9" s="45">
        <v>19680</v>
      </c>
      <c r="I9" s="45">
        <v>44.223636261703199</v>
      </c>
      <c r="J9" s="45">
        <v>63.592504344901052</v>
      </c>
      <c r="K9" s="57"/>
      <c r="L9" s="57"/>
      <c r="M9" s="57"/>
      <c r="N9" s="57"/>
      <c r="O9" s="57"/>
    </row>
    <row r="10" spans="1:15" ht="18" customHeight="1" x14ac:dyDescent="0.15">
      <c r="A10" s="41">
        <v>3</v>
      </c>
      <c r="B10" s="48" t="s">
        <v>62</v>
      </c>
      <c r="C10" s="44">
        <v>57.95</v>
      </c>
      <c r="D10" s="44">
        <v>42.05</v>
      </c>
      <c r="E10" s="45">
        <v>214466</v>
      </c>
      <c r="F10" s="45">
        <v>155653</v>
      </c>
      <c r="G10" s="45">
        <v>27200</v>
      </c>
      <c r="H10" s="45">
        <v>18100</v>
      </c>
      <c r="I10" s="45">
        <v>43.300222087623659</v>
      </c>
      <c r="J10" s="45">
        <v>57.243084998990511</v>
      </c>
      <c r="K10" s="57"/>
      <c r="L10" s="57"/>
      <c r="M10" s="57"/>
      <c r="N10" s="57"/>
      <c r="O10" s="57"/>
    </row>
    <row r="11" spans="1:15" ht="18" customHeight="1" x14ac:dyDescent="0.15">
      <c r="A11" s="41">
        <v>4</v>
      </c>
      <c r="B11" s="48" t="s">
        <v>63</v>
      </c>
      <c r="C11" s="44">
        <v>53.62</v>
      </c>
      <c r="D11" s="44">
        <v>46.38</v>
      </c>
      <c r="E11" s="45">
        <v>713511</v>
      </c>
      <c r="F11" s="45">
        <v>617149</v>
      </c>
      <c r="G11" s="45">
        <v>26580</v>
      </c>
      <c r="H11" s="45">
        <v>17972</v>
      </c>
      <c r="I11" s="45">
        <v>40.921713695801792</v>
      </c>
      <c r="J11" s="45">
        <v>61.40565496673549</v>
      </c>
      <c r="K11" s="57"/>
      <c r="L11" s="57"/>
      <c r="M11" s="57"/>
      <c r="N11" s="57"/>
      <c r="O11" s="57"/>
    </row>
    <row r="12" spans="1:15" ht="18" customHeight="1" x14ac:dyDescent="0.15">
      <c r="A12" s="41">
        <v>5</v>
      </c>
      <c r="B12" s="48" t="s">
        <v>64</v>
      </c>
      <c r="C12" s="44">
        <v>54.57</v>
      </c>
      <c r="D12" s="44">
        <v>45.43</v>
      </c>
      <c r="E12" s="45">
        <v>982818</v>
      </c>
      <c r="F12" s="45">
        <v>818139</v>
      </c>
      <c r="G12" s="45">
        <v>22980</v>
      </c>
      <c r="H12" s="45">
        <v>18480</v>
      </c>
      <c r="I12" s="45">
        <v>37.29718037266138</v>
      </c>
      <c r="J12" s="45">
        <v>55.199081628780689</v>
      </c>
      <c r="K12" s="57"/>
      <c r="L12" s="57"/>
      <c r="M12" s="57"/>
      <c r="N12" s="57"/>
      <c r="O12" s="57"/>
    </row>
    <row r="13" spans="1:15" ht="18" customHeight="1" x14ac:dyDescent="0.15">
      <c r="A13" s="41">
        <v>8</v>
      </c>
      <c r="B13" s="48" t="s">
        <v>65</v>
      </c>
      <c r="C13" s="44">
        <v>50.04</v>
      </c>
      <c r="D13" s="44">
        <v>49.96</v>
      </c>
      <c r="E13" s="45">
        <v>3364737</v>
      </c>
      <c r="F13" s="45">
        <v>3359205</v>
      </c>
      <c r="G13" s="45">
        <v>26160</v>
      </c>
      <c r="H13" s="45">
        <v>19200</v>
      </c>
      <c r="I13" s="45">
        <v>40.965435375474826</v>
      </c>
      <c r="J13" s="45">
        <v>66.654950326288102</v>
      </c>
      <c r="K13" s="57"/>
      <c r="L13" s="57"/>
      <c r="M13" s="57"/>
      <c r="N13" s="57"/>
      <c r="O13" s="57"/>
    </row>
    <row r="14" spans="1:15" ht="18" customHeight="1" x14ac:dyDescent="0.15">
      <c r="A14" s="41">
        <v>9</v>
      </c>
      <c r="B14" s="48" t="s">
        <v>66</v>
      </c>
      <c r="C14" s="44">
        <v>52.86</v>
      </c>
      <c r="D14" s="44">
        <v>47.14</v>
      </c>
      <c r="E14" s="45">
        <v>285964</v>
      </c>
      <c r="F14" s="45">
        <v>255064</v>
      </c>
      <c r="G14" s="45">
        <v>26880</v>
      </c>
      <c r="H14" s="45">
        <v>18888</v>
      </c>
      <c r="I14" s="45">
        <v>42.314886060964781</v>
      </c>
      <c r="J14" s="45">
        <v>64.630511985794612</v>
      </c>
      <c r="K14" s="57"/>
      <c r="L14" s="57"/>
      <c r="M14" s="57"/>
      <c r="N14" s="57"/>
      <c r="O14" s="57"/>
    </row>
    <row r="15" spans="1:15" ht="18" customHeight="1" x14ac:dyDescent="0.15">
      <c r="A15" s="41">
        <v>10</v>
      </c>
      <c r="B15" s="48" t="s">
        <v>67</v>
      </c>
      <c r="C15" s="44">
        <v>49.15</v>
      </c>
      <c r="D15" s="44">
        <v>50.85</v>
      </c>
      <c r="E15" s="45">
        <v>391395</v>
      </c>
      <c r="F15" s="45">
        <v>404909</v>
      </c>
      <c r="G15" s="45">
        <v>26900</v>
      </c>
      <c r="H15" s="45">
        <v>19200</v>
      </c>
      <c r="I15" s="45">
        <v>42.432241977450133</v>
      </c>
      <c r="J15" s="45">
        <v>71.54618386816999</v>
      </c>
      <c r="K15" s="57"/>
      <c r="L15" s="57"/>
      <c r="M15" s="57"/>
      <c r="N15" s="57"/>
      <c r="O15" s="57"/>
    </row>
    <row r="16" spans="1:15" ht="18" customHeight="1" x14ac:dyDescent="0.15">
      <c r="A16" s="41">
        <v>11</v>
      </c>
      <c r="B16" s="48" t="s">
        <v>68</v>
      </c>
      <c r="C16" s="44">
        <v>53.03</v>
      </c>
      <c r="D16" s="44">
        <v>46.97</v>
      </c>
      <c r="E16" s="45">
        <v>265124</v>
      </c>
      <c r="F16" s="45">
        <v>234804</v>
      </c>
      <c r="G16" s="45">
        <v>26200</v>
      </c>
      <c r="H16" s="45">
        <v>17400</v>
      </c>
      <c r="I16" s="45">
        <v>41.277284757901292</v>
      </c>
      <c r="J16" s="45">
        <v>63.248637708236025</v>
      </c>
      <c r="K16" s="57"/>
      <c r="L16" s="57"/>
      <c r="M16" s="57"/>
      <c r="N16" s="57"/>
      <c r="O16" s="57"/>
    </row>
    <row r="17" spans="1:15" ht="18" customHeight="1" x14ac:dyDescent="0.15">
      <c r="A17" s="41">
        <v>12</v>
      </c>
      <c r="B17" s="48" t="s">
        <v>69</v>
      </c>
      <c r="C17" s="44">
        <v>50.35</v>
      </c>
      <c r="D17" s="44">
        <v>49.65</v>
      </c>
      <c r="E17" s="45">
        <v>233856</v>
      </c>
      <c r="F17" s="45">
        <v>230570</v>
      </c>
      <c r="G17" s="45">
        <v>26615</v>
      </c>
      <c r="H17" s="45">
        <v>18024</v>
      </c>
      <c r="I17" s="45">
        <v>45.050279329608941</v>
      </c>
      <c r="J17" s="45">
        <v>65.948757464842998</v>
      </c>
      <c r="K17" s="57"/>
      <c r="L17" s="57"/>
      <c r="M17" s="57"/>
      <c r="N17" s="57"/>
      <c r="O17" s="57"/>
    </row>
    <row r="18" spans="1:15" ht="18" customHeight="1" x14ac:dyDescent="0.15">
      <c r="A18" s="41">
        <v>14</v>
      </c>
      <c r="B18" s="48" t="s">
        <v>70</v>
      </c>
      <c r="C18" s="44">
        <v>50.06</v>
      </c>
      <c r="D18" s="44">
        <v>49.94</v>
      </c>
      <c r="E18" s="45">
        <v>341077</v>
      </c>
      <c r="F18" s="45">
        <v>340250</v>
      </c>
      <c r="G18" s="45">
        <v>26700</v>
      </c>
      <c r="H18" s="45">
        <v>20800</v>
      </c>
      <c r="I18" s="45">
        <v>42.170746785361025</v>
      </c>
      <c r="J18" s="45">
        <v>71.672477744807125</v>
      </c>
      <c r="K18" s="57"/>
      <c r="L18" s="57"/>
      <c r="M18" s="57"/>
      <c r="N18" s="57"/>
      <c r="O18" s="57"/>
    </row>
    <row r="19" spans="1:15" ht="18" customHeight="1" x14ac:dyDescent="0.15">
      <c r="A19" s="41">
        <v>16</v>
      </c>
      <c r="B19" s="48" t="s">
        <v>71</v>
      </c>
      <c r="C19" s="44">
        <v>50.59</v>
      </c>
      <c r="D19" s="44">
        <v>49.41</v>
      </c>
      <c r="E19" s="45">
        <v>184341</v>
      </c>
      <c r="F19" s="45">
        <v>180028</v>
      </c>
      <c r="G19" s="45">
        <v>27100</v>
      </c>
      <c r="H19" s="45">
        <v>17700</v>
      </c>
      <c r="I19" s="45">
        <v>40.711351590106005</v>
      </c>
      <c r="J19" s="45">
        <v>65.609098939929325</v>
      </c>
      <c r="K19" s="57"/>
      <c r="L19" s="57"/>
      <c r="M19" s="57"/>
      <c r="N19" s="57"/>
      <c r="O19" s="57"/>
    </row>
    <row r="20" spans="1:15" ht="18" customHeight="1" x14ac:dyDescent="0.15">
      <c r="A20" s="41">
        <v>19</v>
      </c>
      <c r="B20" s="48" t="s">
        <v>72</v>
      </c>
      <c r="C20" s="44">
        <v>54.87</v>
      </c>
      <c r="D20" s="44">
        <v>45.13</v>
      </c>
      <c r="E20" s="45">
        <v>198642</v>
      </c>
      <c r="F20" s="45">
        <v>163371</v>
      </c>
      <c r="G20" s="45">
        <v>30100</v>
      </c>
      <c r="H20" s="45">
        <v>22200</v>
      </c>
      <c r="I20" s="45">
        <v>48.284394749635389</v>
      </c>
      <c r="J20" s="45">
        <v>69.906417112299465</v>
      </c>
      <c r="K20" s="57"/>
      <c r="L20" s="57"/>
      <c r="M20" s="57"/>
      <c r="N20" s="57"/>
      <c r="O20" s="57"/>
    </row>
    <row r="21" spans="1:15" ht="18" customHeight="1" x14ac:dyDescent="0.15">
      <c r="A21" s="41">
        <v>21</v>
      </c>
      <c r="B21" s="48" t="s">
        <v>73</v>
      </c>
      <c r="C21" s="44">
        <v>53.71</v>
      </c>
      <c r="D21" s="44">
        <v>46.29</v>
      </c>
      <c r="E21" s="45">
        <v>97915</v>
      </c>
      <c r="F21" s="45">
        <v>84378</v>
      </c>
      <c r="G21" s="45">
        <v>27850</v>
      </c>
      <c r="H21" s="45">
        <v>22560</v>
      </c>
      <c r="I21" s="45">
        <v>45.563052582596555</v>
      </c>
      <c r="J21" s="45">
        <v>66.60539785946952</v>
      </c>
      <c r="K21" s="57"/>
      <c r="L21" s="57"/>
      <c r="M21" s="57"/>
      <c r="N21" s="57"/>
      <c r="O21" s="57"/>
    </row>
    <row r="22" spans="1:15" ht="18" customHeight="1" x14ac:dyDescent="0.15">
      <c r="A22" s="41">
        <v>22</v>
      </c>
      <c r="B22" s="48" t="s">
        <v>22</v>
      </c>
      <c r="C22" s="44">
        <v>51.05</v>
      </c>
      <c r="D22" s="44">
        <v>48.95</v>
      </c>
      <c r="E22" s="45">
        <v>238785</v>
      </c>
      <c r="F22" s="45">
        <v>228957</v>
      </c>
      <c r="G22" s="45">
        <v>28200</v>
      </c>
      <c r="H22" s="45">
        <v>20600</v>
      </c>
      <c r="I22" s="45">
        <v>45.517537171178041</v>
      </c>
      <c r="J22" s="45">
        <v>70.508577964163166</v>
      </c>
      <c r="K22" s="57"/>
      <c r="L22" s="57"/>
      <c r="M22" s="57"/>
      <c r="N22" s="57"/>
      <c r="O22" s="57"/>
    </row>
    <row r="23" spans="1:15" ht="18" customHeight="1" x14ac:dyDescent="0.15">
      <c r="A23" s="41">
        <v>28</v>
      </c>
      <c r="B23" s="48" t="s">
        <v>23</v>
      </c>
      <c r="C23" s="44">
        <v>51.67</v>
      </c>
      <c r="D23" s="44">
        <v>48.33</v>
      </c>
      <c r="E23" s="45">
        <v>998146</v>
      </c>
      <c r="F23" s="45">
        <v>933535</v>
      </c>
      <c r="G23" s="45">
        <v>28600</v>
      </c>
      <c r="H23" s="45">
        <v>23300</v>
      </c>
      <c r="I23" s="45">
        <v>46.294049441120542</v>
      </c>
      <c r="J23" s="45">
        <v>73.877742219748626</v>
      </c>
      <c r="K23" s="57"/>
      <c r="L23" s="57"/>
      <c r="M23" s="57"/>
      <c r="N23" s="57"/>
      <c r="O23" s="57"/>
    </row>
    <row r="24" spans="1:15" ht="18" customHeight="1" x14ac:dyDescent="0.15">
      <c r="A24" s="41">
        <v>44</v>
      </c>
      <c r="B24" s="48" t="s">
        <v>74</v>
      </c>
      <c r="C24" s="44">
        <v>53.13</v>
      </c>
      <c r="D24" s="44">
        <v>46.87</v>
      </c>
      <c r="E24" s="45">
        <v>51856</v>
      </c>
      <c r="F24" s="45">
        <v>45739</v>
      </c>
      <c r="G24" s="45">
        <v>26000</v>
      </c>
      <c r="H24" s="45">
        <v>17500</v>
      </c>
      <c r="I24" s="45">
        <v>40.512500000000003</v>
      </c>
      <c r="J24" s="45">
        <v>61.270312500000003</v>
      </c>
      <c r="K24" s="57"/>
      <c r="L24" s="57"/>
      <c r="M24" s="57"/>
      <c r="N24" s="57"/>
      <c r="O24" s="57"/>
    </row>
    <row r="25" spans="1:15" ht="18" customHeight="1" x14ac:dyDescent="0.15">
      <c r="A25" s="41">
        <v>47</v>
      </c>
      <c r="B25" s="48" t="s">
        <v>75</v>
      </c>
      <c r="C25" s="44">
        <v>52.15</v>
      </c>
      <c r="D25" s="44">
        <v>47.85</v>
      </c>
      <c r="E25" s="45">
        <v>152986</v>
      </c>
      <c r="F25" s="45">
        <v>140370</v>
      </c>
      <c r="G25" s="45">
        <v>27900</v>
      </c>
      <c r="H25" s="45">
        <v>19300</v>
      </c>
      <c r="I25" s="45">
        <v>43.772818311874104</v>
      </c>
      <c r="J25" s="45">
        <v>67.046351931330477</v>
      </c>
      <c r="K25" s="57"/>
      <c r="L25" s="57"/>
      <c r="M25" s="57"/>
      <c r="N25" s="57"/>
      <c r="O25" s="57"/>
    </row>
    <row r="26" spans="1:15" ht="18" customHeight="1" x14ac:dyDescent="0.15">
      <c r="A26" s="41">
        <v>51</v>
      </c>
      <c r="B26" s="48" t="s">
        <v>24</v>
      </c>
      <c r="C26" s="44">
        <v>54.47</v>
      </c>
      <c r="D26" s="44">
        <v>45.53</v>
      </c>
      <c r="E26" s="45">
        <v>223290</v>
      </c>
      <c r="F26" s="45">
        <v>186648</v>
      </c>
      <c r="G26" s="45">
        <v>27600</v>
      </c>
      <c r="H26" s="45">
        <v>17800</v>
      </c>
      <c r="I26" s="45">
        <v>42.932128436839072</v>
      </c>
      <c r="J26" s="45">
        <v>62.289175158623344</v>
      </c>
      <c r="K26" s="57"/>
      <c r="L26" s="57"/>
      <c r="M26" s="57"/>
      <c r="N26" s="57"/>
      <c r="O26" s="57"/>
    </row>
    <row r="27" spans="1:15" ht="18" customHeight="1" x14ac:dyDescent="0.15">
      <c r="A27" s="41">
        <v>58</v>
      </c>
      <c r="B27" s="48" t="s">
        <v>25</v>
      </c>
      <c r="C27" s="44">
        <v>52.29</v>
      </c>
      <c r="D27" s="44">
        <v>47.71</v>
      </c>
      <c r="E27" s="45">
        <v>1277172</v>
      </c>
      <c r="F27" s="45">
        <v>1165368</v>
      </c>
      <c r="G27" s="45">
        <v>27950</v>
      </c>
      <c r="H27" s="45">
        <v>18294</v>
      </c>
      <c r="I27" s="45">
        <v>41.295007759958615</v>
      </c>
      <c r="J27" s="45">
        <v>64.436400672529743</v>
      </c>
      <c r="K27" s="57"/>
      <c r="L27" s="57"/>
      <c r="M27" s="57"/>
      <c r="N27" s="57"/>
      <c r="O27" s="57"/>
    </row>
    <row r="28" spans="1:15" ht="18" customHeight="1" x14ac:dyDescent="0.15">
      <c r="A28" s="41">
        <v>73</v>
      </c>
      <c r="B28" s="48" t="s">
        <v>76</v>
      </c>
      <c r="C28" s="44">
        <v>51.93</v>
      </c>
      <c r="D28" s="44">
        <v>48.07</v>
      </c>
      <c r="E28" s="45">
        <v>59428</v>
      </c>
      <c r="F28" s="45">
        <v>55020</v>
      </c>
      <c r="G28" s="45">
        <v>26000</v>
      </c>
      <c r="H28" s="45">
        <v>17000</v>
      </c>
      <c r="I28" s="45">
        <v>41.183645183645183</v>
      </c>
      <c r="J28" s="45">
        <v>64.21552321552322</v>
      </c>
      <c r="K28" s="57"/>
      <c r="L28" s="57"/>
      <c r="M28" s="57"/>
      <c r="N28" s="57"/>
      <c r="O28" s="57"/>
    </row>
    <row r="29" spans="1:15" ht="18" customHeight="1" x14ac:dyDescent="0.15">
      <c r="A29" s="41">
        <v>81</v>
      </c>
      <c r="B29" s="48" t="s">
        <v>77</v>
      </c>
      <c r="C29" s="44">
        <v>50.42</v>
      </c>
      <c r="D29" s="44">
        <v>49.58</v>
      </c>
      <c r="E29" s="45">
        <v>125839</v>
      </c>
      <c r="F29" s="45">
        <v>123724</v>
      </c>
      <c r="G29" s="45">
        <v>25700</v>
      </c>
      <c r="H29" s="45">
        <v>17330</v>
      </c>
      <c r="I29" s="45">
        <v>38.863187152563313</v>
      </c>
      <c r="J29" s="45">
        <v>62.988573193329216</v>
      </c>
      <c r="K29" s="57"/>
      <c r="L29" s="57"/>
      <c r="M29" s="57"/>
      <c r="N29" s="57"/>
      <c r="O29" s="57"/>
    </row>
    <row r="30" spans="1:15" ht="18" customHeight="1" x14ac:dyDescent="0.15">
      <c r="A30" s="41">
        <v>92</v>
      </c>
      <c r="B30" s="48" t="s">
        <v>78</v>
      </c>
      <c r="C30" s="44">
        <v>51.59</v>
      </c>
      <c r="D30" s="44">
        <v>48.41</v>
      </c>
      <c r="E30" s="45">
        <v>65934</v>
      </c>
      <c r="F30" s="45">
        <v>61881</v>
      </c>
      <c r="G30" s="45">
        <v>25000</v>
      </c>
      <c r="H30" s="45">
        <v>16600</v>
      </c>
      <c r="I30" s="45">
        <v>36.009830693610049</v>
      </c>
      <c r="J30" s="45">
        <v>59.956854178044786</v>
      </c>
      <c r="K30" s="57"/>
      <c r="L30" s="57"/>
      <c r="M30" s="57"/>
      <c r="N30" s="57"/>
      <c r="O30" s="57"/>
    </row>
    <row r="31" spans="1:15" ht="11.25" x14ac:dyDescent="0.15">
      <c r="A31" s="42" t="s">
        <v>79</v>
      </c>
      <c r="E31" s="49"/>
      <c r="G31" s="49"/>
    </row>
  </sheetData>
  <mergeCells count="10">
    <mergeCell ref="J2:J4"/>
    <mergeCell ref="A2:A4"/>
    <mergeCell ref="B2:B4"/>
    <mergeCell ref="C2:C4"/>
    <mergeCell ref="D2:D4"/>
    <mergeCell ref="E2:E4"/>
    <mergeCell ref="F2:F4"/>
    <mergeCell ref="G2:G4"/>
    <mergeCell ref="H2:H4"/>
    <mergeCell ref="I2:I4"/>
  </mergeCells>
  <phoneticPr fontId="3"/>
  <pageMargins left="0.78740157480314965" right="0.39370078740157483" top="0.43307086614173229" bottom="0.27559055118110237" header="0.47244094488188981" footer="0.23622047244094491"/>
  <pageSetup paperSize="9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6A4CA0-BF20-49A9-B776-E3BC2EAB8743}">
  <dimension ref="A1:J31"/>
  <sheetViews>
    <sheetView zoomScaleNormal="100" zoomScaleSheetLayoutView="100" workbookViewId="0">
      <pane xSplit="2" ySplit="7" topLeftCell="C8" activePane="bottomRight" state="frozen"/>
      <selection pane="topRight"/>
      <selection pane="bottomLeft"/>
      <selection pane="bottomRight" activeCell="R20" sqref="R20"/>
    </sheetView>
  </sheetViews>
  <sheetFormatPr defaultColWidth="9" defaultRowHeight="18" customHeight="1" x14ac:dyDescent="0.15"/>
  <cols>
    <col min="1" max="1" width="3.125" style="42" customWidth="1"/>
    <col min="2" max="2" width="11.625" style="50" customWidth="1"/>
    <col min="3" max="4" width="6.875" style="50" customWidth="1"/>
    <col min="5" max="6" width="14.625" style="50" customWidth="1"/>
    <col min="7" max="8" width="6.875" style="50" customWidth="1"/>
    <col min="9" max="10" width="9.125" style="50" bestFit="1" customWidth="1"/>
    <col min="11" max="16384" width="9" style="50"/>
  </cols>
  <sheetData>
    <row r="1" spans="1:10" ht="24.95" customHeight="1" x14ac:dyDescent="0.15">
      <c r="A1" s="6" t="s">
        <v>80</v>
      </c>
      <c r="H1" s="51"/>
      <c r="I1" s="51"/>
      <c r="J1" s="40"/>
    </row>
    <row r="2" spans="1:10" s="42" customFormat="1" ht="15.95" customHeight="1" x14ac:dyDescent="0.15">
      <c r="A2" s="560" t="s">
        <v>48</v>
      </c>
      <c r="B2" s="561" t="s">
        <v>49</v>
      </c>
      <c r="C2" s="562" t="s">
        <v>50</v>
      </c>
      <c r="D2" s="562" t="s">
        <v>51</v>
      </c>
      <c r="E2" s="562" t="s">
        <v>52</v>
      </c>
      <c r="F2" s="562" t="s">
        <v>53</v>
      </c>
      <c r="G2" s="562" t="s">
        <v>54</v>
      </c>
      <c r="H2" s="562" t="s">
        <v>55</v>
      </c>
      <c r="I2" s="562" t="s">
        <v>56</v>
      </c>
      <c r="J2" s="559" t="s">
        <v>57</v>
      </c>
    </row>
    <row r="3" spans="1:10" s="42" customFormat="1" ht="15.95" customHeight="1" x14ac:dyDescent="0.15">
      <c r="A3" s="560"/>
      <c r="B3" s="561"/>
      <c r="C3" s="561"/>
      <c r="D3" s="561"/>
      <c r="E3" s="562"/>
      <c r="F3" s="562"/>
      <c r="G3" s="561"/>
      <c r="H3" s="561"/>
      <c r="I3" s="562"/>
      <c r="J3" s="559"/>
    </row>
    <row r="4" spans="1:10" s="42" customFormat="1" ht="15.95" customHeight="1" x14ac:dyDescent="0.15">
      <c r="A4" s="560"/>
      <c r="B4" s="561"/>
      <c r="C4" s="561"/>
      <c r="D4" s="561"/>
      <c r="E4" s="562"/>
      <c r="F4" s="562"/>
      <c r="G4" s="561"/>
      <c r="H4" s="561"/>
      <c r="I4" s="562"/>
      <c r="J4" s="559"/>
    </row>
    <row r="5" spans="1:10" s="34" customFormat="1" ht="18" customHeight="1" x14ac:dyDescent="0.15">
      <c r="A5" s="47" t="s">
        <v>58</v>
      </c>
      <c r="B5" s="47"/>
      <c r="C5" s="44">
        <v>51.34</v>
      </c>
      <c r="D5" s="44">
        <v>48.66</v>
      </c>
      <c r="E5" s="45">
        <f>SUM(E6:E7)</f>
        <v>7080738</v>
      </c>
      <c r="F5" s="45">
        <f>SUM(F6:F7)</f>
        <v>6710899</v>
      </c>
      <c r="G5" s="46" t="s">
        <v>37</v>
      </c>
      <c r="H5" s="46" t="s">
        <v>38</v>
      </c>
      <c r="I5" s="45">
        <v>13.924371797040003</v>
      </c>
      <c r="J5" s="45">
        <v>21.800152994804471</v>
      </c>
    </row>
    <row r="6" spans="1:10" s="34" customFormat="1" ht="18" customHeight="1" x14ac:dyDescent="0.15">
      <c r="A6" s="47" t="s">
        <v>59</v>
      </c>
      <c r="B6" s="47"/>
      <c r="C6" s="44">
        <v>51.3</v>
      </c>
      <c r="D6" s="44">
        <v>48.7</v>
      </c>
      <c r="E6" s="45">
        <f>SUM(E8:E17,E22:E23,E26:E27)</f>
        <v>6641558</v>
      </c>
      <c r="F6" s="45">
        <f>SUM(F8:F17,F22:F23,F26:F27)</f>
        <v>6304975</v>
      </c>
      <c r="G6" s="46" t="s">
        <v>38</v>
      </c>
      <c r="H6" s="46" t="s">
        <v>38</v>
      </c>
      <c r="I6" s="45">
        <v>13.937188244305245</v>
      </c>
      <c r="J6" s="45">
        <v>22.070483804967107</v>
      </c>
    </row>
    <row r="7" spans="1:10" s="34" customFormat="1" ht="18" customHeight="1" x14ac:dyDescent="0.15">
      <c r="A7" s="47" t="s">
        <v>60</v>
      </c>
      <c r="B7" s="47"/>
      <c r="C7" s="44">
        <v>51.97</v>
      </c>
      <c r="D7" s="44">
        <v>48.03</v>
      </c>
      <c r="E7" s="45">
        <f>SUM(E18:E21,E24:E25,E28:E30)</f>
        <v>439180</v>
      </c>
      <c r="F7" s="45">
        <f>SUM(F18:F21,F24:F25,F28:F30)</f>
        <v>405924</v>
      </c>
      <c r="G7" s="46" t="s">
        <v>38</v>
      </c>
      <c r="H7" s="46" t="s">
        <v>38</v>
      </c>
      <c r="I7" s="45">
        <v>13.733387535570218</v>
      </c>
      <c r="J7" s="45">
        <v>17.771819006222835</v>
      </c>
    </row>
    <row r="8" spans="1:10" s="34" customFormat="1" ht="18" customHeight="1" x14ac:dyDescent="0.15">
      <c r="A8" s="41">
        <v>1</v>
      </c>
      <c r="B8" s="48" t="s">
        <v>10</v>
      </c>
      <c r="C8" s="44">
        <v>50.58</v>
      </c>
      <c r="D8" s="44">
        <v>49.42</v>
      </c>
      <c r="E8" s="45">
        <v>2981160</v>
      </c>
      <c r="F8" s="45">
        <v>2913156</v>
      </c>
      <c r="G8" s="45">
        <v>8744</v>
      </c>
      <c r="H8" s="45">
        <v>8628</v>
      </c>
      <c r="I8" s="45">
        <v>14.571600346063043</v>
      </c>
      <c r="J8" s="45">
        <v>23.62477576776628</v>
      </c>
    </row>
    <row r="9" spans="1:10" s="34" customFormat="1" ht="18" customHeight="1" x14ac:dyDescent="0.15">
      <c r="A9" s="41">
        <v>2</v>
      </c>
      <c r="B9" s="48" t="s">
        <v>61</v>
      </c>
      <c r="C9" s="44">
        <v>54.78</v>
      </c>
      <c r="D9" s="44">
        <v>45.22</v>
      </c>
      <c r="E9" s="45">
        <v>574294</v>
      </c>
      <c r="F9" s="45">
        <v>474138</v>
      </c>
      <c r="G9" s="45">
        <v>9840</v>
      </c>
      <c r="H9" s="45">
        <v>6960</v>
      </c>
      <c r="I9" s="45">
        <v>14.961027457927369</v>
      </c>
      <c r="J9" s="45">
        <v>21.388969936956183</v>
      </c>
    </row>
    <row r="10" spans="1:10" s="34" customFormat="1" ht="18" customHeight="1" x14ac:dyDescent="0.15">
      <c r="A10" s="41">
        <v>3</v>
      </c>
      <c r="B10" s="48" t="s">
        <v>62</v>
      </c>
      <c r="C10" s="44">
        <v>58.19</v>
      </c>
      <c r="D10" s="44">
        <v>41.81</v>
      </c>
      <c r="E10" s="45">
        <v>79353</v>
      </c>
      <c r="F10" s="45">
        <v>57019</v>
      </c>
      <c r="G10" s="45">
        <v>10200</v>
      </c>
      <c r="H10" s="45">
        <v>6500</v>
      </c>
      <c r="I10" s="45">
        <v>14.94406779661017</v>
      </c>
      <c r="J10" s="45">
        <v>19.617325800376648</v>
      </c>
    </row>
    <row r="11" spans="1:10" s="34" customFormat="1" ht="18" customHeight="1" x14ac:dyDescent="0.15">
      <c r="A11" s="41">
        <v>4</v>
      </c>
      <c r="B11" s="48" t="s">
        <v>63</v>
      </c>
      <c r="C11" s="44">
        <v>53.61</v>
      </c>
      <c r="D11" s="44">
        <v>46.39</v>
      </c>
      <c r="E11" s="45">
        <v>251112</v>
      </c>
      <c r="F11" s="45">
        <v>217333</v>
      </c>
      <c r="G11" s="45">
        <v>9270</v>
      </c>
      <c r="H11" s="45">
        <v>6459</v>
      </c>
      <c r="I11" s="45">
        <v>13.643683781581093</v>
      </c>
      <c r="J11" s="45">
        <v>20.444064113012768</v>
      </c>
    </row>
    <row r="12" spans="1:10" s="34" customFormat="1" ht="18" customHeight="1" x14ac:dyDescent="0.15">
      <c r="A12" s="41">
        <v>5</v>
      </c>
      <c r="B12" s="48" t="s">
        <v>64</v>
      </c>
      <c r="C12" s="44">
        <v>54.21</v>
      </c>
      <c r="D12" s="44">
        <v>45.79</v>
      </c>
      <c r="E12" s="45">
        <v>401178</v>
      </c>
      <c r="F12" s="45">
        <v>338876</v>
      </c>
      <c r="G12" s="45">
        <v>9900</v>
      </c>
      <c r="H12" s="45">
        <v>6720</v>
      </c>
      <c r="I12" s="45">
        <v>14.399784637473079</v>
      </c>
      <c r="J12" s="45">
        <v>21.480868628858577</v>
      </c>
    </row>
    <row r="13" spans="1:10" s="34" customFormat="1" ht="18" customHeight="1" x14ac:dyDescent="0.15">
      <c r="A13" s="41">
        <v>8</v>
      </c>
      <c r="B13" s="48" t="s">
        <v>65</v>
      </c>
      <c r="C13" s="44">
        <v>49.36</v>
      </c>
      <c r="D13" s="44">
        <v>50.64</v>
      </c>
      <c r="E13" s="45">
        <v>1020713</v>
      </c>
      <c r="F13" s="45">
        <v>1047348</v>
      </c>
      <c r="G13" s="45">
        <v>8280</v>
      </c>
      <c r="H13" s="45">
        <v>5280</v>
      </c>
      <c r="I13" s="45">
        <v>11.786660354045658</v>
      </c>
      <c r="J13" s="45">
        <v>19.455905957343617</v>
      </c>
    </row>
    <row r="14" spans="1:10" s="34" customFormat="1" ht="18" customHeight="1" x14ac:dyDescent="0.15">
      <c r="A14" s="41">
        <v>9</v>
      </c>
      <c r="B14" s="48" t="s">
        <v>66</v>
      </c>
      <c r="C14" s="44">
        <v>51.53</v>
      </c>
      <c r="D14" s="44">
        <v>48.47</v>
      </c>
      <c r="E14" s="45">
        <v>95754</v>
      </c>
      <c r="F14" s="45">
        <v>90069</v>
      </c>
      <c r="G14" s="45">
        <v>8940</v>
      </c>
      <c r="H14" s="45">
        <v>6420</v>
      </c>
      <c r="I14" s="45">
        <v>13.260490236809305</v>
      </c>
      <c r="J14" s="45">
        <v>20.864838665004847</v>
      </c>
    </row>
    <row r="15" spans="1:10" s="34" customFormat="1" ht="18" customHeight="1" x14ac:dyDescent="0.15">
      <c r="A15" s="41">
        <v>10</v>
      </c>
      <c r="B15" s="48" t="s">
        <v>67</v>
      </c>
      <c r="C15" s="44">
        <v>50.59</v>
      </c>
      <c r="D15" s="44">
        <v>49.41</v>
      </c>
      <c r="E15" s="45">
        <v>96044</v>
      </c>
      <c r="F15" s="45">
        <v>93799</v>
      </c>
      <c r="G15" s="45">
        <v>6800</v>
      </c>
      <c r="H15" s="45">
        <v>4400</v>
      </c>
      <c r="I15" s="45">
        <v>9.8780211868764791</v>
      </c>
      <c r="J15" s="45">
        <v>16.061195104391647</v>
      </c>
    </row>
    <row r="16" spans="1:10" s="34" customFormat="1" ht="18" customHeight="1" x14ac:dyDescent="0.15">
      <c r="A16" s="41">
        <v>11</v>
      </c>
      <c r="B16" s="48" t="s">
        <v>68</v>
      </c>
      <c r="C16" s="44">
        <v>52.93</v>
      </c>
      <c r="D16" s="44">
        <v>47.07</v>
      </c>
      <c r="E16" s="45">
        <v>96092</v>
      </c>
      <c r="F16" s="45">
        <v>85442</v>
      </c>
      <c r="G16" s="45">
        <v>9500</v>
      </c>
      <c r="H16" s="45">
        <v>6300</v>
      </c>
      <c r="I16" s="45">
        <v>13.703936109526525</v>
      </c>
      <c r="J16" s="45">
        <v>21.010838562464347</v>
      </c>
    </row>
    <row r="17" spans="1:10" s="34" customFormat="1" ht="18" customHeight="1" x14ac:dyDescent="0.15">
      <c r="A17" s="41">
        <v>12</v>
      </c>
      <c r="B17" s="48" t="s">
        <v>69</v>
      </c>
      <c r="C17" s="44">
        <v>50.27</v>
      </c>
      <c r="D17" s="44">
        <v>49.73</v>
      </c>
      <c r="E17" s="45">
        <v>84413</v>
      </c>
      <c r="F17" s="45">
        <v>83497</v>
      </c>
      <c r="G17" s="45">
        <v>9607</v>
      </c>
      <c r="H17" s="45">
        <v>6506</v>
      </c>
      <c r="I17" s="45">
        <v>15.342239185750635</v>
      </c>
      <c r="J17" s="45">
        <v>22.462195565249001</v>
      </c>
    </row>
    <row r="18" spans="1:10" s="34" customFormat="1" ht="18" customHeight="1" x14ac:dyDescent="0.15">
      <c r="A18" s="41">
        <v>14</v>
      </c>
      <c r="B18" s="48" t="s">
        <v>70</v>
      </c>
      <c r="C18" s="44">
        <v>50.65</v>
      </c>
      <c r="D18" s="44">
        <v>49.35</v>
      </c>
      <c r="E18" s="45">
        <v>116724</v>
      </c>
      <c r="F18" s="45">
        <v>113730</v>
      </c>
      <c r="G18" s="45">
        <v>9400</v>
      </c>
      <c r="H18" s="45">
        <v>6700</v>
      </c>
      <c r="I18" s="45">
        <v>13.839696466682476</v>
      </c>
      <c r="J18" s="45">
        <v>8.6367085605880956</v>
      </c>
    </row>
    <row r="19" spans="1:10" s="34" customFormat="1" ht="18" customHeight="1" x14ac:dyDescent="0.15">
      <c r="A19" s="41">
        <v>16</v>
      </c>
      <c r="B19" s="48" t="s">
        <v>71</v>
      </c>
      <c r="C19" s="44">
        <v>50.95</v>
      </c>
      <c r="D19" s="44">
        <v>49.05</v>
      </c>
      <c r="E19" s="45">
        <v>66966</v>
      </c>
      <c r="F19" s="45">
        <v>64481</v>
      </c>
      <c r="G19" s="45">
        <v>9800</v>
      </c>
      <c r="H19" s="45">
        <v>6500</v>
      </c>
      <c r="I19" s="45">
        <v>14.074401008827238</v>
      </c>
      <c r="J19" s="45">
        <v>22.451240016813788</v>
      </c>
    </row>
    <row r="20" spans="1:10" s="34" customFormat="1" ht="18" customHeight="1" x14ac:dyDescent="0.15">
      <c r="A20" s="41">
        <v>19</v>
      </c>
      <c r="B20" s="48" t="s">
        <v>72</v>
      </c>
      <c r="C20" s="44">
        <v>54.92</v>
      </c>
      <c r="D20" s="44">
        <v>45.08</v>
      </c>
      <c r="E20" s="45">
        <v>59289</v>
      </c>
      <c r="F20" s="45">
        <v>48672</v>
      </c>
      <c r="G20" s="45">
        <v>9000</v>
      </c>
      <c r="H20" s="45">
        <v>6600</v>
      </c>
      <c r="I20" s="45">
        <v>13.192923898531376</v>
      </c>
      <c r="J20" s="45">
        <v>19.04850912327548</v>
      </c>
    </row>
    <row r="21" spans="1:10" s="34" customFormat="1" ht="18" customHeight="1" x14ac:dyDescent="0.15">
      <c r="A21" s="41">
        <v>21</v>
      </c>
      <c r="B21" s="48" t="s">
        <v>73</v>
      </c>
      <c r="C21" s="44">
        <v>53.8</v>
      </c>
      <c r="D21" s="44">
        <v>46.2</v>
      </c>
      <c r="E21" s="45">
        <v>31543</v>
      </c>
      <c r="F21" s="45">
        <v>27092</v>
      </c>
      <c r="G21" s="45">
        <v>8970</v>
      </c>
      <c r="H21" s="45">
        <v>7270</v>
      </c>
      <c r="I21" s="45">
        <v>13.938577110030932</v>
      </c>
      <c r="J21" s="45">
        <v>20.312417145382234</v>
      </c>
    </row>
    <row r="22" spans="1:10" s="34" customFormat="1" ht="18" customHeight="1" x14ac:dyDescent="0.15">
      <c r="A22" s="41">
        <v>22</v>
      </c>
      <c r="B22" s="48" t="s">
        <v>22</v>
      </c>
      <c r="C22" s="44">
        <v>52.23</v>
      </c>
      <c r="D22" s="44">
        <v>47.77</v>
      </c>
      <c r="E22" s="45">
        <v>83167</v>
      </c>
      <c r="F22" s="45">
        <v>76076</v>
      </c>
      <c r="G22" s="45">
        <v>10000</v>
      </c>
      <c r="H22" s="45">
        <v>6900</v>
      </c>
      <c r="I22" s="45">
        <v>14.673076923076923</v>
      </c>
      <c r="J22" s="45">
        <v>22.081686661961893</v>
      </c>
    </row>
    <row r="23" spans="1:10" s="34" customFormat="1" ht="18" customHeight="1" x14ac:dyDescent="0.15">
      <c r="A23" s="41">
        <v>28</v>
      </c>
      <c r="B23" s="48" t="s">
        <v>23</v>
      </c>
      <c r="C23" s="44">
        <v>49.41</v>
      </c>
      <c r="D23" s="44">
        <v>50.59</v>
      </c>
      <c r="E23" s="45">
        <v>333806</v>
      </c>
      <c r="F23" s="45">
        <v>341773</v>
      </c>
      <c r="G23" s="45">
        <v>10300</v>
      </c>
      <c r="H23" s="45">
        <v>6600</v>
      </c>
      <c r="I23" s="45">
        <v>14.577317786802917</v>
      </c>
      <c r="J23" s="45">
        <v>24.485348705183632</v>
      </c>
    </row>
    <row r="24" spans="1:10" s="34" customFormat="1" ht="18" customHeight="1" x14ac:dyDescent="0.15">
      <c r="A24" s="41">
        <v>44</v>
      </c>
      <c r="B24" s="48" t="s">
        <v>74</v>
      </c>
      <c r="C24" s="44">
        <v>53.45</v>
      </c>
      <c r="D24" s="44">
        <v>46.55</v>
      </c>
      <c r="E24" s="45">
        <v>18490</v>
      </c>
      <c r="F24" s="45">
        <v>16101</v>
      </c>
      <c r="G24" s="45">
        <v>9100</v>
      </c>
      <c r="H24" s="45">
        <v>6500</v>
      </c>
      <c r="I24" s="45">
        <v>13.67603550295858</v>
      </c>
      <c r="J24" s="45">
        <v>20.506656804733726</v>
      </c>
    </row>
    <row r="25" spans="1:10" s="34" customFormat="1" ht="18" customHeight="1" x14ac:dyDescent="0.15">
      <c r="A25" s="41">
        <v>47</v>
      </c>
      <c r="B25" s="48" t="s">
        <v>75</v>
      </c>
      <c r="C25" s="44">
        <v>51.93</v>
      </c>
      <c r="D25" s="44">
        <v>48.07</v>
      </c>
      <c r="E25" s="45">
        <v>54840</v>
      </c>
      <c r="F25" s="45">
        <v>50756</v>
      </c>
      <c r="G25" s="45">
        <v>9700</v>
      </c>
      <c r="H25" s="45">
        <v>7400</v>
      </c>
      <c r="I25" s="45">
        <v>14.550278588485009</v>
      </c>
      <c r="J25" s="45">
        <v>22.379941629079333</v>
      </c>
    </row>
    <row r="26" spans="1:10" s="34" customFormat="1" ht="18" customHeight="1" x14ac:dyDescent="0.15">
      <c r="A26" s="41">
        <v>51</v>
      </c>
      <c r="B26" s="48" t="s">
        <v>24</v>
      </c>
      <c r="C26" s="44">
        <v>53.97</v>
      </c>
      <c r="D26" s="44">
        <v>46.03</v>
      </c>
      <c r="E26" s="45">
        <v>77877</v>
      </c>
      <c r="F26" s="45">
        <v>66421</v>
      </c>
      <c r="G26" s="45">
        <v>9500</v>
      </c>
      <c r="H26" s="45">
        <v>6400</v>
      </c>
      <c r="I26" s="45">
        <v>14.054683270167839</v>
      </c>
      <c r="J26" s="45">
        <v>20.589604764482946</v>
      </c>
    </row>
    <row r="27" spans="1:10" s="34" customFormat="1" ht="18" customHeight="1" x14ac:dyDescent="0.15">
      <c r="A27" s="41">
        <v>58</v>
      </c>
      <c r="B27" s="48" t="s">
        <v>25</v>
      </c>
      <c r="C27" s="44">
        <v>52.63</v>
      </c>
      <c r="D27" s="44">
        <v>47.37</v>
      </c>
      <c r="E27" s="45">
        <v>466595</v>
      </c>
      <c r="F27" s="45">
        <v>420028</v>
      </c>
      <c r="G27" s="45">
        <v>10288</v>
      </c>
      <c r="H27" s="45">
        <v>6563</v>
      </c>
      <c r="I27" s="45">
        <v>14.662654767142229</v>
      </c>
      <c r="J27" s="45">
        <v>22.674879014518257</v>
      </c>
    </row>
    <row r="28" spans="1:10" s="34" customFormat="1" ht="18" customHeight="1" x14ac:dyDescent="0.15">
      <c r="A28" s="41">
        <v>73</v>
      </c>
      <c r="B28" s="48" t="s">
        <v>76</v>
      </c>
      <c r="C28" s="44">
        <v>53.59</v>
      </c>
      <c r="D28" s="44">
        <v>46.41</v>
      </c>
      <c r="E28" s="45">
        <v>23342</v>
      </c>
      <c r="F28" s="45">
        <v>20218</v>
      </c>
      <c r="G28" s="45">
        <v>10000</v>
      </c>
      <c r="H28" s="45">
        <v>7000</v>
      </c>
      <c r="I28" s="45">
        <v>14.858052196053469</v>
      </c>
      <c r="J28" s="45">
        <v>22.286441756842777</v>
      </c>
    </row>
    <row r="29" spans="1:10" s="34" customFormat="1" ht="18" customHeight="1" x14ac:dyDescent="0.15">
      <c r="A29" s="41">
        <v>81</v>
      </c>
      <c r="B29" s="48" t="s">
        <v>77</v>
      </c>
      <c r="C29" s="44">
        <v>51.32</v>
      </c>
      <c r="D29" s="44">
        <v>48.68</v>
      </c>
      <c r="E29" s="45">
        <v>46783</v>
      </c>
      <c r="F29" s="45">
        <v>44377</v>
      </c>
      <c r="G29" s="45">
        <v>9550</v>
      </c>
      <c r="H29" s="45">
        <v>6450</v>
      </c>
      <c r="I29" s="45">
        <v>13.779970544918999</v>
      </c>
      <c r="J29" s="45">
        <v>21.856848306332843</v>
      </c>
    </row>
    <row r="30" spans="1:10" s="34" customFormat="1" ht="18" customHeight="1" x14ac:dyDescent="0.15">
      <c r="A30" s="41">
        <v>92</v>
      </c>
      <c r="B30" s="48" t="s">
        <v>78</v>
      </c>
      <c r="C30" s="44">
        <v>50.85</v>
      </c>
      <c r="D30" s="44">
        <v>49.15</v>
      </c>
      <c r="E30" s="45">
        <v>21203</v>
      </c>
      <c r="F30" s="45">
        <v>20497</v>
      </c>
      <c r="G30" s="45">
        <v>8000</v>
      </c>
      <c r="H30" s="45">
        <v>5400</v>
      </c>
      <c r="I30" s="45">
        <v>10.912506433350488</v>
      </c>
      <c r="J30" s="45">
        <v>18.424086464230573</v>
      </c>
    </row>
    <row r="31" spans="1:10" s="34" customFormat="1" ht="11.25" x14ac:dyDescent="0.15">
      <c r="A31" s="42" t="s">
        <v>79</v>
      </c>
      <c r="E31" s="49"/>
      <c r="G31" s="49"/>
    </row>
  </sheetData>
  <mergeCells count="10">
    <mergeCell ref="J2:J4"/>
    <mergeCell ref="A2:A4"/>
    <mergeCell ref="B2:B4"/>
    <mergeCell ref="C2:C4"/>
    <mergeCell ref="D2:D4"/>
    <mergeCell ref="E2:E4"/>
    <mergeCell ref="F2:F4"/>
    <mergeCell ref="G2:G4"/>
    <mergeCell ref="H2:H4"/>
    <mergeCell ref="I2:I4"/>
  </mergeCells>
  <phoneticPr fontId="3"/>
  <pageMargins left="0.78740157480314965" right="0.39370078740157483" top="0.43307086614173229" bottom="0.27559055118110237" header="0.47244094488188981" footer="0.23622047244094491"/>
  <pageSetup paperSize="9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A7255B-C213-49EA-AD1D-11B37C859E9B}">
  <sheetPr>
    <pageSetUpPr fitToPage="1"/>
  </sheetPr>
  <dimension ref="A1:J31"/>
  <sheetViews>
    <sheetView zoomScaleNormal="100" zoomScaleSheetLayoutView="100" workbookViewId="0">
      <pane xSplit="2" ySplit="7" topLeftCell="C8" activePane="bottomRight" state="frozen"/>
      <selection pane="topRight"/>
      <selection pane="bottomLeft"/>
      <selection pane="bottomRight" activeCell="Q24" sqref="Q24"/>
    </sheetView>
  </sheetViews>
  <sheetFormatPr defaultColWidth="9" defaultRowHeight="18" customHeight="1" x14ac:dyDescent="0.15"/>
  <cols>
    <col min="1" max="1" width="3.125" style="42" customWidth="1"/>
    <col min="2" max="2" width="11.625" style="50" customWidth="1"/>
    <col min="3" max="4" width="6.875" style="50" customWidth="1"/>
    <col min="5" max="6" width="14.625" style="50" customWidth="1"/>
    <col min="7" max="8" width="6.875" style="50" customWidth="1"/>
    <col min="9" max="10" width="9.125" style="50" bestFit="1" customWidth="1"/>
    <col min="11" max="16384" width="9" style="50"/>
  </cols>
  <sheetData>
    <row r="1" spans="1:10" ht="24.95" customHeight="1" x14ac:dyDescent="0.15">
      <c r="A1" s="6" t="s">
        <v>81</v>
      </c>
      <c r="H1" s="40"/>
      <c r="I1" s="40"/>
      <c r="J1" s="40"/>
    </row>
    <row r="2" spans="1:10" s="42" customFormat="1" ht="15.95" customHeight="1" x14ac:dyDescent="0.15">
      <c r="A2" s="563" t="s">
        <v>48</v>
      </c>
      <c r="B2" s="561" t="s">
        <v>49</v>
      </c>
      <c r="C2" s="562" t="s">
        <v>50</v>
      </c>
      <c r="D2" s="562" t="s">
        <v>51</v>
      </c>
      <c r="E2" s="562" t="s">
        <v>52</v>
      </c>
      <c r="F2" s="562" t="s">
        <v>53</v>
      </c>
      <c r="G2" s="562" t="s">
        <v>54</v>
      </c>
      <c r="H2" s="562" t="s">
        <v>55</v>
      </c>
      <c r="I2" s="562" t="s">
        <v>56</v>
      </c>
      <c r="J2" s="559" t="s">
        <v>57</v>
      </c>
    </row>
    <row r="3" spans="1:10" s="42" customFormat="1" ht="15.95" customHeight="1" x14ac:dyDescent="0.15">
      <c r="A3" s="564"/>
      <c r="B3" s="561"/>
      <c r="C3" s="561"/>
      <c r="D3" s="561"/>
      <c r="E3" s="562"/>
      <c r="F3" s="562"/>
      <c r="G3" s="561"/>
      <c r="H3" s="561"/>
      <c r="I3" s="562"/>
      <c r="J3" s="559"/>
    </row>
    <row r="4" spans="1:10" s="42" customFormat="1" ht="15.95" customHeight="1" x14ac:dyDescent="0.15">
      <c r="A4" s="565"/>
      <c r="B4" s="561"/>
      <c r="C4" s="561"/>
      <c r="D4" s="561"/>
      <c r="E4" s="562"/>
      <c r="F4" s="562"/>
      <c r="G4" s="561"/>
      <c r="H4" s="561"/>
      <c r="I4" s="562"/>
      <c r="J4" s="559"/>
    </row>
    <row r="5" spans="1:10" s="34" customFormat="1" ht="18" customHeight="1" x14ac:dyDescent="0.15">
      <c r="A5" s="53" t="s">
        <v>58</v>
      </c>
      <c r="B5" s="47"/>
      <c r="C5" s="44">
        <v>51.89</v>
      </c>
      <c r="D5" s="44">
        <v>48.11</v>
      </c>
      <c r="E5" s="45">
        <f>SUM(E6:E7)</f>
        <v>2066998</v>
      </c>
      <c r="F5" s="45">
        <f>SUM(F6:F7)</f>
        <v>1916194</v>
      </c>
      <c r="G5" s="46" t="s">
        <v>37</v>
      </c>
      <c r="H5" s="46" t="s">
        <v>38</v>
      </c>
      <c r="I5" s="45">
        <v>14.358939090808047</v>
      </c>
      <c r="J5" s="45">
        <v>23.557408024897189</v>
      </c>
    </row>
    <row r="6" spans="1:10" s="34" customFormat="1" ht="18" customHeight="1" x14ac:dyDescent="0.15">
      <c r="A6" s="53" t="s">
        <v>59</v>
      </c>
      <c r="B6" s="47"/>
      <c r="C6" s="44">
        <v>51.91</v>
      </c>
      <c r="D6" s="44">
        <v>48.09</v>
      </c>
      <c r="E6" s="45">
        <f>SUM(E8:E17,E22:E23,E26:E27)</f>
        <v>1929823</v>
      </c>
      <c r="F6" s="45">
        <f>SUM(F8:F17,F22:F23,F26:F27)</f>
        <v>1788061</v>
      </c>
      <c r="G6" s="46" t="s">
        <v>38</v>
      </c>
      <c r="H6" s="46" t="s">
        <v>38</v>
      </c>
      <c r="I6" s="45">
        <v>14.26529224355231</v>
      </c>
      <c r="J6" s="45">
        <v>22.544621935083271</v>
      </c>
    </row>
    <row r="7" spans="1:10" s="34" customFormat="1" ht="18" customHeight="1" x14ac:dyDescent="0.15">
      <c r="A7" s="53" t="s">
        <v>60</v>
      </c>
      <c r="B7" s="47"/>
      <c r="C7" s="44">
        <v>51.7</v>
      </c>
      <c r="D7" s="44">
        <v>48.3</v>
      </c>
      <c r="E7" s="45">
        <f>SUM(E18:E21,E24:E25,E28:E30)</f>
        <v>137175</v>
      </c>
      <c r="F7" s="45">
        <f>SUM(F18:F21,F24:F25,F28:F30)</f>
        <v>128133</v>
      </c>
      <c r="G7" s="46" t="s">
        <v>38</v>
      </c>
      <c r="H7" s="46" t="s">
        <v>38</v>
      </c>
      <c r="I7" s="45">
        <v>15.819974628070581</v>
      </c>
      <c r="J7" s="45">
        <v>39.358436166532115</v>
      </c>
    </row>
    <row r="8" spans="1:10" s="34" customFormat="1" ht="18" customHeight="1" x14ac:dyDescent="0.15">
      <c r="A8" s="54">
        <v>1</v>
      </c>
      <c r="B8" s="48" t="s">
        <v>10</v>
      </c>
      <c r="C8" s="44">
        <v>50.08</v>
      </c>
      <c r="D8" s="44">
        <v>49.92</v>
      </c>
      <c r="E8" s="45">
        <v>822186</v>
      </c>
      <c r="F8" s="45">
        <v>819472</v>
      </c>
      <c r="G8" s="45">
        <v>7765</v>
      </c>
      <c r="H8" s="45">
        <v>5885</v>
      </c>
      <c r="I8" s="45">
        <v>13.52568805830194</v>
      </c>
      <c r="J8" s="45">
        <v>22.450145590340039</v>
      </c>
    </row>
    <row r="9" spans="1:10" s="34" customFormat="1" ht="18" customHeight="1" x14ac:dyDescent="0.15">
      <c r="A9" s="54">
        <v>2</v>
      </c>
      <c r="B9" s="48" t="s">
        <v>61</v>
      </c>
      <c r="C9" s="44">
        <v>54.68</v>
      </c>
      <c r="D9" s="44">
        <v>45.32</v>
      </c>
      <c r="E9" s="45">
        <v>162093</v>
      </c>
      <c r="F9" s="45">
        <v>134357</v>
      </c>
      <c r="G9" s="45">
        <v>9840</v>
      </c>
      <c r="H9" s="45">
        <v>5400</v>
      </c>
      <c r="I9" s="45">
        <v>15.492019497276116</v>
      </c>
      <c r="J9" s="45">
        <v>22.735926598489918</v>
      </c>
    </row>
    <row r="10" spans="1:10" s="34" customFormat="1" ht="18" customHeight="1" x14ac:dyDescent="0.15">
      <c r="A10" s="54">
        <v>3</v>
      </c>
      <c r="B10" s="48" t="s">
        <v>62</v>
      </c>
      <c r="C10" s="44">
        <v>60.37</v>
      </c>
      <c r="D10" s="44">
        <v>39.630000000000003</v>
      </c>
      <c r="E10" s="45">
        <v>23308</v>
      </c>
      <c r="F10" s="45">
        <v>15299</v>
      </c>
      <c r="G10" s="45">
        <v>10700</v>
      </c>
      <c r="H10" s="45">
        <v>5200</v>
      </c>
      <c r="I10" s="45">
        <v>16.276536312849164</v>
      </c>
      <c r="J10" s="45">
        <v>20.68086592178771</v>
      </c>
    </row>
    <row r="11" spans="1:10" s="34" customFormat="1" ht="18" customHeight="1" x14ac:dyDescent="0.15">
      <c r="A11" s="54">
        <v>4</v>
      </c>
      <c r="B11" s="48" t="s">
        <v>63</v>
      </c>
      <c r="C11" s="44">
        <v>57.2</v>
      </c>
      <c r="D11" s="44">
        <v>42.8</v>
      </c>
      <c r="E11" s="45">
        <v>67662</v>
      </c>
      <c r="F11" s="45">
        <v>50618</v>
      </c>
      <c r="G11" s="45">
        <v>9280</v>
      </c>
      <c r="H11" s="45">
        <v>4544</v>
      </c>
      <c r="I11" s="45">
        <v>14.155230125523012</v>
      </c>
      <c r="J11" s="45">
        <v>19.814435146443515</v>
      </c>
    </row>
    <row r="12" spans="1:10" s="34" customFormat="1" ht="18" customHeight="1" x14ac:dyDescent="0.15">
      <c r="A12" s="54">
        <v>5</v>
      </c>
      <c r="B12" s="48" t="s">
        <v>64</v>
      </c>
      <c r="C12" s="44">
        <v>54.91</v>
      </c>
      <c r="D12" s="44">
        <v>45.09</v>
      </c>
      <c r="E12" s="45">
        <v>112264</v>
      </c>
      <c r="F12" s="45">
        <v>92198</v>
      </c>
      <c r="G12" s="45">
        <v>9240</v>
      </c>
      <c r="H12" s="45">
        <v>4560</v>
      </c>
      <c r="I12" s="45">
        <v>14.091125894314045</v>
      </c>
      <c r="J12" s="45">
        <v>20.78147357851136</v>
      </c>
    </row>
    <row r="13" spans="1:10" s="34" customFormat="1" ht="18" customHeight="1" x14ac:dyDescent="0.15">
      <c r="A13" s="54">
        <v>8</v>
      </c>
      <c r="B13" s="48" t="s">
        <v>65</v>
      </c>
      <c r="C13" s="44">
        <v>52.29</v>
      </c>
      <c r="D13" s="44">
        <v>47.71</v>
      </c>
      <c r="E13" s="45">
        <v>353513</v>
      </c>
      <c r="F13" s="45">
        <v>322485</v>
      </c>
      <c r="G13" s="45">
        <v>9120</v>
      </c>
      <c r="H13" s="45">
        <v>4800</v>
      </c>
      <c r="I13" s="45">
        <v>14.084183266932271</v>
      </c>
      <c r="J13" s="45">
        <v>22.045498007968128</v>
      </c>
    </row>
    <row r="14" spans="1:10" s="34" customFormat="1" ht="18" customHeight="1" x14ac:dyDescent="0.15">
      <c r="A14" s="54">
        <v>9</v>
      </c>
      <c r="B14" s="48" t="s">
        <v>66</v>
      </c>
      <c r="C14" s="44">
        <v>53.09</v>
      </c>
      <c r="D14" s="44">
        <v>46.91</v>
      </c>
      <c r="E14" s="45">
        <v>29879</v>
      </c>
      <c r="F14" s="45">
        <v>26398</v>
      </c>
      <c r="G14" s="45">
        <v>9847</v>
      </c>
      <c r="H14" s="45">
        <v>4837</v>
      </c>
      <c r="I14" s="45">
        <v>15.20559796437659</v>
      </c>
      <c r="J14" s="45">
        <v>23.208651399491096</v>
      </c>
    </row>
    <row r="15" spans="1:10" s="34" customFormat="1" ht="18" customHeight="1" x14ac:dyDescent="0.15">
      <c r="A15" s="54">
        <v>10</v>
      </c>
      <c r="B15" s="48" t="s">
        <v>67</v>
      </c>
      <c r="C15" s="44">
        <v>50.7</v>
      </c>
      <c r="D15" s="44">
        <v>49.3</v>
      </c>
      <c r="E15" s="45">
        <v>35955</v>
      </c>
      <c r="F15" s="45">
        <v>34965</v>
      </c>
      <c r="G15" s="45">
        <v>8600</v>
      </c>
      <c r="H15" s="45">
        <v>4700</v>
      </c>
      <c r="I15" s="45">
        <v>13.9198606271777</v>
      </c>
      <c r="J15" s="45">
        <v>22.382888114595431</v>
      </c>
    </row>
    <row r="16" spans="1:10" s="34" customFormat="1" ht="18" customHeight="1" x14ac:dyDescent="0.15">
      <c r="A16" s="54">
        <v>11</v>
      </c>
      <c r="B16" s="48" t="s">
        <v>68</v>
      </c>
      <c r="C16" s="44">
        <v>53.94</v>
      </c>
      <c r="D16" s="44">
        <v>46.06</v>
      </c>
      <c r="E16" s="45">
        <v>25001</v>
      </c>
      <c r="F16" s="45">
        <v>21348</v>
      </c>
      <c r="G16" s="45">
        <v>9800</v>
      </c>
      <c r="H16" s="45">
        <v>4800</v>
      </c>
      <c r="I16" s="45">
        <v>15.423195558297348</v>
      </c>
      <c r="J16" s="45">
        <v>23.25724861196792</v>
      </c>
    </row>
    <row r="17" spans="1:10" s="34" customFormat="1" ht="18" customHeight="1" x14ac:dyDescent="0.15">
      <c r="A17" s="54">
        <v>12</v>
      </c>
      <c r="B17" s="48" t="s">
        <v>69</v>
      </c>
      <c r="C17" s="44">
        <v>53.52</v>
      </c>
      <c r="D17" s="44">
        <v>46.48</v>
      </c>
      <c r="E17" s="45">
        <v>25657</v>
      </c>
      <c r="F17" s="45">
        <v>22280</v>
      </c>
      <c r="G17" s="45">
        <v>10071</v>
      </c>
      <c r="H17" s="45">
        <v>4911</v>
      </c>
      <c r="I17" s="45">
        <v>17.382791327913278</v>
      </c>
      <c r="J17" s="45">
        <v>22.807588075880759</v>
      </c>
    </row>
    <row r="18" spans="1:10" s="34" customFormat="1" ht="18" customHeight="1" x14ac:dyDescent="0.15">
      <c r="A18" s="54">
        <v>14</v>
      </c>
      <c r="B18" s="48" t="s">
        <v>70</v>
      </c>
      <c r="C18" s="44">
        <v>50.08</v>
      </c>
      <c r="D18" s="44">
        <v>49.92</v>
      </c>
      <c r="E18" s="45">
        <v>42438</v>
      </c>
      <c r="F18" s="45">
        <v>42297</v>
      </c>
      <c r="G18" s="45">
        <v>10800</v>
      </c>
      <c r="H18" s="45">
        <v>5700</v>
      </c>
      <c r="I18" s="45">
        <v>16.385328185328184</v>
      </c>
      <c r="J18" s="45">
        <v>75.477992277992271</v>
      </c>
    </row>
    <row r="19" spans="1:10" s="34" customFormat="1" ht="18" customHeight="1" x14ac:dyDescent="0.15">
      <c r="A19" s="55">
        <v>16</v>
      </c>
      <c r="B19" s="48" t="s">
        <v>71</v>
      </c>
      <c r="C19" s="44">
        <v>51.02</v>
      </c>
      <c r="D19" s="44">
        <v>48.98</v>
      </c>
      <c r="E19" s="45">
        <v>19831</v>
      </c>
      <c r="F19" s="45">
        <v>19038</v>
      </c>
      <c r="G19" s="45">
        <v>10100</v>
      </c>
      <c r="H19" s="45">
        <v>4900</v>
      </c>
      <c r="I19" s="45">
        <v>15.396739130434783</v>
      </c>
      <c r="J19" s="45">
        <v>24.579968944099377</v>
      </c>
    </row>
    <row r="20" spans="1:10" s="34" customFormat="1" ht="18" customHeight="1" x14ac:dyDescent="0.15">
      <c r="A20" s="54">
        <v>19</v>
      </c>
      <c r="B20" s="48" t="s">
        <v>72</v>
      </c>
      <c r="C20" s="44">
        <v>54.53</v>
      </c>
      <c r="D20" s="44">
        <v>45.47</v>
      </c>
      <c r="E20" s="45">
        <v>19368</v>
      </c>
      <c r="F20" s="45">
        <v>16153</v>
      </c>
      <c r="G20" s="45">
        <v>10000</v>
      </c>
      <c r="H20" s="45">
        <v>6800</v>
      </c>
      <c r="I20" s="45">
        <v>16.900523560209425</v>
      </c>
      <c r="J20" s="45">
        <v>24.910122164048865</v>
      </c>
    </row>
    <row r="21" spans="1:10" s="34" customFormat="1" ht="18" customHeight="1" x14ac:dyDescent="0.15">
      <c r="A21" s="54">
        <v>21</v>
      </c>
      <c r="B21" s="48" t="s">
        <v>73</v>
      </c>
      <c r="C21" s="44">
        <v>53.75</v>
      </c>
      <c r="D21" s="44">
        <v>46.25</v>
      </c>
      <c r="E21" s="45">
        <v>9034</v>
      </c>
      <c r="F21" s="45">
        <v>7773</v>
      </c>
      <c r="G21" s="45">
        <v>9370</v>
      </c>
      <c r="H21" s="45">
        <v>4980</v>
      </c>
      <c r="I21" s="45">
        <v>14.689430894308943</v>
      </c>
      <c r="J21" s="45">
        <v>21.369105691056909</v>
      </c>
    </row>
    <row r="22" spans="1:10" s="34" customFormat="1" ht="18" customHeight="1" x14ac:dyDescent="0.15">
      <c r="A22" s="54">
        <v>22</v>
      </c>
      <c r="B22" s="48" t="s">
        <v>22</v>
      </c>
      <c r="C22" s="44">
        <v>50.4</v>
      </c>
      <c r="D22" s="44">
        <v>49.6</v>
      </c>
      <c r="E22" s="45">
        <v>23784</v>
      </c>
      <c r="F22" s="45">
        <v>23404</v>
      </c>
      <c r="G22" s="45">
        <v>10000</v>
      </c>
      <c r="H22" s="45">
        <v>5100</v>
      </c>
      <c r="I22" s="45">
        <v>15.596065573770492</v>
      </c>
      <c r="J22" s="45">
        <v>25.281311475409836</v>
      </c>
    </row>
    <row r="23" spans="1:10" s="34" customFormat="1" ht="18" customHeight="1" x14ac:dyDescent="0.15">
      <c r="A23" s="54">
        <v>28</v>
      </c>
      <c r="B23" s="48" t="s">
        <v>23</v>
      </c>
      <c r="C23" s="44">
        <v>51.51</v>
      </c>
      <c r="D23" s="44">
        <v>48.49</v>
      </c>
      <c r="E23" s="45">
        <v>98607</v>
      </c>
      <c r="F23" s="45">
        <v>92835</v>
      </c>
      <c r="G23" s="45">
        <v>10600</v>
      </c>
      <c r="H23" s="45">
        <v>5300</v>
      </c>
      <c r="I23" s="45">
        <v>16.33648111332008</v>
      </c>
      <c r="J23" s="45">
        <v>26.241219350563288</v>
      </c>
    </row>
    <row r="24" spans="1:10" s="34" customFormat="1" ht="18" customHeight="1" x14ac:dyDescent="0.15">
      <c r="A24" s="54">
        <v>44</v>
      </c>
      <c r="B24" s="48" t="s">
        <v>74</v>
      </c>
      <c r="C24" s="44">
        <v>58.36</v>
      </c>
      <c r="D24" s="44">
        <v>41.64</v>
      </c>
      <c r="E24" s="45">
        <v>4154</v>
      </c>
      <c r="F24" s="45">
        <v>2964</v>
      </c>
      <c r="G24" s="45">
        <v>8700</v>
      </c>
      <c r="H24" s="45">
        <v>4100</v>
      </c>
      <c r="I24" s="45">
        <v>12.664634146341463</v>
      </c>
      <c r="J24" s="45">
        <v>18.207317073170731</v>
      </c>
    </row>
    <row r="25" spans="1:10" s="34" customFormat="1" ht="18" customHeight="1" x14ac:dyDescent="0.15">
      <c r="A25" s="54">
        <v>47</v>
      </c>
      <c r="B25" s="48" t="s">
        <v>75</v>
      </c>
      <c r="C25" s="44">
        <v>51.46</v>
      </c>
      <c r="D25" s="44">
        <v>48.54</v>
      </c>
      <c r="E25" s="45">
        <v>15516</v>
      </c>
      <c r="F25" s="45">
        <v>14633</v>
      </c>
      <c r="G25" s="45">
        <v>10400</v>
      </c>
      <c r="H25" s="45">
        <v>4900</v>
      </c>
      <c r="I25" s="45">
        <v>16.179353493222106</v>
      </c>
      <c r="J25" s="45">
        <v>24.165797705943692</v>
      </c>
    </row>
    <row r="26" spans="1:10" s="34" customFormat="1" ht="18" customHeight="1" x14ac:dyDescent="0.15">
      <c r="A26" s="54">
        <v>51</v>
      </c>
      <c r="B26" s="48" t="s">
        <v>24</v>
      </c>
      <c r="C26" s="44">
        <v>54.53</v>
      </c>
      <c r="D26" s="44">
        <v>45.47</v>
      </c>
      <c r="E26" s="45">
        <v>21064</v>
      </c>
      <c r="F26" s="45">
        <v>17564</v>
      </c>
      <c r="G26" s="45">
        <v>9900</v>
      </c>
      <c r="H26" s="45">
        <v>4800</v>
      </c>
      <c r="I26" s="45">
        <v>15.533923303834808</v>
      </c>
      <c r="J26" s="45">
        <v>22.600294985250738</v>
      </c>
    </row>
    <row r="27" spans="1:10" s="34" customFormat="1" ht="18" customHeight="1" x14ac:dyDescent="0.15">
      <c r="A27" s="54">
        <v>58</v>
      </c>
      <c r="B27" s="48" t="s">
        <v>25</v>
      </c>
      <c r="C27" s="44">
        <v>52.87</v>
      </c>
      <c r="D27" s="44">
        <v>47.13</v>
      </c>
      <c r="E27" s="45">
        <v>128850</v>
      </c>
      <c r="F27" s="45">
        <v>114838</v>
      </c>
      <c r="G27" s="45">
        <v>10605</v>
      </c>
      <c r="H27" s="45">
        <v>5182</v>
      </c>
      <c r="I27" s="45">
        <v>15.732600732600732</v>
      </c>
      <c r="J27" s="45">
        <v>24.625641025641027</v>
      </c>
    </row>
    <row r="28" spans="1:10" s="34" customFormat="1" ht="18" customHeight="1" x14ac:dyDescent="0.15">
      <c r="A28" s="54">
        <v>73</v>
      </c>
      <c r="B28" s="48" t="s">
        <v>76</v>
      </c>
      <c r="C28" s="44">
        <v>54.29</v>
      </c>
      <c r="D28" s="44">
        <v>45.71</v>
      </c>
      <c r="E28" s="45">
        <v>7182</v>
      </c>
      <c r="F28" s="45">
        <v>6046</v>
      </c>
      <c r="G28" s="45">
        <v>11000</v>
      </c>
      <c r="H28" s="45">
        <v>6000</v>
      </c>
      <c r="I28" s="45">
        <v>17.517073170731706</v>
      </c>
      <c r="J28" s="45">
        <v>25.841463414634145</v>
      </c>
    </row>
    <row r="29" spans="1:10" s="34" customFormat="1" ht="18" customHeight="1" x14ac:dyDescent="0.15">
      <c r="A29" s="54">
        <v>81</v>
      </c>
      <c r="B29" s="48" t="s">
        <v>77</v>
      </c>
      <c r="C29" s="44">
        <v>49.94</v>
      </c>
      <c r="D29" s="44">
        <v>50.06</v>
      </c>
      <c r="E29" s="45">
        <v>12906</v>
      </c>
      <c r="F29" s="45">
        <v>12939</v>
      </c>
      <c r="G29" s="45">
        <v>9740</v>
      </c>
      <c r="H29" s="45">
        <v>4870</v>
      </c>
      <c r="I29" s="45">
        <v>15.327790973871734</v>
      </c>
      <c r="J29" s="45">
        <v>25.01187648456057</v>
      </c>
    </row>
    <row r="30" spans="1:10" s="34" customFormat="1" ht="18" customHeight="1" x14ac:dyDescent="0.15">
      <c r="A30" s="54">
        <v>92</v>
      </c>
      <c r="B30" s="48" t="s">
        <v>78</v>
      </c>
      <c r="C30" s="44">
        <v>51.75</v>
      </c>
      <c r="D30" s="44">
        <v>48.25</v>
      </c>
      <c r="E30" s="45">
        <v>6746</v>
      </c>
      <c r="F30" s="45">
        <v>6290</v>
      </c>
      <c r="G30" s="45">
        <v>9200</v>
      </c>
      <c r="H30" s="45">
        <v>4700</v>
      </c>
      <c r="I30" s="45">
        <v>13.683569979716024</v>
      </c>
      <c r="J30" s="45">
        <v>23.608519269776878</v>
      </c>
    </row>
    <row r="31" spans="1:10" s="34" customFormat="1" ht="11.25" x14ac:dyDescent="0.15">
      <c r="A31" s="42" t="s">
        <v>79</v>
      </c>
      <c r="E31" s="49"/>
      <c r="G31" s="49"/>
    </row>
  </sheetData>
  <mergeCells count="10">
    <mergeCell ref="G2:G4"/>
    <mergeCell ref="H2:H4"/>
    <mergeCell ref="I2:I4"/>
    <mergeCell ref="J2:J4"/>
    <mergeCell ref="A2:A4"/>
    <mergeCell ref="B2:B4"/>
    <mergeCell ref="C2:C4"/>
    <mergeCell ref="D2:D4"/>
    <mergeCell ref="E2:E4"/>
    <mergeCell ref="F2:F4"/>
  </mergeCells>
  <phoneticPr fontId="3"/>
  <pageMargins left="0.78740157480314965" right="0.39370078740157483" top="0.43307086614173229" bottom="0.27559055118110237" header="0.47244094488188981" footer="0.23622047244094491"/>
  <pageSetup paperSize="9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16F58A-6BB3-4C4F-BA6D-B0D5B283BD7A}">
  <sheetPr>
    <pageSetUpPr fitToPage="1"/>
  </sheetPr>
  <dimension ref="A1:BD53"/>
  <sheetViews>
    <sheetView showGridLines="0" zoomScaleNormal="100" zoomScaleSheetLayoutView="70" workbookViewId="0">
      <pane xSplit="1" ySplit="2" topLeftCell="B17" activePane="bottomRight" state="frozen"/>
      <selection pane="topRight" activeCell="B1" sqref="B1"/>
      <selection pane="bottomLeft" activeCell="A3" sqref="A3"/>
      <selection pane="bottomRight" activeCell="BI55" sqref="BI55"/>
    </sheetView>
  </sheetViews>
  <sheetFormatPr defaultColWidth="9" defaultRowHeight="24" customHeight="1" x14ac:dyDescent="0.15"/>
  <cols>
    <col min="1" max="1" width="9.625" style="69" customWidth="1"/>
    <col min="2" max="2" width="2.125" style="59" customWidth="1"/>
    <col min="3" max="3" width="4.625" style="60" customWidth="1"/>
    <col min="4" max="4" width="2.125" style="60" customWidth="1"/>
    <col min="5" max="5" width="4" style="61" customWidth="1"/>
    <col min="6" max="7" width="2.125" style="61" customWidth="1"/>
    <col min="8" max="8" width="2.125" style="62" customWidth="1"/>
    <col min="9" max="9" width="4.625" style="60" customWidth="1"/>
    <col min="10" max="10" width="2.125" style="60" customWidth="1"/>
    <col min="11" max="11" width="5.25" style="63" customWidth="1"/>
    <col min="12" max="12" width="2.125" style="64" customWidth="1"/>
    <col min="13" max="14" width="2.125" style="60" customWidth="1"/>
    <col min="15" max="15" width="4.625" style="60" customWidth="1"/>
    <col min="16" max="16" width="2.125" style="60" customWidth="1"/>
    <col min="17" max="17" width="5.25" style="65" customWidth="1"/>
    <col min="18" max="19" width="2.125" style="60" customWidth="1"/>
    <col min="20" max="20" width="2.125" style="64" customWidth="1"/>
    <col min="21" max="21" width="4.625" style="60" customWidth="1"/>
    <col min="22" max="22" width="2.125" style="61" customWidth="1"/>
    <col min="23" max="23" width="5.25" style="63" customWidth="1"/>
    <col min="24" max="25" width="2.125" style="61" customWidth="1"/>
    <col min="26" max="26" width="2.125" style="64" customWidth="1"/>
    <col min="27" max="27" width="4.625" style="60" customWidth="1"/>
    <col min="28" max="28" width="2.125" style="61" customWidth="1"/>
    <col min="29" max="29" width="5.25" style="63" customWidth="1"/>
    <col min="30" max="30" width="2.125" style="61" customWidth="1"/>
    <col min="31" max="32" width="2.125" style="64" customWidth="1"/>
    <col min="33" max="33" width="4.625" style="60" customWidth="1"/>
    <col min="34" max="34" width="2.125" style="60" customWidth="1"/>
    <col min="35" max="35" width="6" style="65" bestFit="1" customWidth="1"/>
    <col min="36" max="36" width="2.125" style="60" customWidth="1"/>
    <col min="37" max="38" width="2.125" style="61" customWidth="1"/>
    <col min="39" max="39" width="4.625" style="61" customWidth="1"/>
    <col min="40" max="40" width="2.125" style="61" customWidth="1"/>
    <col min="41" max="41" width="5.25" style="63" customWidth="1"/>
    <col min="42" max="43" width="2.125" style="61" customWidth="1"/>
    <col min="44" max="44" width="2.125" style="64" customWidth="1"/>
    <col min="45" max="45" width="4.625" style="64" customWidth="1"/>
    <col min="46" max="46" width="2.125" style="64" customWidth="1"/>
    <col min="47" max="47" width="5.25" style="66" customWidth="1"/>
    <col min="48" max="50" width="2.125" style="64" customWidth="1"/>
    <col min="51" max="51" width="4.625" style="64" customWidth="1"/>
    <col min="52" max="52" width="2.125" style="64" customWidth="1"/>
    <col min="53" max="53" width="5.25" style="66" customWidth="1"/>
    <col min="54" max="55" width="2.125" style="64" customWidth="1"/>
    <col min="56" max="56" width="12" style="60" customWidth="1"/>
    <col min="57" max="16384" width="9" style="60"/>
  </cols>
  <sheetData>
    <row r="1" spans="1:56" ht="24.95" customHeight="1" thickBot="1" x14ac:dyDescent="0.2">
      <c r="A1" s="58" t="s">
        <v>82</v>
      </c>
    </row>
    <row r="2" spans="1:56" s="69" customFormat="1" ht="39.4" customHeight="1" thickBot="1" x14ac:dyDescent="0.2">
      <c r="A2" s="67" t="s">
        <v>83</v>
      </c>
      <c r="B2" s="569" t="s">
        <v>84</v>
      </c>
      <c r="C2" s="569"/>
      <c r="D2" s="569"/>
      <c r="E2" s="569"/>
      <c r="F2" s="569"/>
      <c r="G2" s="570"/>
      <c r="H2" s="568" t="s">
        <v>85</v>
      </c>
      <c r="I2" s="569"/>
      <c r="J2" s="569"/>
      <c r="K2" s="569"/>
      <c r="L2" s="569"/>
      <c r="M2" s="570"/>
      <c r="N2" s="568" t="s">
        <v>86</v>
      </c>
      <c r="O2" s="569"/>
      <c r="P2" s="569"/>
      <c r="Q2" s="569"/>
      <c r="R2" s="569"/>
      <c r="S2" s="569"/>
      <c r="T2" s="568" t="s">
        <v>87</v>
      </c>
      <c r="U2" s="569"/>
      <c r="V2" s="569"/>
      <c r="W2" s="569"/>
      <c r="X2" s="569"/>
      <c r="Y2" s="570"/>
      <c r="Z2" s="568" t="s">
        <v>88</v>
      </c>
      <c r="AA2" s="569"/>
      <c r="AB2" s="569"/>
      <c r="AC2" s="569"/>
      <c r="AD2" s="569"/>
      <c r="AE2" s="570"/>
      <c r="AF2" s="568" t="s">
        <v>89</v>
      </c>
      <c r="AG2" s="569"/>
      <c r="AH2" s="569"/>
      <c r="AI2" s="569"/>
      <c r="AJ2" s="569"/>
      <c r="AK2" s="569"/>
      <c r="AL2" s="568" t="s">
        <v>90</v>
      </c>
      <c r="AM2" s="569"/>
      <c r="AN2" s="569"/>
      <c r="AO2" s="569"/>
      <c r="AP2" s="569"/>
      <c r="AQ2" s="570"/>
      <c r="AR2" s="568" t="s">
        <v>91</v>
      </c>
      <c r="AS2" s="569"/>
      <c r="AT2" s="569"/>
      <c r="AU2" s="569"/>
      <c r="AV2" s="569"/>
      <c r="AW2" s="570"/>
      <c r="AX2" s="568" t="s">
        <v>92</v>
      </c>
      <c r="AY2" s="569"/>
      <c r="AZ2" s="569"/>
      <c r="BA2" s="569"/>
      <c r="BB2" s="569"/>
      <c r="BC2" s="570"/>
      <c r="BD2" s="68" t="s">
        <v>93</v>
      </c>
    </row>
    <row r="3" spans="1:56" s="85" customFormat="1" ht="13.9" customHeight="1" x14ac:dyDescent="0.15">
      <c r="A3" s="70"/>
      <c r="B3" s="71"/>
      <c r="C3" s="72"/>
      <c r="D3" s="72"/>
      <c r="E3" s="72"/>
      <c r="F3" s="72"/>
      <c r="G3" s="72"/>
      <c r="H3" s="73"/>
      <c r="I3" s="72"/>
      <c r="J3" s="72"/>
      <c r="K3" s="74"/>
      <c r="L3" s="75"/>
      <c r="M3" s="72"/>
      <c r="N3" s="76"/>
      <c r="O3" s="72"/>
      <c r="P3" s="72"/>
      <c r="Q3" s="74"/>
      <c r="R3" s="72"/>
      <c r="S3" s="72"/>
      <c r="T3" s="73"/>
      <c r="U3" s="72"/>
      <c r="V3" s="72"/>
      <c r="W3" s="74"/>
      <c r="X3" s="72"/>
      <c r="Y3" s="77"/>
      <c r="Z3" s="75"/>
      <c r="AA3" s="72"/>
      <c r="AB3" s="78"/>
      <c r="AC3" s="79"/>
      <c r="AD3" s="78"/>
      <c r="AE3" s="80"/>
      <c r="AF3" s="73"/>
      <c r="AG3" s="72"/>
      <c r="AH3" s="72"/>
      <c r="AI3" s="79"/>
      <c r="AJ3" s="72"/>
      <c r="AK3" s="72"/>
      <c r="AL3" s="76"/>
      <c r="AM3" s="72"/>
      <c r="AN3" s="72"/>
      <c r="AO3" s="79"/>
      <c r="AP3" s="72"/>
      <c r="AQ3" s="72"/>
      <c r="AR3" s="73"/>
      <c r="AS3" s="81"/>
      <c r="AT3" s="81"/>
      <c r="AU3" s="82"/>
      <c r="AV3" s="81"/>
      <c r="AW3" s="71"/>
      <c r="AX3" s="73"/>
      <c r="AY3" s="81"/>
      <c r="AZ3" s="81"/>
      <c r="BA3" s="83"/>
      <c r="BB3" s="81"/>
      <c r="BC3" s="71"/>
      <c r="BD3" s="84"/>
    </row>
    <row r="4" spans="1:56" s="85" customFormat="1" ht="13.9" customHeight="1" x14ac:dyDescent="0.15">
      <c r="A4" s="86" t="s">
        <v>94</v>
      </c>
      <c r="B4" s="71"/>
      <c r="C4" s="72"/>
      <c r="D4" s="72"/>
      <c r="E4" s="72"/>
      <c r="F4" s="72"/>
      <c r="G4" s="72"/>
      <c r="H4" s="73"/>
      <c r="I4" s="78"/>
      <c r="J4" s="78"/>
      <c r="K4" s="74"/>
      <c r="L4" s="87"/>
      <c r="M4" s="72"/>
      <c r="N4" s="76">
        <v>1</v>
      </c>
      <c r="O4" s="72" t="s">
        <v>95</v>
      </c>
      <c r="P4" s="72"/>
      <c r="Q4" s="74"/>
      <c r="R4" s="72"/>
      <c r="S4" s="72"/>
      <c r="T4" s="73"/>
      <c r="U4" s="72"/>
      <c r="V4" s="72"/>
      <c r="W4" s="74"/>
      <c r="X4" s="72"/>
      <c r="Y4" s="77"/>
      <c r="Z4" s="75"/>
      <c r="AA4" s="72"/>
      <c r="AB4" s="78"/>
      <c r="AC4" s="79"/>
      <c r="AD4" s="78"/>
      <c r="AE4" s="80"/>
      <c r="AF4" s="73"/>
      <c r="AG4" s="78"/>
      <c r="AH4" s="78"/>
      <c r="AI4" s="79"/>
      <c r="AJ4" s="78"/>
      <c r="AK4" s="78"/>
      <c r="AL4" s="88"/>
      <c r="AM4" s="78"/>
      <c r="AN4" s="78"/>
      <c r="AO4" s="79"/>
      <c r="AP4" s="78"/>
      <c r="AQ4" s="78"/>
      <c r="AR4" s="73"/>
      <c r="AS4" s="71"/>
      <c r="AT4" s="71"/>
      <c r="AU4" s="89"/>
      <c r="AV4" s="71"/>
      <c r="AW4" s="71"/>
      <c r="AX4" s="73"/>
      <c r="AY4" s="71"/>
      <c r="AZ4" s="71"/>
      <c r="BA4" s="79"/>
      <c r="BB4" s="71"/>
      <c r="BC4" s="71"/>
      <c r="BD4" s="90">
        <v>1</v>
      </c>
    </row>
    <row r="5" spans="1:56" s="85" customFormat="1" ht="13.9" customHeight="1" x14ac:dyDescent="0.15">
      <c r="A5" s="91" t="s">
        <v>96</v>
      </c>
      <c r="B5" s="71"/>
      <c r="C5" s="72"/>
      <c r="D5" s="72"/>
      <c r="E5" s="72"/>
      <c r="F5" s="72"/>
      <c r="G5" s="72"/>
      <c r="H5" s="73"/>
      <c r="I5" s="92"/>
      <c r="J5" s="93"/>
      <c r="K5" s="79"/>
      <c r="L5" s="87"/>
      <c r="M5" s="94"/>
      <c r="N5" s="95"/>
      <c r="O5" s="96">
        <v>93.557667291004407</v>
      </c>
      <c r="P5" s="93" t="s">
        <v>97</v>
      </c>
      <c r="Q5" s="97">
        <v>8.0752939728085948E-3</v>
      </c>
      <c r="R5" s="94" t="s">
        <v>44</v>
      </c>
      <c r="S5" s="94" t="s">
        <v>98</v>
      </c>
      <c r="T5" s="73"/>
      <c r="U5" s="72"/>
      <c r="V5" s="72"/>
      <c r="W5" s="74"/>
      <c r="X5" s="72"/>
      <c r="Y5" s="77"/>
      <c r="Z5" s="75"/>
      <c r="AA5" s="72"/>
      <c r="AB5" s="78"/>
      <c r="AC5" s="79"/>
      <c r="AD5" s="78"/>
      <c r="AE5" s="80"/>
      <c r="AF5" s="73"/>
      <c r="AG5" s="93"/>
      <c r="AH5" s="93"/>
      <c r="AI5" s="79"/>
      <c r="AJ5" s="93"/>
      <c r="AK5" s="92"/>
      <c r="AL5" s="98"/>
      <c r="AM5" s="92"/>
      <c r="AN5" s="92"/>
      <c r="AO5" s="79"/>
      <c r="AP5" s="92"/>
      <c r="AQ5" s="92"/>
      <c r="AR5" s="73" t="s">
        <v>99</v>
      </c>
      <c r="AS5" s="71"/>
      <c r="AT5" s="71"/>
      <c r="AU5" s="89"/>
      <c r="AV5" s="71"/>
      <c r="AW5" s="71"/>
      <c r="AX5" s="73" t="s">
        <v>99</v>
      </c>
      <c r="AY5" s="71"/>
      <c r="AZ5" s="71"/>
      <c r="BA5" s="79"/>
      <c r="BB5" s="71"/>
      <c r="BC5" s="71"/>
      <c r="BD5" s="99">
        <v>93.557667291004407</v>
      </c>
    </row>
    <row r="6" spans="1:56" s="114" customFormat="1" ht="13.9" customHeight="1" x14ac:dyDescent="0.15">
      <c r="A6" s="100"/>
      <c r="B6" s="101"/>
      <c r="C6" s="102"/>
      <c r="D6" s="102"/>
      <c r="E6" s="102"/>
      <c r="F6" s="102"/>
      <c r="G6" s="103"/>
      <c r="H6" s="104"/>
      <c r="I6" s="102"/>
      <c r="J6" s="102"/>
      <c r="K6" s="105"/>
      <c r="L6" s="106"/>
      <c r="M6" s="102"/>
      <c r="N6" s="107"/>
      <c r="O6" s="102"/>
      <c r="P6" s="102"/>
      <c r="Q6" s="105"/>
      <c r="R6" s="102"/>
      <c r="S6" s="102"/>
      <c r="T6" s="104"/>
      <c r="U6" s="102"/>
      <c r="V6" s="102"/>
      <c r="W6" s="105"/>
      <c r="X6" s="102"/>
      <c r="Y6" s="108"/>
      <c r="Z6" s="106"/>
      <c r="AA6" s="102"/>
      <c r="AB6" s="102"/>
      <c r="AC6" s="109"/>
      <c r="AD6" s="102"/>
      <c r="AE6" s="110"/>
      <c r="AF6" s="104"/>
      <c r="AG6" s="102"/>
      <c r="AH6" s="102"/>
      <c r="AI6" s="109"/>
      <c r="AJ6" s="102"/>
      <c r="AK6" s="102"/>
      <c r="AL6" s="107"/>
      <c r="AM6" s="102"/>
      <c r="AN6" s="102"/>
      <c r="AO6" s="109"/>
      <c r="AP6" s="102"/>
      <c r="AQ6" s="102"/>
      <c r="AR6" s="111"/>
      <c r="AS6" s="101"/>
      <c r="AT6" s="101"/>
      <c r="AU6" s="112"/>
      <c r="AV6" s="101"/>
      <c r="AW6" s="101"/>
      <c r="AX6" s="111"/>
      <c r="AY6" s="101"/>
      <c r="AZ6" s="101"/>
      <c r="BA6" s="109"/>
      <c r="BB6" s="101"/>
      <c r="BC6" s="101"/>
      <c r="BD6" s="113"/>
    </row>
    <row r="7" spans="1:56" s="114" customFormat="1" ht="13.9" customHeight="1" x14ac:dyDescent="0.15">
      <c r="A7" s="115"/>
      <c r="B7" s="71"/>
      <c r="C7" s="78"/>
      <c r="D7" s="78"/>
      <c r="E7" s="78"/>
      <c r="F7" s="78"/>
      <c r="G7" s="116"/>
      <c r="H7" s="98"/>
      <c r="I7" s="78"/>
      <c r="J7" s="78"/>
      <c r="K7" s="74"/>
      <c r="L7" s="117"/>
      <c r="M7" s="78"/>
      <c r="N7" s="88"/>
      <c r="O7" s="78"/>
      <c r="P7" s="78"/>
      <c r="Q7" s="74"/>
      <c r="R7" s="78"/>
      <c r="S7" s="78"/>
      <c r="T7" s="98"/>
      <c r="U7" s="78"/>
      <c r="V7" s="78"/>
      <c r="W7" s="74"/>
      <c r="X7" s="78"/>
      <c r="Y7" s="118"/>
      <c r="Z7" s="117"/>
      <c r="AA7" s="78"/>
      <c r="AB7" s="78"/>
      <c r="AC7" s="79"/>
      <c r="AD7" s="78"/>
      <c r="AE7" s="119"/>
      <c r="AF7" s="98"/>
      <c r="AG7" s="78"/>
      <c r="AH7" s="78"/>
      <c r="AI7" s="79"/>
      <c r="AJ7" s="78"/>
      <c r="AK7" s="78"/>
      <c r="AL7" s="88"/>
      <c r="AM7" s="78"/>
      <c r="AN7" s="78"/>
      <c r="AO7" s="79"/>
      <c r="AP7" s="78"/>
      <c r="AQ7" s="78"/>
      <c r="AR7" s="73"/>
      <c r="AS7" s="71"/>
      <c r="AT7" s="71"/>
      <c r="AU7" s="89"/>
      <c r="AV7" s="71"/>
      <c r="AW7" s="71"/>
      <c r="AX7" s="73"/>
      <c r="AY7" s="71"/>
      <c r="AZ7" s="71"/>
      <c r="BA7" s="79"/>
      <c r="BB7" s="71"/>
      <c r="BC7" s="71"/>
      <c r="BD7" s="120"/>
    </row>
    <row r="8" spans="1:56" s="114" customFormat="1" ht="13.9" customHeight="1" x14ac:dyDescent="0.15">
      <c r="A8" s="86" t="s">
        <v>100</v>
      </c>
      <c r="B8" s="71"/>
      <c r="C8" s="78"/>
      <c r="D8" s="78"/>
      <c r="E8" s="78"/>
      <c r="F8" s="78"/>
      <c r="G8" s="72"/>
      <c r="H8" s="73">
        <v>8</v>
      </c>
      <c r="I8" s="72" t="s">
        <v>17</v>
      </c>
      <c r="J8" s="72"/>
      <c r="K8" s="74"/>
      <c r="L8" s="75"/>
      <c r="M8" s="72"/>
      <c r="N8" s="76"/>
      <c r="O8" s="72"/>
      <c r="P8" s="72"/>
      <c r="Q8" s="74"/>
      <c r="R8" s="72"/>
      <c r="S8" s="72"/>
      <c r="T8" s="73"/>
      <c r="U8" s="72"/>
      <c r="V8" s="72"/>
      <c r="W8" s="74"/>
      <c r="X8" s="72"/>
      <c r="Y8" s="77"/>
      <c r="Z8" s="75"/>
      <c r="AA8" s="72"/>
      <c r="AB8" s="78"/>
      <c r="AC8" s="79"/>
      <c r="AD8" s="78"/>
      <c r="AE8" s="80"/>
      <c r="AF8" s="73"/>
      <c r="AG8" s="72"/>
      <c r="AH8" s="72"/>
      <c r="AI8" s="79"/>
      <c r="AJ8" s="72"/>
      <c r="AK8" s="72"/>
      <c r="AL8" s="76"/>
      <c r="AM8" s="72"/>
      <c r="AN8" s="72"/>
      <c r="AO8" s="79"/>
      <c r="AP8" s="72"/>
      <c r="AQ8" s="72"/>
      <c r="AR8" s="73"/>
      <c r="AS8" s="71"/>
      <c r="AT8" s="71"/>
      <c r="AU8" s="89"/>
      <c r="AV8" s="71"/>
      <c r="AW8" s="71"/>
      <c r="AX8" s="73"/>
      <c r="AY8" s="71"/>
      <c r="AZ8" s="71"/>
      <c r="BA8" s="79"/>
      <c r="BB8" s="71"/>
      <c r="BC8" s="71"/>
      <c r="BD8" s="121"/>
    </row>
    <row r="9" spans="1:56" s="114" customFormat="1" ht="13.9" customHeight="1" x14ac:dyDescent="0.15">
      <c r="A9" s="91" t="s">
        <v>101</v>
      </c>
      <c r="B9" s="71"/>
      <c r="C9" s="92"/>
      <c r="D9" s="93"/>
      <c r="E9" s="93"/>
      <c r="F9" s="78"/>
      <c r="G9" s="94"/>
      <c r="H9" s="73"/>
      <c r="I9" s="122">
        <v>92.718872476646652</v>
      </c>
      <c r="J9" s="93" t="s">
        <v>97</v>
      </c>
      <c r="K9" s="79">
        <v>0.35128288065214974</v>
      </c>
      <c r="L9" s="87" t="s">
        <v>44</v>
      </c>
      <c r="M9" s="94" t="s">
        <v>98</v>
      </c>
      <c r="N9" s="88"/>
      <c r="O9" s="78"/>
      <c r="P9" s="78"/>
      <c r="Q9" s="74"/>
      <c r="R9" s="78"/>
      <c r="S9" s="78"/>
      <c r="T9" s="73"/>
      <c r="U9" s="78"/>
      <c r="V9" s="78"/>
      <c r="W9" s="74"/>
      <c r="X9" s="78"/>
      <c r="Y9" s="118"/>
      <c r="Z9" s="75"/>
      <c r="AA9" s="78"/>
      <c r="AB9" s="78"/>
      <c r="AC9" s="79"/>
      <c r="AD9" s="78"/>
      <c r="AE9" s="80"/>
      <c r="AF9" s="73"/>
      <c r="AG9" s="78"/>
      <c r="AH9" s="78"/>
      <c r="AI9" s="79"/>
      <c r="AJ9" s="78"/>
      <c r="AK9" s="78"/>
      <c r="AL9" s="88"/>
      <c r="AM9" s="78"/>
      <c r="AN9" s="78"/>
      <c r="AO9" s="79"/>
      <c r="AP9" s="78"/>
      <c r="AQ9" s="78"/>
      <c r="AR9" s="73"/>
      <c r="AS9" s="71"/>
      <c r="AT9" s="71"/>
      <c r="AU9" s="89"/>
      <c r="AV9" s="71"/>
      <c r="AW9" s="71"/>
      <c r="AX9" s="73"/>
      <c r="AY9" s="71"/>
      <c r="AZ9" s="71"/>
      <c r="BA9" s="79"/>
      <c r="BB9" s="71"/>
      <c r="BC9" s="71"/>
      <c r="BD9" s="90">
        <v>1</v>
      </c>
    </row>
    <row r="10" spans="1:56" s="114" customFormat="1" ht="13.9" customHeight="1" x14ac:dyDescent="0.15">
      <c r="A10" s="115" t="s">
        <v>102</v>
      </c>
      <c r="B10" s="71"/>
      <c r="C10" s="92"/>
      <c r="D10" s="78"/>
      <c r="E10" s="92"/>
      <c r="F10" s="92"/>
      <c r="G10" s="94"/>
      <c r="H10" s="73"/>
      <c r="I10" s="92"/>
      <c r="J10" s="78"/>
      <c r="K10" s="122"/>
      <c r="L10" s="117"/>
      <c r="M10" s="94"/>
      <c r="N10" s="88"/>
      <c r="O10" s="78"/>
      <c r="P10" s="78"/>
      <c r="Q10" s="74"/>
      <c r="R10" s="78"/>
      <c r="S10" s="78"/>
      <c r="T10" s="73"/>
      <c r="U10" s="78"/>
      <c r="V10" s="78"/>
      <c r="W10" s="74"/>
      <c r="X10" s="78"/>
      <c r="Y10" s="118"/>
      <c r="Z10" s="75"/>
      <c r="AA10" s="72"/>
      <c r="AB10" s="78"/>
      <c r="AC10" s="79"/>
      <c r="AD10" s="78"/>
      <c r="AE10" s="80"/>
      <c r="AF10" s="73"/>
      <c r="AG10" s="78"/>
      <c r="AH10" s="78"/>
      <c r="AI10" s="79"/>
      <c r="AJ10" s="78"/>
      <c r="AK10" s="78"/>
      <c r="AL10" s="88"/>
      <c r="AM10" s="78"/>
      <c r="AN10" s="78"/>
      <c r="AO10" s="79"/>
      <c r="AP10" s="78"/>
      <c r="AQ10" s="78"/>
      <c r="AR10" s="73"/>
      <c r="AS10" s="71"/>
      <c r="AT10" s="71"/>
      <c r="AU10" s="89"/>
      <c r="AV10" s="71"/>
      <c r="AW10" s="71"/>
      <c r="AX10" s="73"/>
      <c r="AY10" s="71"/>
      <c r="AZ10" s="71"/>
      <c r="BA10" s="79"/>
      <c r="BB10" s="71"/>
      <c r="BC10" s="71"/>
      <c r="BD10" s="123">
        <v>92.718872476646652</v>
      </c>
    </row>
    <row r="11" spans="1:56" s="114" customFormat="1" ht="13.9" customHeight="1" x14ac:dyDescent="0.15">
      <c r="A11" s="86" t="s">
        <v>103</v>
      </c>
      <c r="B11" s="71"/>
      <c r="C11" s="78"/>
      <c r="D11" s="78"/>
      <c r="E11" s="78"/>
      <c r="F11" s="78"/>
      <c r="G11" s="94"/>
      <c r="H11" s="73"/>
      <c r="I11" s="78"/>
      <c r="J11" s="78"/>
      <c r="K11" s="74"/>
      <c r="L11" s="75"/>
      <c r="M11" s="78"/>
      <c r="N11" s="88"/>
      <c r="O11" s="78"/>
      <c r="P11" s="78"/>
      <c r="Q11" s="74"/>
      <c r="R11" s="78"/>
      <c r="S11" s="78"/>
      <c r="T11" s="73"/>
      <c r="U11" s="78"/>
      <c r="V11" s="78"/>
      <c r="W11" s="74"/>
      <c r="X11" s="78"/>
      <c r="Y11" s="118"/>
      <c r="Z11" s="75"/>
      <c r="AA11" s="72"/>
      <c r="AB11" s="78"/>
      <c r="AC11" s="79"/>
      <c r="AD11" s="78"/>
      <c r="AE11" s="80"/>
      <c r="AF11" s="73"/>
      <c r="AG11" s="78"/>
      <c r="AH11" s="78"/>
      <c r="AI11" s="79"/>
      <c r="AJ11" s="78"/>
      <c r="AK11" s="78"/>
      <c r="AL11" s="88"/>
      <c r="AM11" s="78"/>
      <c r="AN11" s="78"/>
      <c r="AO11" s="79"/>
      <c r="AP11" s="78"/>
      <c r="AQ11" s="78"/>
      <c r="AR11" s="73"/>
      <c r="AS11" s="71"/>
      <c r="AT11" s="71"/>
      <c r="AU11" s="89"/>
      <c r="AV11" s="71"/>
      <c r="AW11" s="71"/>
      <c r="AX11" s="73"/>
      <c r="AY11" s="71"/>
      <c r="AZ11" s="71"/>
      <c r="BA11" s="79"/>
      <c r="BB11" s="71"/>
      <c r="BC11" s="71"/>
      <c r="BD11" s="124"/>
    </row>
    <row r="12" spans="1:56" s="114" customFormat="1" ht="13.9" customHeight="1" x14ac:dyDescent="0.15">
      <c r="A12" s="125"/>
      <c r="B12" s="101"/>
      <c r="C12" s="102"/>
      <c r="D12" s="102"/>
      <c r="E12" s="102"/>
      <c r="F12" s="102"/>
      <c r="G12" s="126"/>
      <c r="H12" s="111"/>
      <c r="I12" s="102"/>
      <c r="J12" s="102"/>
      <c r="K12" s="105"/>
      <c r="L12" s="127"/>
      <c r="M12" s="102"/>
      <c r="N12" s="107"/>
      <c r="O12" s="102"/>
      <c r="P12" s="102"/>
      <c r="Q12" s="105"/>
      <c r="R12" s="102"/>
      <c r="S12" s="102"/>
      <c r="T12" s="111"/>
      <c r="U12" s="102"/>
      <c r="V12" s="102"/>
      <c r="W12" s="105"/>
      <c r="X12" s="102"/>
      <c r="Y12" s="108"/>
      <c r="Z12" s="127"/>
      <c r="AA12" s="128"/>
      <c r="AB12" s="102"/>
      <c r="AC12" s="109"/>
      <c r="AD12" s="102"/>
      <c r="AE12" s="129"/>
      <c r="AF12" s="111"/>
      <c r="AG12" s="102"/>
      <c r="AH12" s="102"/>
      <c r="AI12" s="109"/>
      <c r="AJ12" s="102"/>
      <c r="AK12" s="102"/>
      <c r="AL12" s="107"/>
      <c r="AM12" s="102"/>
      <c r="AN12" s="102"/>
      <c r="AO12" s="109"/>
      <c r="AP12" s="102"/>
      <c r="AQ12" s="102"/>
      <c r="AR12" s="111"/>
      <c r="AS12" s="101"/>
      <c r="AT12" s="101"/>
      <c r="AU12" s="112"/>
      <c r="AV12" s="101"/>
      <c r="AW12" s="101"/>
      <c r="AX12" s="111"/>
      <c r="AY12" s="101"/>
      <c r="AZ12" s="101"/>
      <c r="BA12" s="109"/>
      <c r="BB12" s="101"/>
      <c r="BC12" s="101"/>
      <c r="BD12" s="130"/>
    </row>
    <row r="13" spans="1:56" s="114" customFormat="1" ht="13.9" customHeight="1" x14ac:dyDescent="0.15">
      <c r="A13" s="115"/>
      <c r="B13" s="71"/>
      <c r="C13" s="78"/>
      <c r="D13" s="78"/>
      <c r="E13" s="78"/>
      <c r="F13" s="78"/>
      <c r="G13" s="94"/>
      <c r="H13" s="73"/>
      <c r="I13" s="78"/>
      <c r="J13" s="78"/>
      <c r="K13" s="74"/>
      <c r="L13" s="75"/>
      <c r="M13" s="78"/>
      <c r="N13" s="88"/>
      <c r="O13" s="78"/>
      <c r="P13" s="78"/>
      <c r="Q13" s="74"/>
      <c r="R13" s="78"/>
      <c r="S13" s="78"/>
      <c r="T13" s="73"/>
      <c r="U13" s="78"/>
      <c r="V13" s="78"/>
      <c r="W13" s="74"/>
      <c r="X13" s="78"/>
      <c r="Y13" s="118"/>
      <c r="Z13" s="75"/>
      <c r="AA13" s="72"/>
      <c r="AB13" s="78"/>
      <c r="AC13" s="79"/>
      <c r="AD13" s="78"/>
      <c r="AE13" s="80"/>
      <c r="AF13" s="73"/>
      <c r="AG13" s="78"/>
      <c r="AH13" s="78"/>
      <c r="AI13" s="79"/>
      <c r="AJ13" s="78"/>
      <c r="AK13" s="78"/>
      <c r="AL13" s="88"/>
      <c r="AM13" s="78"/>
      <c r="AN13" s="78"/>
      <c r="AO13" s="79"/>
      <c r="AP13" s="78"/>
      <c r="AQ13" s="78"/>
      <c r="AR13" s="73"/>
      <c r="AS13" s="71"/>
      <c r="AT13" s="71"/>
      <c r="AU13" s="89"/>
      <c r="AV13" s="71"/>
      <c r="AW13" s="71"/>
      <c r="AX13" s="73"/>
      <c r="AY13" s="71"/>
      <c r="AZ13" s="71"/>
      <c r="BA13" s="79"/>
      <c r="BB13" s="71"/>
      <c r="BC13" s="71"/>
      <c r="BD13" s="124"/>
    </row>
    <row r="14" spans="1:56" s="114" customFormat="1" ht="13.9" customHeight="1" x14ac:dyDescent="0.15">
      <c r="A14" s="115"/>
      <c r="B14" s="71"/>
      <c r="C14" s="78"/>
      <c r="D14" s="78"/>
      <c r="E14" s="78"/>
      <c r="F14" s="78"/>
      <c r="G14" s="94"/>
      <c r="H14" s="73"/>
      <c r="I14" s="78"/>
      <c r="J14" s="78"/>
      <c r="K14" s="74"/>
      <c r="L14" s="75"/>
      <c r="M14" s="78"/>
      <c r="N14" s="76"/>
      <c r="O14" s="72"/>
      <c r="P14" s="72"/>
      <c r="Q14" s="74"/>
      <c r="R14" s="72"/>
      <c r="S14" s="72"/>
      <c r="T14" s="73">
        <v>58</v>
      </c>
      <c r="U14" s="78" t="s">
        <v>104</v>
      </c>
      <c r="V14" s="78"/>
      <c r="W14" s="74"/>
      <c r="X14" s="78"/>
      <c r="Y14" s="118"/>
      <c r="Z14" s="75">
        <v>4</v>
      </c>
      <c r="AA14" s="72" t="s">
        <v>105</v>
      </c>
      <c r="AB14" s="78"/>
      <c r="AC14" s="79"/>
      <c r="AD14" s="78"/>
      <c r="AE14" s="80"/>
      <c r="AF14" s="131">
        <v>2</v>
      </c>
      <c r="AG14" s="132" t="s">
        <v>12</v>
      </c>
      <c r="AH14" s="133"/>
      <c r="AI14" s="134"/>
      <c r="AJ14" s="133"/>
      <c r="AK14" s="135"/>
      <c r="AL14" s="136"/>
      <c r="AM14" s="135"/>
      <c r="AN14" s="135"/>
      <c r="AO14" s="137"/>
      <c r="AP14" s="135"/>
      <c r="AQ14" s="135"/>
      <c r="AR14" s="73"/>
      <c r="AS14" s="71"/>
      <c r="AT14" s="71"/>
      <c r="AU14" s="89"/>
      <c r="AV14" s="71"/>
      <c r="AW14" s="71"/>
      <c r="AX14" s="73"/>
      <c r="AY14" s="71"/>
      <c r="AZ14" s="71"/>
      <c r="BA14" s="79"/>
      <c r="BB14" s="71"/>
      <c r="BC14" s="71"/>
      <c r="BD14" s="124"/>
    </row>
    <row r="15" spans="1:56" s="114" customFormat="1" ht="13.9" customHeight="1" x14ac:dyDescent="0.15">
      <c r="A15" s="138"/>
      <c r="B15" s="71"/>
      <c r="C15" s="78"/>
      <c r="D15" s="78"/>
      <c r="E15" s="78"/>
      <c r="F15" s="78"/>
      <c r="G15" s="94"/>
      <c r="H15" s="73"/>
      <c r="I15" s="78"/>
      <c r="J15" s="78"/>
      <c r="K15" s="74"/>
      <c r="L15" s="75"/>
      <c r="M15" s="78"/>
      <c r="N15" s="88"/>
      <c r="O15" s="122"/>
      <c r="P15" s="93"/>
      <c r="Q15" s="79"/>
      <c r="R15" s="78"/>
      <c r="S15" s="78"/>
      <c r="T15" s="73"/>
      <c r="U15" s="79">
        <v>94.685243552694175</v>
      </c>
      <c r="V15" s="78" t="s">
        <v>97</v>
      </c>
      <c r="W15" s="74">
        <v>0.72273235997850804</v>
      </c>
      <c r="X15" s="78" t="s">
        <v>44</v>
      </c>
      <c r="Y15" s="118" t="s">
        <v>98</v>
      </c>
      <c r="Z15" s="75"/>
      <c r="AA15" s="122">
        <v>95.540669221151191</v>
      </c>
      <c r="AB15" s="93" t="s">
        <v>97</v>
      </c>
      <c r="AC15" s="79">
        <v>0.59858424276839628</v>
      </c>
      <c r="AD15" s="78" t="s">
        <v>44</v>
      </c>
      <c r="AE15" s="77" t="s">
        <v>98</v>
      </c>
      <c r="AF15" s="139"/>
      <c r="AG15" s="140">
        <v>96.25891083689811</v>
      </c>
      <c r="AH15" s="141" t="s">
        <v>97</v>
      </c>
      <c r="AI15" s="134">
        <v>-0.1403694833139042</v>
      </c>
      <c r="AJ15" s="132" t="s">
        <v>43</v>
      </c>
      <c r="AK15" s="132" t="s">
        <v>98</v>
      </c>
      <c r="AL15" s="142"/>
      <c r="AM15" s="132"/>
      <c r="AN15" s="132"/>
      <c r="AO15" s="134"/>
      <c r="AP15" s="132"/>
      <c r="AQ15" s="132"/>
      <c r="AR15" s="73"/>
      <c r="AS15" s="71"/>
      <c r="AT15" s="71"/>
      <c r="AU15" s="89"/>
      <c r="AV15" s="71"/>
      <c r="AW15" s="71"/>
      <c r="AX15" s="73"/>
      <c r="AY15" s="71"/>
      <c r="AZ15" s="71"/>
      <c r="BA15" s="79"/>
      <c r="BB15" s="71"/>
      <c r="BC15" s="71"/>
      <c r="BD15" s="124"/>
    </row>
    <row r="16" spans="1:56" s="114" customFormat="1" ht="13.9" customHeight="1" x14ac:dyDescent="0.15">
      <c r="A16" s="138"/>
      <c r="B16" s="71"/>
      <c r="C16" s="78" t="s">
        <v>99</v>
      </c>
      <c r="D16" s="78"/>
      <c r="E16" s="78"/>
      <c r="F16" s="78"/>
      <c r="G16" s="94"/>
      <c r="H16" s="73"/>
      <c r="I16" s="78"/>
      <c r="J16" s="78"/>
      <c r="K16" s="74"/>
      <c r="L16" s="75"/>
      <c r="M16" s="78"/>
      <c r="N16" s="88"/>
      <c r="O16" s="78"/>
      <c r="P16" s="78"/>
      <c r="Q16" s="74"/>
      <c r="R16" s="78"/>
      <c r="S16" s="78"/>
      <c r="T16" s="73"/>
      <c r="U16" s="78"/>
      <c r="V16" s="78"/>
      <c r="W16" s="74"/>
      <c r="X16" s="78"/>
      <c r="Y16" s="118"/>
      <c r="Z16" s="75"/>
      <c r="AA16" s="72"/>
      <c r="AB16" s="78"/>
      <c r="AC16" s="79"/>
      <c r="AD16" s="78"/>
      <c r="AE16" s="80"/>
      <c r="AF16" s="73"/>
      <c r="AG16" s="78"/>
      <c r="AH16" s="78"/>
      <c r="AI16" s="79"/>
      <c r="AJ16" s="78"/>
      <c r="AK16" s="78"/>
      <c r="AL16" s="88"/>
      <c r="AM16" s="78"/>
      <c r="AN16" s="78"/>
      <c r="AO16" s="79"/>
      <c r="AP16" s="78"/>
      <c r="AQ16" s="78"/>
      <c r="AR16" s="73"/>
      <c r="AS16" s="71"/>
      <c r="AT16" s="71"/>
      <c r="AU16" s="89"/>
      <c r="AV16" s="71"/>
      <c r="AW16" s="71"/>
      <c r="AX16" s="73"/>
      <c r="AY16" s="71"/>
      <c r="AZ16" s="71"/>
      <c r="BA16" s="79"/>
      <c r="BB16" s="71"/>
      <c r="BC16" s="71"/>
      <c r="BD16" s="124"/>
    </row>
    <row r="17" spans="1:56" ht="13.9" customHeight="1" x14ac:dyDescent="0.15">
      <c r="A17" s="86" t="s">
        <v>106</v>
      </c>
      <c r="B17" s="71"/>
      <c r="C17" s="72"/>
      <c r="D17" s="72"/>
      <c r="E17" s="78"/>
      <c r="F17" s="78"/>
      <c r="G17" s="72"/>
      <c r="H17" s="73"/>
      <c r="I17" s="72"/>
      <c r="J17" s="72"/>
      <c r="K17" s="74"/>
      <c r="L17" s="75"/>
      <c r="M17" s="72"/>
      <c r="N17" s="143"/>
      <c r="O17" s="144"/>
      <c r="P17" s="144"/>
      <c r="Q17" s="145"/>
      <c r="R17" s="144"/>
      <c r="S17" s="144"/>
      <c r="T17" s="73"/>
      <c r="U17" s="72"/>
      <c r="V17" s="72"/>
      <c r="W17" s="74"/>
      <c r="X17" s="72"/>
      <c r="Y17" s="77"/>
      <c r="Z17" s="73"/>
      <c r="AA17" s="72"/>
      <c r="AB17" s="72"/>
      <c r="AC17" s="79"/>
      <c r="AD17" s="72"/>
      <c r="AE17" s="80"/>
      <c r="AF17" s="73">
        <v>5</v>
      </c>
      <c r="AG17" s="72" t="s">
        <v>16</v>
      </c>
      <c r="AH17" s="72"/>
      <c r="AI17" s="79"/>
      <c r="AJ17" s="72"/>
      <c r="AK17" s="72"/>
      <c r="AL17" s="76"/>
      <c r="AM17" s="72"/>
      <c r="AN17" s="72"/>
      <c r="AO17" s="79"/>
      <c r="AP17" s="72"/>
      <c r="AQ17" s="72"/>
      <c r="AR17" s="73"/>
      <c r="AS17" s="71"/>
      <c r="AT17" s="71"/>
      <c r="AU17" s="89"/>
      <c r="AV17" s="71"/>
      <c r="AW17" s="71"/>
      <c r="AX17" s="73"/>
      <c r="AY17" s="71"/>
      <c r="AZ17" s="71"/>
      <c r="BA17" s="79"/>
      <c r="BB17" s="71"/>
      <c r="BC17" s="71"/>
      <c r="BD17" s="146"/>
    </row>
    <row r="18" spans="1:56" ht="13.9" customHeight="1" x14ac:dyDescent="0.15">
      <c r="A18" s="91" t="s">
        <v>96</v>
      </c>
      <c r="B18" s="71"/>
      <c r="C18" s="72"/>
      <c r="D18" s="72"/>
      <c r="E18" s="78"/>
      <c r="F18" s="78"/>
      <c r="G18" s="72"/>
      <c r="H18" s="73"/>
      <c r="I18" s="78"/>
      <c r="J18" s="78"/>
      <c r="K18" s="74"/>
      <c r="L18" s="75"/>
      <c r="M18" s="78"/>
      <c r="N18" s="143"/>
      <c r="O18" s="144"/>
      <c r="P18" s="144"/>
      <c r="Q18" s="145"/>
      <c r="R18" s="144"/>
      <c r="S18" s="144"/>
      <c r="T18" s="73"/>
      <c r="U18" s="93"/>
      <c r="V18" s="93"/>
      <c r="W18" s="122"/>
      <c r="X18" s="78"/>
      <c r="Y18" s="118"/>
      <c r="Z18" s="147"/>
      <c r="AA18" s="92"/>
      <c r="AB18" s="148"/>
      <c r="AC18" s="97"/>
      <c r="AD18" s="94"/>
      <c r="AE18" s="77"/>
      <c r="AF18" s="73"/>
      <c r="AG18" s="74">
        <v>96.345028288977417</v>
      </c>
      <c r="AH18" s="78" t="s">
        <v>97</v>
      </c>
      <c r="AI18" s="79">
        <v>-9.1653342728861276E-2</v>
      </c>
      <c r="AJ18" s="78" t="s">
        <v>43</v>
      </c>
      <c r="AK18" s="78" t="s">
        <v>98</v>
      </c>
      <c r="AL18" s="88"/>
      <c r="AM18" s="78"/>
      <c r="AN18" s="78"/>
      <c r="AO18" s="79"/>
      <c r="AP18" s="78"/>
      <c r="AQ18" s="78"/>
      <c r="AR18" s="73"/>
      <c r="AS18" s="71"/>
      <c r="AT18" s="71"/>
      <c r="AU18" s="89"/>
      <c r="AV18" s="71"/>
      <c r="AW18" s="71"/>
      <c r="AX18" s="73"/>
      <c r="AY18" s="71"/>
      <c r="AZ18" s="71"/>
      <c r="BA18" s="79"/>
      <c r="BB18" s="71"/>
      <c r="BC18" s="71"/>
      <c r="BD18" s="90">
        <v>5</v>
      </c>
    </row>
    <row r="19" spans="1:56" ht="13.9" customHeight="1" x14ac:dyDescent="0.15">
      <c r="A19" s="86" t="s">
        <v>107</v>
      </c>
      <c r="B19" s="71"/>
      <c r="C19" s="72"/>
      <c r="D19" s="72"/>
      <c r="E19" s="78"/>
      <c r="F19" s="78"/>
      <c r="G19" s="72"/>
      <c r="H19" s="73"/>
      <c r="I19" s="72"/>
      <c r="J19" s="72"/>
      <c r="K19" s="74"/>
      <c r="L19" s="75"/>
      <c r="M19" s="72"/>
      <c r="N19" s="76"/>
      <c r="O19" s="72"/>
      <c r="P19" s="72"/>
      <c r="Q19" s="74"/>
      <c r="R19" s="72"/>
      <c r="S19" s="72"/>
      <c r="T19" s="73"/>
      <c r="U19" s="72"/>
      <c r="V19" s="72"/>
      <c r="W19" s="74"/>
      <c r="X19" s="72"/>
      <c r="Y19" s="77"/>
      <c r="Z19" s="73"/>
      <c r="AA19" s="72"/>
      <c r="AB19" s="78"/>
      <c r="AC19" s="79"/>
      <c r="AD19" s="78"/>
      <c r="AE19" s="80"/>
      <c r="AF19" s="73"/>
      <c r="AG19" s="72"/>
      <c r="AH19" s="72"/>
      <c r="AI19" s="79"/>
      <c r="AJ19" s="72"/>
      <c r="AK19" s="72"/>
      <c r="AL19" s="76"/>
      <c r="AM19" s="72"/>
      <c r="AN19" s="72"/>
      <c r="AO19" s="79"/>
      <c r="AP19" s="72"/>
      <c r="AQ19" s="72"/>
      <c r="AR19" s="73"/>
      <c r="AS19" s="71"/>
      <c r="AT19" s="71"/>
      <c r="AU19" s="89"/>
      <c r="AV19" s="71"/>
      <c r="AW19" s="71"/>
      <c r="AX19" s="73"/>
      <c r="AY19" s="71"/>
      <c r="AZ19" s="71"/>
      <c r="BA19" s="79"/>
      <c r="BB19" s="71"/>
      <c r="BC19" s="71"/>
      <c r="BD19" s="123">
        <v>95.771236933226504</v>
      </c>
    </row>
    <row r="20" spans="1:56" ht="13.9" customHeight="1" x14ac:dyDescent="0.15">
      <c r="A20" s="91" t="s">
        <v>108</v>
      </c>
      <c r="B20" s="71"/>
      <c r="C20" s="72"/>
      <c r="D20" s="72"/>
      <c r="E20" s="78"/>
      <c r="F20" s="78"/>
      <c r="G20" s="72"/>
      <c r="H20" s="73"/>
      <c r="I20" s="78"/>
      <c r="J20" s="78"/>
      <c r="K20" s="74"/>
      <c r="L20" s="75"/>
      <c r="M20" s="78"/>
      <c r="N20" s="88"/>
      <c r="O20" s="78"/>
      <c r="P20" s="78"/>
      <c r="Q20" s="74"/>
      <c r="R20" s="78"/>
      <c r="S20" s="78"/>
      <c r="T20" s="73"/>
      <c r="U20" s="78"/>
      <c r="V20" s="78"/>
      <c r="W20" s="74"/>
      <c r="X20" s="78"/>
      <c r="Y20" s="118"/>
      <c r="Z20" s="73"/>
      <c r="AA20" s="78"/>
      <c r="AB20" s="78"/>
      <c r="AC20" s="79"/>
      <c r="AD20" s="78"/>
      <c r="AE20" s="149"/>
      <c r="AF20" s="73">
        <v>28</v>
      </c>
      <c r="AG20" s="78" t="s">
        <v>109</v>
      </c>
      <c r="AH20" s="78"/>
      <c r="AI20" s="79"/>
      <c r="AJ20" s="78"/>
      <c r="AK20" s="78"/>
      <c r="AL20" s="88"/>
      <c r="AM20" s="78"/>
      <c r="AN20" s="78"/>
      <c r="AO20" s="79"/>
      <c r="AP20" s="78"/>
      <c r="AQ20" s="78"/>
      <c r="AR20" s="73"/>
      <c r="AS20" s="71"/>
      <c r="AT20" s="71"/>
      <c r="AU20" s="89"/>
      <c r="AV20" s="71"/>
      <c r="AW20" s="71"/>
      <c r="AX20" s="73"/>
      <c r="AY20" s="71"/>
      <c r="AZ20" s="71"/>
      <c r="BA20" s="79"/>
      <c r="BB20" s="71"/>
      <c r="BC20" s="71"/>
      <c r="BD20" s="150"/>
    </row>
    <row r="21" spans="1:56" ht="13.9" customHeight="1" x14ac:dyDescent="0.15">
      <c r="A21" s="91"/>
      <c r="B21" s="71"/>
      <c r="C21" s="72"/>
      <c r="D21" s="72"/>
      <c r="E21" s="78"/>
      <c r="F21" s="78"/>
      <c r="G21" s="72"/>
      <c r="H21" s="73"/>
      <c r="I21" s="72"/>
      <c r="J21" s="72"/>
      <c r="K21" s="74"/>
      <c r="L21" s="75"/>
      <c r="M21" s="72"/>
      <c r="N21" s="76"/>
      <c r="O21" s="72"/>
      <c r="P21" s="72"/>
      <c r="Q21" s="74"/>
      <c r="R21" s="72"/>
      <c r="S21" s="72"/>
      <c r="T21" s="73"/>
      <c r="U21" s="151"/>
      <c r="V21" s="148"/>
      <c r="W21" s="122"/>
      <c r="X21" s="72"/>
      <c r="Y21" s="77"/>
      <c r="Z21" s="73"/>
      <c r="AA21" s="152"/>
      <c r="AB21" s="148"/>
      <c r="AC21" s="79"/>
      <c r="AD21" s="72"/>
      <c r="AE21" s="77"/>
      <c r="AF21" s="73"/>
      <c r="AG21" s="74">
        <v>96.026332766411741</v>
      </c>
      <c r="AH21" s="72" t="s">
        <v>97</v>
      </c>
      <c r="AI21" s="79">
        <v>0.15418536903942481</v>
      </c>
      <c r="AJ21" s="72" t="s">
        <v>44</v>
      </c>
      <c r="AK21" s="72" t="s">
        <v>98</v>
      </c>
      <c r="AL21" s="76"/>
      <c r="AM21" s="72"/>
      <c r="AN21" s="72"/>
      <c r="AO21" s="79"/>
      <c r="AP21" s="72"/>
      <c r="AQ21" s="72"/>
      <c r="AR21" s="73"/>
      <c r="AS21" s="71"/>
      <c r="AT21" s="71"/>
      <c r="AU21" s="89"/>
      <c r="AV21" s="71"/>
      <c r="AW21" s="71"/>
      <c r="AX21" s="73"/>
      <c r="AY21" s="71"/>
      <c r="AZ21" s="71"/>
      <c r="BA21" s="79"/>
      <c r="BB21" s="71"/>
      <c r="BC21" s="71"/>
      <c r="BD21" s="121"/>
    </row>
    <row r="22" spans="1:56" ht="13.9" customHeight="1" x14ac:dyDescent="0.15">
      <c r="A22" s="91"/>
      <c r="B22" s="71"/>
      <c r="C22" s="72"/>
      <c r="D22" s="72"/>
      <c r="E22" s="78"/>
      <c r="F22" s="78"/>
      <c r="G22" s="72"/>
      <c r="H22" s="73"/>
      <c r="I22" s="72"/>
      <c r="J22" s="72"/>
      <c r="K22" s="74"/>
      <c r="L22" s="75"/>
      <c r="M22" s="78"/>
      <c r="N22" s="88"/>
      <c r="O22" s="78"/>
      <c r="P22" s="78"/>
      <c r="Q22" s="74"/>
      <c r="R22" s="78"/>
      <c r="S22" s="78"/>
      <c r="T22" s="98"/>
      <c r="U22" s="153"/>
      <c r="V22" s="78"/>
      <c r="W22" s="74"/>
      <c r="X22" s="78"/>
      <c r="Y22" s="118"/>
      <c r="Z22" s="98"/>
      <c r="AA22" s="78"/>
      <c r="AB22" s="78"/>
      <c r="AC22" s="79"/>
      <c r="AD22" s="78"/>
      <c r="AE22" s="119"/>
      <c r="AF22" s="73"/>
      <c r="AG22" s="72"/>
      <c r="AH22" s="72"/>
      <c r="AI22" s="79"/>
      <c r="AJ22" s="72"/>
      <c r="AK22" s="72"/>
      <c r="AL22" s="76"/>
      <c r="AM22" s="72"/>
      <c r="AN22" s="72"/>
      <c r="AO22" s="79"/>
      <c r="AP22" s="72"/>
      <c r="AQ22" s="72"/>
      <c r="AR22" s="73"/>
      <c r="AS22" s="71"/>
      <c r="AT22" s="71"/>
      <c r="AU22" s="89"/>
      <c r="AV22" s="71"/>
      <c r="AW22" s="71"/>
      <c r="AX22" s="73"/>
      <c r="AY22" s="71"/>
      <c r="AZ22" s="71"/>
      <c r="BA22" s="79"/>
      <c r="BB22" s="71"/>
      <c r="BC22" s="71"/>
      <c r="BD22" s="121"/>
    </row>
    <row r="23" spans="1:56" ht="13.9" customHeight="1" x14ac:dyDescent="0.15">
      <c r="A23" s="86"/>
      <c r="B23" s="71"/>
      <c r="C23" s="72"/>
      <c r="D23" s="72"/>
      <c r="E23" s="78"/>
      <c r="F23" s="78"/>
      <c r="G23" s="72"/>
      <c r="H23" s="73"/>
      <c r="I23" s="72"/>
      <c r="J23" s="72"/>
      <c r="K23" s="74"/>
      <c r="L23" s="75"/>
      <c r="M23" s="72"/>
      <c r="N23" s="76"/>
      <c r="O23" s="72"/>
      <c r="P23" s="72"/>
      <c r="Q23" s="74"/>
      <c r="R23" s="72"/>
      <c r="S23" s="72"/>
      <c r="T23" s="73"/>
      <c r="U23" s="78"/>
      <c r="V23" s="72"/>
      <c r="W23" s="74"/>
      <c r="X23" s="71"/>
      <c r="Y23" s="77"/>
      <c r="Z23" s="73"/>
      <c r="AA23" s="72"/>
      <c r="AB23" s="72"/>
      <c r="AC23" s="79"/>
      <c r="AD23" s="72"/>
      <c r="AE23" s="80"/>
      <c r="AF23" s="73"/>
      <c r="AG23" s="72"/>
      <c r="AH23" s="72"/>
      <c r="AI23" s="79"/>
      <c r="AJ23" s="72"/>
      <c r="AK23" s="72"/>
      <c r="AL23" s="76"/>
      <c r="AM23" s="72"/>
      <c r="AN23" s="72"/>
      <c r="AO23" s="79"/>
      <c r="AP23" s="72"/>
      <c r="AQ23" s="72"/>
      <c r="AR23" s="73"/>
      <c r="AS23" s="71"/>
      <c r="AT23" s="71"/>
      <c r="AU23" s="89"/>
      <c r="AV23" s="71"/>
      <c r="AW23" s="71"/>
      <c r="AX23" s="73"/>
      <c r="AY23" s="71"/>
      <c r="AZ23" s="71"/>
      <c r="BA23" s="79"/>
      <c r="BB23" s="71"/>
      <c r="BC23" s="71"/>
      <c r="BD23" s="121"/>
    </row>
    <row r="24" spans="1:56" ht="13.9" customHeight="1" x14ac:dyDescent="0.15">
      <c r="A24" s="86"/>
      <c r="B24" s="71"/>
      <c r="C24" s="72"/>
      <c r="D24" s="72"/>
      <c r="E24" s="78"/>
      <c r="F24" s="78"/>
      <c r="G24" s="72"/>
      <c r="H24" s="73"/>
      <c r="I24" s="72"/>
      <c r="J24" s="72"/>
      <c r="K24" s="74"/>
      <c r="L24" s="75"/>
      <c r="M24" s="72"/>
      <c r="N24" s="76"/>
      <c r="O24" s="72"/>
      <c r="P24" s="72"/>
      <c r="Q24" s="74"/>
      <c r="R24" s="72"/>
      <c r="S24" s="72"/>
      <c r="T24" s="73"/>
      <c r="U24" s="78"/>
      <c r="V24" s="72"/>
      <c r="W24" s="74"/>
      <c r="X24" s="71"/>
      <c r="Y24" s="77"/>
      <c r="Z24" s="73"/>
      <c r="AA24" s="92"/>
      <c r="AB24" s="148"/>
      <c r="AC24" s="97"/>
      <c r="AD24" s="94"/>
      <c r="AE24" s="154"/>
      <c r="AF24" s="73"/>
      <c r="AG24" s="72"/>
      <c r="AH24" s="72"/>
      <c r="AI24" s="79"/>
      <c r="AJ24" s="72"/>
      <c r="AK24" s="72"/>
      <c r="AL24" s="76"/>
      <c r="AM24" s="72"/>
      <c r="AN24" s="72"/>
      <c r="AO24" s="79"/>
      <c r="AP24" s="72"/>
      <c r="AQ24" s="72"/>
      <c r="AR24" s="73"/>
      <c r="AS24" s="71"/>
      <c r="AT24" s="71"/>
      <c r="AU24" s="89"/>
      <c r="AV24" s="71"/>
      <c r="AW24" s="71"/>
      <c r="AX24" s="73"/>
      <c r="AY24" s="71"/>
      <c r="AZ24" s="71"/>
      <c r="BA24" s="79"/>
      <c r="BB24" s="71"/>
      <c r="BC24" s="71"/>
      <c r="BD24" s="121"/>
    </row>
    <row r="25" spans="1:56" ht="13.9" customHeight="1" x14ac:dyDescent="0.15">
      <c r="A25" s="100"/>
      <c r="B25" s="101"/>
      <c r="C25" s="128"/>
      <c r="D25" s="128"/>
      <c r="E25" s="102"/>
      <c r="F25" s="102"/>
      <c r="G25" s="128"/>
      <c r="H25" s="111"/>
      <c r="I25" s="102"/>
      <c r="J25" s="102"/>
      <c r="K25" s="105"/>
      <c r="L25" s="155"/>
      <c r="M25" s="102"/>
      <c r="N25" s="107"/>
      <c r="O25" s="102"/>
      <c r="P25" s="102"/>
      <c r="Q25" s="105"/>
      <c r="R25" s="102"/>
      <c r="S25" s="102"/>
      <c r="T25" s="156"/>
      <c r="U25" s="157"/>
      <c r="V25" s="158"/>
      <c r="W25" s="159"/>
      <c r="X25" s="126"/>
      <c r="Y25" s="160"/>
      <c r="Z25" s="156"/>
      <c r="AA25" s="161"/>
      <c r="AB25" s="158"/>
      <c r="AC25" s="162"/>
      <c r="AD25" s="126"/>
      <c r="AE25" s="160"/>
      <c r="AF25" s="111"/>
      <c r="AG25" s="102"/>
      <c r="AH25" s="102"/>
      <c r="AI25" s="109"/>
      <c r="AJ25" s="102"/>
      <c r="AK25" s="128"/>
      <c r="AL25" s="163"/>
      <c r="AM25" s="128"/>
      <c r="AN25" s="128"/>
      <c r="AO25" s="109"/>
      <c r="AP25" s="128"/>
      <c r="AQ25" s="128"/>
      <c r="AR25" s="111"/>
      <c r="AS25" s="101"/>
      <c r="AT25" s="101"/>
      <c r="AU25" s="112"/>
      <c r="AV25" s="101"/>
      <c r="AW25" s="101"/>
      <c r="AX25" s="111"/>
      <c r="AY25" s="101"/>
      <c r="AZ25" s="101"/>
      <c r="BA25" s="109"/>
      <c r="BB25" s="101"/>
      <c r="BC25" s="101"/>
      <c r="BD25" s="113"/>
    </row>
    <row r="26" spans="1:56" ht="13.9" customHeight="1" x14ac:dyDescent="0.15">
      <c r="A26" s="91"/>
      <c r="B26" s="71"/>
      <c r="C26" s="72"/>
      <c r="D26" s="72"/>
      <c r="E26" s="78"/>
      <c r="F26" s="78"/>
      <c r="G26" s="72"/>
      <c r="H26" s="73"/>
      <c r="I26" s="78"/>
      <c r="J26" s="78"/>
      <c r="K26" s="74"/>
      <c r="L26" s="164"/>
      <c r="M26" s="78"/>
      <c r="N26" s="88"/>
      <c r="O26" s="165"/>
      <c r="P26" s="165"/>
      <c r="Q26" s="74"/>
      <c r="R26" s="78"/>
      <c r="S26" s="78"/>
      <c r="T26" s="147"/>
      <c r="U26" s="93"/>
      <c r="V26" s="148"/>
      <c r="W26" s="122"/>
      <c r="X26" s="94"/>
      <c r="Y26" s="154"/>
      <c r="Z26" s="147"/>
      <c r="AA26" s="92"/>
      <c r="AB26" s="148"/>
      <c r="AC26" s="97"/>
      <c r="AD26" s="94"/>
      <c r="AE26" s="94"/>
      <c r="AF26" s="73"/>
      <c r="AG26" s="78"/>
      <c r="AH26" s="78"/>
      <c r="AI26" s="79"/>
      <c r="AJ26" s="78"/>
      <c r="AK26" s="72"/>
      <c r="AL26" s="76"/>
      <c r="AM26" s="72"/>
      <c r="AN26" s="72"/>
      <c r="AO26" s="79"/>
      <c r="AP26" s="72"/>
      <c r="AQ26" s="72"/>
      <c r="AR26" s="166"/>
      <c r="AS26" s="71"/>
      <c r="AT26" s="71"/>
      <c r="AU26" s="89"/>
      <c r="AV26" s="71"/>
      <c r="AW26" s="71"/>
      <c r="AX26" s="166"/>
      <c r="AY26" s="71"/>
      <c r="AZ26" s="71"/>
      <c r="BA26" s="79"/>
      <c r="BB26" s="71"/>
      <c r="BC26" s="71"/>
      <c r="BD26" s="167"/>
    </row>
    <row r="27" spans="1:56" ht="13.9" customHeight="1" x14ac:dyDescent="0.15">
      <c r="A27" s="91"/>
      <c r="B27" s="71"/>
      <c r="C27" s="72"/>
      <c r="D27" s="72"/>
      <c r="E27" s="78"/>
      <c r="F27" s="78"/>
      <c r="G27" s="72"/>
      <c r="H27" s="73"/>
      <c r="I27" s="78"/>
      <c r="J27" s="78"/>
      <c r="K27" s="74"/>
      <c r="L27" s="164"/>
      <c r="M27" s="78"/>
      <c r="N27" s="76"/>
      <c r="O27" s="168"/>
      <c r="P27" s="168"/>
      <c r="Q27" s="74"/>
      <c r="R27" s="78"/>
      <c r="S27" s="78"/>
      <c r="T27" s="73">
        <v>16</v>
      </c>
      <c r="U27" s="78" t="s">
        <v>110</v>
      </c>
      <c r="V27" s="78"/>
      <c r="W27" s="74"/>
      <c r="X27" s="78"/>
      <c r="Y27" s="118"/>
      <c r="Z27" s="169">
        <v>11</v>
      </c>
      <c r="AA27" s="170" t="s">
        <v>111</v>
      </c>
      <c r="AB27" s="171"/>
      <c r="AC27" s="134"/>
      <c r="AD27" s="170"/>
      <c r="AE27" s="170"/>
      <c r="AF27" s="172">
        <v>3</v>
      </c>
      <c r="AG27" s="78" t="s">
        <v>13</v>
      </c>
      <c r="AH27" s="78"/>
      <c r="AI27" s="79"/>
      <c r="AJ27" s="78"/>
      <c r="AK27" s="72"/>
      <c r="AL27" s="172"/>
      <c r="AM27" s="72"/>
      <c r="AN27" s="72"/>
      <c r="AO27" s="79"/>
      <c r="AP27" s="72"/>
      <c r="AQ27" s="72"/>
      <c r="AR27" s="73"/>
      <c r="AS27" s="71"/>
      <c r="AT27" s="71"/>
      <c r="AU27" s="89"/>
      <c r="AV27" s="71"/>
      <c r="AW27" s="71"/>
      <c r="AX27" s="73">
        <v>81</v>
      </c>
      <c r="AY27" s="71" t="s">
        <v>112</v>
      </c>
      <c r="AZ27" s="71"/>
      <c r="BA27" s="79"/>
      <c r="BB27" s="71"/>
      <c r="BC27" s="71"/>
      <c r="BD27" s="167"/>
    </row>
    <row r="28" spans="1:56" ht="13.9" customHeight="1" x14ac:dyDescent="0.15">
      <c r="A28" s="86"/>
      <c r="B28" s="71"/>
      <c r="C28" s="72"/>
      <c r="D28" s="72"/>
      <c r="E28" s="78"/>
      <c r="F28" s="78"/>
      <c r="G28" s="72"/>
      <c r="H28" s="73"/>
      <c r="I28" s="72"/>
      <c r="J28" s="72"/>
      <c r="K28" s="74"/>
      <c r="L28" s="75"/>
      <c r="M28" s="72"/>
      <c r="N28" s="76"/>
      <c r="O28" s="152"/>
      <c r="P28" s="148"/>
      <c r="Q28" s="79"/>
      <c r="R28" s="72"/>
      <c r="S28" s="72"/>
      <c r="T28" s="73"/>
      <c r="U28" s="122">
        <v>94.440129240176375</v>
      </c>
      <c r="V28" s="78" t="s">
        <v>97</v>
      </c>
      <c r="W28" s="79">
        <v>-0.31948582665614822</v>
      </c>
      <c r="X28" s="78" t="s">
        <v>43</v>
      </c>
      <c r="Y28" s="118" t="s">
        <v>98</v>
      </c>
      <c r="Z28" s="169"/>
      <c r="AA28" s="140">
        <v>95.607770575440398</v>
      </c>
      <c r="AB28" s="173" t="s">
        <v>97</v>
      </c>
      <c r="AC28" s="134">
        <v>-0.83726738487756336</v>
      </c>
      <c r="AD28" s="170" t="s">
        <v>43</v>
      </c>
      <c r="AE28" s="132" t="s">
        <v>98</v>
      </c>
      <c r="AF28" s="73"/>
      <c r="AG28" s="122">
        <v>96.963692550567529</v>
      </c>
      <c r="AH28" s="148" t="s">
        <v>97</v>
      </c>
      <c r="AI28" s="79">
        <v>0.15422597989385167</v>
      </c>
      <c r="AJ28" s="72" t="s">
        <v>44</v>
      </c>
      <c r="AK28" s="72" t="s">
        <v>98</v>
      </c>
      <c r="AL28" s="76"/>
      <c r="AM28" s="92"/>
      <c r="AN28" s="72"/>
      <c r="AO28" s="79"/>
      <c r="AP28" s="72"/>
      <c r="AQ28" s="72"/>
      <c r="AR28" s="73"/>
      <c r="AS28" s="92"/>
      <c r="AT28" s="71"/>
      <c r="AU28" s="89"/>
      <c r="AV28" s="71"/>
      <c r="AW28" s="71"/>
      <c r="AX28" s="73"/>
      <c r="AY28" s="122">
        <v>99.665717423387676</v>
      </c>
      <c r="AZ28" s="71" t="s">
        <v>97</v>
      </c>
      <c r="BA28" s="79">
        <v>0.48052310235503626</v>
      </c>
      <c r="BB28" s="71" t="s">
        <v>44</v>
      </c>
      <c r="BC28" s="71" t="s">
        <v>98</v>
      </c>
      <c r="BD28" s="146"/>
    </row>
    <row r="29" spans="1:56" ht="13.9" customHeight="1" x14ac:dyDescent="0.15">
      <c r="A29" s="91"/>
      <c r="B29" s="71"/>
      <c r="C29" s="72"/>
      <c r="D29" s="72"/>
      <c r="E29" s="78"/>
      <c r="F29" s="78"/>
      <c r="G29" s="78"/>
      <c r="H29" s="73"/>
      <c r="I29" s="78"/>
      <c r="J29" s="78"/>
      <c r="K29" s="74"/>
      <c r="L29" s="75"/>
      <c r="M29" s="174"/>
      <c r="N29" s="175"/>
      <c r="O29" s="174"/>
      <c r="P29" s="174"/>
      <c r="Q29" s="176"/>
      <c r="R29" s="174"/>
      <c r="S29" s="174"/>
      <c r="T29" s="73"/>
      <c r="U29" s="78"/>
      <c r="V29" s="78"/>
      <c r="W29" s="74"/>
      <c r="X29" s="78"/>
      <c r="Y29" s="118"/>
      <c r="Z29" s="169"/>
      <c r="AA29" s="170"/>
      <c r="AB29" s="177"/>
      <c r="AC29" s="134"/>
      <c r="AD29" s="170"/>
      <c r="AE29" s="170"/>
      <c r="AF29" s="73"/>
      <c r="AG29" s="78"/>
      <c r="AH29" s="78"/>
      <c r="AI29" s="79"/>
      <c r="AJ29" s="78"/>
      <c r="AK29" s="78"/>
      <c r="AL29" s="88"/>
      <c r="AM29" s="78"/>
      <c r="AN29" s="78"/>
      <c r="AO29" s="79"/>
      <c r="AP29" s="78"/>
      <c r="AQ29" s="78"/>
      <c r="AR29" s="73"/>
      <c r="AS29" s="71"/>
      <c r="AT29" s="71"/>
      <c r="AU29" s="89"/>
      <c r="AV29" s="71"/>
      <c r="AW29" s="71"/>
      <c r="AX29" s="73"/>
      <c r="AY29" s="71"/>
      <c r="AZ29" s="71"/>
      <c r="BA29" s="79"/>
      <c r="BB29" s="71"/>
      <c r="BC29" s="71"/>
      <c r="BD29" s="178"/>
    </row>
    <row r="30" spans="1:56" ht="13.9" customHeight="1" x14ac:dyDescent="0.15">
      <c r="A30" s="86"/>
      <c r="B30" s="71"/>
      <c r="C30" s="72"/>
      <c r="D30" s="72"/>
      <c r="E30" s="78"/>
      <c r="F30" s="78"/>
      <c r="G30" s="72"/>
      <c r="H30" s="73"/>
      <c r="I30" s="72"/>
      <c r="J30" s="72"/>
      <c r="K30" s="74"/>
      <c r="L30" s="75"/>
      <c r="M30" s="72"/>
      <c r="N30" s="76"/>
      <c r="O30" s="72"/>
      <c r="P30" s="72"/>
      <c r="Q30" s="74"/>
      <c r="R30" s="72"/>
      <c r="S30" s="72"/>
      <c r="T30" s="73"/>
      <c r="U30" s="72"/>
      <c r="V30" s="72"/>
      <c r="W30" s="74"/>
      <c r="X30" s="72"/>
      <c r="Y30" s="77"/>
      <c r="Z30" s="131">
        <v>12</v>
      </c>
      <c r="AA30" s="170" t="s">
        <v>113</v>
      </c>
      <c r="AB30" s="171"/>
      <c r="AC30" s="134"/>
      <c r="AD30" s="170"/>
      <c r="AE30" s="170"/>
      <c r="AF30" s="73">
        <v>9</v>
      </c>
      <c r="AG30" s="72" t="s">
        <v>18</v>
      </c>
      <c r="AH30" s="72"/>
      <c r="AI30" s="79"/>
      <c r="AJ30" s="72"/>
      <c r="AK30" s="78"/>
      <c r="AL30" s="172"/>
      <c r="AM30" s="78"/>
      <c r="AN30" s="78"/>
      <c r="AO30" s="79"/>
      <c r="AP30" s="78"/>
      <c r="AQ30" s="78"/>
      <c r="AR30" s="73"/>
      <c r="AS30" s="71"/>
      <c r="AT30" s="71"/>
      <c r="AU30" s="89"/>
      <c r="AV30" s="71"/>
      <c r="AW30" s="71"/>
      <c r="AX30" s="73"/>
      <c r="AY30" s="71"/>
      <c r="AZ30" s="71"/>
      <c r="BA30" s="79"/>
      <c r="BB30" s="71"/>
      <c r="BC30" s="71"/>
      <c r="BD30" s="124"/>
    </row>
    <row r="31" spans="1:56" ht="13.9" customHeight="1" x14ac:dyDescent="0.15">
      <c r="A31" s="91"/>
      <c r="B31" s="71"/>
      <c r="C31" s="72"/>
      <c r="D31" s="72"/>
      <c r="E31" s="78"/>
      <c r="F31" s="78"/>
      <c r="G31" s="72"/>
      <c r="H31" s="73"/>
      <c r="I31" s="72"/>
      <c r="J31" s="72"/>
      <c r="K31" s="74"/>
      <c r="L31" s="75"/>
      <c r="M31" s="72"/>
      <c r="N31" s="76"/>
      <c r="O31" s="72"/>
      <c r="P31" s="72"/>
      <c r="Q31" s="74"/>
      <c r="R31" s="72"/>
      <c r="S31" s="72"/>
      <c r="T31" s="73"/>
      <c r="U31" s="122"/>
      <c r="V31" s="93"/>
      <c r="W31" s="79"/>
      <c r="X31" s="78"/>
      <c r="Y31" s="118"/>
      <c r="Z31" s="169"/>
      <c r="AA31" s="140">
        <v>95.231035479436372</v>
      </c>
      <c r="AB31" s="173" t="s">
        <v>97</v>
      </c>
      <c r="AC31" s="134">
        <v>-4.3135908853315641E-2</v>
      </c>
      <c r="AD31" s="170" t="s">
        <v>43</v>
      </c>
      <c r="AE31" s="170" t="s">
        <v>98</v>
      </c>
      <c r="AF31" s="73"/>
      <c r="AG31" s="74">
        <v>96.593679319527624</v>
      </c>
      <c r="AH31" s="72" t="s">
        <v>97</v>
      </c>
      <c r="AI31" s="79">
        <v>-0.2227446269011466</v>
      </c>
      <c r="AJ31" s="72" t="s">
        <v>43</v>
      </c>
      <c r="AK31" s="78" t="s">
        <v>98</v>
      </c>
      <c r="AL31" s="88"/>
      <c r="AM31" s="92"/>
      <c r="AN31" s="78"/>
      <c r="AO31" s="79"/>
      <c r="AP31" s="78"/>
      <c r="AQ31" s="78"/>
      <c r="AR31" s="73"/>
      <c r="AS31" s="71"/>
      <c r="AT31" s="71"/>
      <c r="AU31" s="89"/>
      <c r="AV31" s="71"/>
      <c r="AW31" s="71"/>
      <c r="AX31" s="73"/>
      <c r="AY31" s="71"/>
      <c r="AZ31" s="71"/>
      <c r="BA31" s="79"/>
      <c r="BB31" s="71"/>
      <c r="BC31" s="71"/>
      <c r="BD31" s="179"/>
    </row>
    <row r="32" spans="1:56" ht="13.9" customHeight="1" x14ac:dyDescent="0.15">
      <c r="A32" s="86" t="s">
        <v>114</v>
      </c>
      <c r="B32" s="71"/>
      <c r="C32" s="72"/>
      <c r="D32" s="72"/>
      <c r="E32" s="78"/>
      <c r="F32" s="78"/>
      <c r="G32" s="72"/>
      <c r="H32" s="73"/>
      <c r="I32" s="72"/>
      <c r="J32" s="72"/>
      <c r="K32" s="74"/>
      <c r="L32" s="75"/>
      <c r="M32" s="72"/>
      <c r="N32" s="76"/>
      <c r="O32" s="72"/>
      <c r="P32" s="72"/>
      <c r="Q32" s="74"/>
      <c r="R32" s="72"/>
      <c r="S32" s="72"/>
      <c r="T32" s="73"/>
      <c r="U32" s="72"/>
      <c r="V32" s="72"/>
      <c r="W32" s="74"/>
      <c r="X32" s="72"/>
      <c r="Y32" s="77"/>
      <c r="Z32" s="169"/>
      <c r="AA32" s="170"/>
      <c r="AB32" s="173"/>
      <c r="AC32" s="134"/>
      <c r="AD32" s="170"/>
      <c r="AE32" s="170"/>
      <c r="AF32" s="73"/>
      <c r="AG32" s="72"/>
      <c r="AH32" s="72"/>
      <c r="AI32" s="79"/>
      <c r="AJ32" s="72"/>
      <c r="AK32" s="78"/>
      <c r="AL32" s="88"/>
      <c r="AM32" s="78"/>
      <c r="AN32" s="78"/>
      <c r="AO32" s="79"/>
      <c r="AP32" s="78"/>
      <c r="AQ32" s="78"/>
      <c r="AR32" s="73"/>
      <c r="AS32" s="71"/>
      <c r="AT32" s="71"/>
      <c r="AU32" s="89"/>
      <c r="AV32" s="71"/>
      <c r="AW32" s="71"/>
      <c r="AX32" s="73"/>
      <c r="AY32" s="71"/>
      <c r="AZ32" s="71"/>
      <c r="BA32" s="79"/>
      <c r="BB32" s="71"/>
      <c r="BC32" s="71"/>
      <c r="BD32" s="150"/>
    </row>
    <row r="33" spans="1:56" ht="13.9" customHeight="1" x14ac:dyDescent="0.15">
      <c r="A33" s="91" t="s">
        <v>96</v>
      </c>
      <c r="B33" s="71"/>
      <c r="C33" s="72"/>
      <c r="D33" s="72"/>
      <c r="E33" s="78"/>
      <c r="F33" s="78"/>
      <c r="G33" s="72"/>
      <c r="H33" s="73"/>
      <c r="I33" s="72"/>
      <c r="J33" s="72"/>
      <c r="K33" s="74"/>
      <c r="L33" s="75"/>
      <c r="M33" s="72"/>
      <c r="N33" s="76"/>
      <c r="O33" s="72"/>
      <c r="P33" s="72"/>
      <c r="Q33" s="74"/>
      <c r="R33" s="72"/>
      <c r="S33" s="72"/>
      <c r="T33" s="73"/>
      <c r="U33" s="78"/>
      <c r="V33" s="78"/>
      <c r="W33" s="74"/>
      <c r="X33" s="78"/>
      <c r="Y33" s="118"/>
      <c r="Z33" s="169">
        <v>19</v>
      </c>
      <c r="AA33" s="170" t="s">
        <v>115</v>
      </c>
      <c r="AB33" s="180"/>
      <c r="AC33" s="134"/>
      <c r="AD33" s="170"/>
      <c r="AE33" s="170"/>
      <c r="AF33" s="73">
        <v>10</v>
      </c>
      <c r="AG33" s="72" t="s">
        <v>116</v>
      </c>
      <c r="AH33" s="72"/>
      <c r="AI33" s="79"/>
      <c r="AJ33" s="72"/>
      <c r="AK33" s="78"/>
      <c r="AL33" s="88"/>
      <c r="AM33" s="78"/>
      <c r="AN33" s="78"/>
      <c r="AO33" s="79"/>
      <c r="AP33" s="78"/>
      <c r="AQ33" s="78"/>
      <c r="AR33" s="73"/>
      <c r="AS33" s="71"/>
      <c r="AT33" s="71"/>
      <c r="AU33" s="89"/>
      <c r="AV33" s="71"/>
      <c r="AW33" s="71"/>
      <c r="AX33" s="73"/>
      <c r="AY33" s="71"/>
      <c r="AZ33" s="71"/>
      <c r="BA33" s="79"/>
      <c r="BB33" s="71"/>
      <c r="BC33" s="71"/>
      <c r="BD33" s="90">
        <v>12</v>
      </c>
    </row>
    <row r="34" spans="1:56" ht="13.9" customHeight="1" x14ac:dyDescent="0.15">
      <c r="A34" s="91" t="s">
        <v>117</v>
      </c>
      <c r="B34" s="71"/>
      <c r="C34" s="72"/>
      <c r="D34" s="72"/>
      <c r="E34" s="78"/>
      <c r="F34" s="78"/>
      <c r="G34" s="72"/>
      <c r="H34" s="73"/>
      <c r="I34" s="72"/>
      <c r="J34" s="72"/>
      <c r="K34" s="74"/>
      <c r="L34" s="75"/>
      <c r="M34" s="72"/>
      <c r="N34" s="76"/>
      <c r="O34" s="72"/>
      <c r="P34" s="72"/>
      <c r="Q34" s="74"/>
      <c r="R34" s="72"/>
      <c r="S34" s="72"/>
      <c r="T34" s="73"/>
      <c r="U34" s="152"/>
      <c r="V34" s="148"/>
      <c r="W34" s="79"/>
      <c r="X34" s="72"/>
      <c r="Y34" s="77"/>
      <c r="Z34" s="139"/>
      <c r="AA34" s="140">
        <v>95.141852771804679</v>
      </c>
      <c r="AB34" s="141" t="s">
        <v>97</v>
      </c>
      <c r="AC34" s="134">
        <v>-0.59868763661908986</v>
      </c>
      <c r="AD34" s="170" t="s">
        <v>43</v>
      </c>
      <c r="AE34" s="132" t="s">
        <v>98</v>
      </c>
      <c r="AF34" s="73"/>
      <c r="AG34" s="74">
        <v>96.439487266686356</v>
      </c>
      <c r="AH34" s="72" t="s">
        <v>97</v>
      </c>
      <c r="AI34" s="79">
        <v>-0.53303530102228081</v>
      </c>
      <c r="AJ34" s="72" t="s">
        <v>43</v>
      </c>
      <c r="AK34" s="78" t="s">
        <v>98</v>
      </c>
      <c r="AL34" s="88"/>
      <c r="AM34" s="78"/>
      <c r="AN34" s="78"/>
      <c r="AO34" s="79"/>
      <c r="AP34" s="78"/>
      <c r="AQ34" s="78"/>
      <c r="AR34" s="73"/>
      <c r="AS34" s="71"/>
      <c r="AT34" s="71"/>
      <c r="AU34" s="89"/>
      <c r="AV34" s="71"/>
      <c r="AW34" s="71"/>
      <c r="AX34" s="73"/>
      <c r="AY34" s="71"/>
      <c r="AZ34" s="71"/>
      <c r="BA34" s="79"/>
      <c r="BB34" s="71"/>
      <c r="BC34" s="71"/>
      <c r="BD34" s="123">
        <v>96.295643061914987</v>
      </c>
    </row>
    <row r="35" spans="1:56" ht="13.9" customHeight="1" x14ac:dyDescent="0.15">
      <c r="A35" s="91" t="s">
        <v>103</v>
      </c>
      <c r="B35" s="71"/>
      <c r="C35" s="72"/>
      <c r="D35" s="72"/>
      <c r="E35" s="78"/>
      <c r="F35" s="78"/>
      <c r="G35" s="72"/>
      <c r="H35" s="73"/>
      <c r="I35" s="72"/>
      <c r="J35" s="72"/>
      <c r="K35" s="74"/>
      <c r="L35" s="75"/>
      <c r="M35" s="72"/>
      <c r="N35" s="76"/>
      <c r="O35" s="72"/>
      <c r="P35" s="72"/>
      <c r="Q35" s="74"/>
      <c r="R35" s="72"/>
      <c r="S35" s="72"/>
      <c r="T35" s="73"/>
      <c r="U35" s="152"/>
      <c r="V35" s="148"/>
      <c r="W35" s="79"/>
      <c r="X35" s="72"/>
      <c r="Y35" s="77"/>
      <c r="Z35" s="139"/>
      <c r="AA35" s="133"/>
      <c r="AB35" s="141"/>
      <c r="AC35" s="134"/>
      <c r="AD35" s="170"/>
      <c r="AE35" s="132"/>
      <c r="AF35" s="73"/>
      <c r="AG35" s="78"/>
      <c r="AH35" s="72"/>
      <c r="AI35" s="79"/>
      <c r="AJ35" s="72"/>
      <c r="AK35" s="78"/>
      <c r="AL35" s="88"/>
      <c r="AM35" s="78"/>
      <c r="AN35" s="78"/>
      <c r="AO35" s="79"/>
      <c r="AP35" s="78"/>
      <c r="AQ35" s="78"/>
      <c r="AR35" s="73"/>
      <c r="AS35" s="71"/>
      <c r="AT35" s="71"/>
      <c r="AU35" s="89"/>
      <c r="AV35" s="71"/>
      <c r="AW35" s="71"/>
      <c r="AX35" s="73"/>
      <c r="AY35" s="71"/>
      <c r="AZ35" s="71"/>
      <c r="BA35" s="79"/>
      <c r="BB35" s="71"/>
      <c r="BC35" s="71"/>
      <c r="BD35" s="167"/>
    </row>
    <row r="36" spans="1:56" ht="13.9" customHeight="1" x14ac:dyDescent="0.15">
      <c r="A36" s="91"/>
      <c r="B36" s="71"/>
      <c r="C36" s="72"/>
      <c r="D36" s="72"/>
      <c r="E36" s="78"/>
      <c r="F36" s="78"/>
      <c r="G36" s="72"/>
      <c r="H36" s="73"/>
      <c r="I36" s="72"/>
      <c r="J36" s="72"/>
      <c r="K36" s="74"/>
      <c r="L36" s="75"/>
      <c r="M36" s="72"/>
      <c r="N36" s="76"/>
      <c r="O36" s="72"/>
      <c r="P36" s="72"/>
      <c r="Q36" s="74"/>
      <c r="R36" s="72"/>
      <c r="S36" s="72"/>
      <c r="T36" s="73"/>
      <c r="U36" s="152"/>
      <c r="V36" s="148"/>
      <c r="W36" s="79"/>
      <c r="X36" s="72"/>
      <c r="Y36" s="77"/>
      <c r="Z36" s="169">
        <v>22</v>
      </c>
      <c r="AA36" s="132" t="s">
        <v>118</v>
      </c>
      <c r="AB36" s="141"/>
      <c r="AC36" s="134"/>
      <c r="AD36" s="170"/>
      <c r="AE36" s="132"/>
      <c r="AF36" s="73">
        <v>14</v>
      </c>
      <c r="AG36" s="78" t="s">
        <v>119</v>
      </c>
      <c r="AH36" s="72"/>
      <c r="AI36" s="79"/>
      <c r="AJ36" s="72"/>
      <c r="AK36" s="78"/>
      <c r="AL36" s="88"/>
      <c r="AM36" s="78"/>
      <c r="AN36" s="78"/>
      <c r="AO36" s="79"/>
      <c r="AP36" s="78"/>
      <c r="AQ36" s="78"/>
      <c r="AR36" s="73"/>
      <c r="AS36" s="71"/>
      <c r="AT36" s="71"/>
      <c r="AU36" s="89"/>
      <c r="AV36" s="71"/>
      <c r="AW36" s="71"/>
      <c r="AX36" s="73"/>
      <c r="AY36" s="71"/>
      <c r="AZ36" s="71"/>
      <c r="BA36" s="79"/>
      <c r="BB36" s="71"/>
      <c r="BC36" s="71"/>
      <c r="BD36" s="167"/>
    </row>
    <row r="37" spans="1:56" ht="13.9" customHeight="1" x14ac:dyDescent="0.15">
      <c r="A37" s="91"/>
      <c r="B37" s="71"/>
      <c r="C37" s="72"/>
      <c r="D37" s="72"/>
      <c r="E37" s="78"/>
      <c r="F37" s="78"/>
      <c r="G37" s="72"/>
      <c r="H37" s="73"/>
      <c r="I37" s="72"/>
      <c r="J37" s="72"/>
      <c r="K37" s="74"/>
      <c r="L37" s="75"/>
      <c r="M37" s="72"/>
      <c r="N37" s="76"/>
      <c r="O37" s="72"/>
      <c r="P37" s="72"/>
      <c r="Q37" s="74"/>
      <c r="R37" s="72"/>
      <c r="S37" s="72"/>
      <c r="T37" s="73"/>
      <c r="U37" s="152"/>
      <c r="V37" s="148"/>
      <c r="W37" s="79"/>
      <c r="X37" s="72"/>
      <c r="Y37" s="77"/>
      <c r="Z37" s="139"/>
      <c r="AA37" s="133">
        <v>95.52461719034477</v>
      </c>
      <c r="AB37" s="141" t="s">
        <v>97</v>
      </c>
      <c r="AC37" s="134">
        <v>0.89621529697679136</v>
      </c>
      <c r="AD37" s="170" t="s">
        <v>44</v>
      </c>
      <c r="AE37" s="132" t="s">
        <v>98</v>
      </c>
      <c r="AF37" s="73"/>
      <c r="AG37" s="74">
        <v>96.905501159943142</v>
      </c>
      <c r="AH37" s="72" t="s">
        <v>97</v>
      </c>
      <c r="AI37" s="79">
        <v>7.6708156466466448E-2</v>
      </c>
      <c r="AJ37" s="72" t="s">
        <v>44</v>
      </c>
      <c r="AK37" s="78" t="s">
        <v>98</v>
      </c>
      <c r="AL37" s="88"/>
      <c r="AM37" s="78"/>
      <c r="AN37" s="78"/>
      <c r="AO37" s="79"/>
      <c r="AP37" s="78"/>
      <c r="AQ37" s="78"/>
      <c r="AR37" s="73"/>
      <c r="AS37" s="71"/>
      <c r="AT37" s="71"/>
      <c r="AU37" s="89"/>
      <c r="AV37" s="71"/>
      <c r="AW37" s="71"/>
      <c r="AX37" s="73"/>
      <c r="AY37" s="71"/>
      <c r="AZ37" s="71"/>
      <c r="BA37" s="79"/>
      <c r="BB37" s="71"/>
      <c r="BC37" s="71"/>
      <c r="BD37" s="167"/>
    </row>
    <row r="38" spans="1:56" ht="13.9" customHeight="1" x14ac:dyDescent="0.15">
      <c r="A38" s="91"/>
      <c r="B38" s="71"/>
      <c r="C38" s="72"/>
      <c r="D38" s="72"/>
      <c r="E38" s="78"/>
      <c r="F38" s="78"/>
      <c r="G38" s="72"/>
      <c r="H38" s="73"/>
      <c r="I38" s="72"/>
      <c r="J38" s="72"/>
      <c r="K38" s="74"/>
      <c r="L38" s="75"/>
      <c r="M38" s="72"/>
      <c r="N38" s="76"/>
      <c r="O38" s="72"/>
      <c r="P38" s="72"/>
      <c r="Q38" s="74"/>
      <c r="R38" s="72"/>
      <c r="S38" s="72"/>
      <c r="T38" s="73"/>
      <c r="U38" s="151"/>
      <c r="V38" s="148"/>
      <c r="W38" s="122"/>
      <c r="X38" s="72"/>
      <c r="Y38" s="77"/>
      <c r="Z38" s="139"/>
      <c r="AA38" s="132"/>
      <c r="AB38" s="133"/>
      <c r="AC38" s="134"/>
      <c r="AD38" s="132"/>
      <c r="AE38" s="132"/>
      <c r="AF38" s="73"/>
      <c r="AG38" s="72"/>
      <c r="AH38" s="72"/>
      <c r="AI38" s="79"/>
      <c r="AJ38" s="72"/>
      <c r="AK38" s="78"/>
      <c r="AL38" s="88"/>
      <c r="AM38" s="78"/>
      <c r="AN38" s="78"/>
      <c r="AO38" s="79"/>
      <c r="AP38" s="78"/>
      <c r="AQ38" s="78"/>
      <c r="AR38" s="73"/>
      <c r="AS38" s="71"/>
      <c r="AT38" s="71"/>
      <c r="AU38" s="89"/>
      <c r="AV38" s="71"/>
      <c r="AW38" s="71"/>
      <c r="AX38" s="73"/>
      <c r="AY38" s="71"/>
      <c r="AZ38" s="71"/>
      <c r="BA38" s="79"/>
      <c r="BB38" s="71"/>
      <c r="BC38" s="71"/>
      <c r="BD38" s="167"/>
    </row>
    <row r="39" spans="1:56" ht="13.9" customHeight="1" x14ac:dyDescent="0.15">
      <c r="A39" s="86"/>
      <c r="B39" s="71"/>
      <c r="C39" s="72"/>
      <c r="D39" s="72"/>
      <c r="E39" s="78"/>
      <c r="F39" s="78"/>
      <c r="G39" s="72"/>
      <c r="H39" s="73"/>
      <c r="I39" s="72"/>
      <c r="J39" s="72"/>
      <c r="K39" s="74"/>
      <c r="L39" s="75"/>
      <c r="M39" s="72"/>
      <c r="N39" s="76"/>
      <c r="O39" s="72"/>
      <c r="P39" s="72"/>
      <c r="Q39" s="74"/>
      <c r="R39" s="72"/>
      <c r="S39" s="72"/>
      <c r="T39" s="73"/>
      <c r="U39" s="78"/>
      <c r="V39" s="72"/>
      <c r="W39" s="74"/>
      <c r="X39" s="71"/>
      <c r="Y39" s="77"/>
      <c r="Z39" s="131"/>
      <c r="AA39" s="170"/>
      <c r="AB39" s="171"/>
      <c r="AC39" s="134"/>
      <c r="AD39" s="132"/>
      <c r="AE39" s="132"/>
      <c r="AF39" s="73">
        <v>47</v>
      </c>
      <c r="AG39" s="72" t="s">
        <v>120</v>
      </c>
      <c r="AH39" s="72"/>
      <c r="AI39" s="79"/>
      <c r="AJ39" s="72"/>
      <c r="AK39" s="78"/>
      <c r="AL39" s="88"/>
      <c r="AM39" s="78"/>
      <c r="AN39" s="78"/>
      <c r="AO39" s="79"/>
      <c r="AP39" s="78"/>
      <c r="AQ39" s="78"/>
      <c r="AR39" s="73"/>
      <c r="AS39" s="71"/>
      <c r="AT39" s="71"/>
      <c r="AU39" s="89"/>
      <c r="AV39" s="71"/>
      <c r="AW39" s="71"/>
      <c r="AX39" s="73"/>
      <c r="AY39" s="71"/>
      <c r="AZ39" s="71"/>
      <c r="BA39" s="79"/>
      <c r="BB39" s="71"/>
      <c r="BC39" s="71"/>
      <c r="BD39" s="121"/>
    </row>
    <row r="40" spans="1:56" ht="13.9" customHeight="1" x14ac:dyDescent="0.15">
      <c r="A40" s="86"/>
      <c r="B40" s="71"/>
      <c r="C40" s="72"/>
      <c r="D40" s="72"/>
      <c r="E40" s="78"/>
      <c r="F40" s="78"/>
      <c r="G40" s="72"/>
      <c r="H40" s="73"/>
      <c r="I40" s="72"/>
      <c r="J40" s="72"/>
      <c r="K40" s="74"/>
      <c r="L40" s="75"/>
      <c r="M40" s="72"/>
      <c r="N40" s="76"/>
      <c r="O40" s="72"/>
      <c r="P40" s="72"/>
      <c r="Q40" s="74"/>
      <c r="R40" s="72"/>
      <c r="S40" s="72"/>
      <c r="T40" s="73"/>
      <c r="U40" s="92"/>
      <c r="V40" s="148"/>
      <c r="W40" s="79"/>
      <c r="X40" s="94"/>
      <c r="Y40" s="154"/>
      <c r="Z40" s="139"/>
      <c r="AA40" s="133"/>
      <c r="AB40" s="141"/>
      <c r="AC40" s="181"/>
      <c r="AD40" s="170"/>
      <c r="AE40" s="182"/>
      <c r="AF40" s="73"/>
      <c r="AG40" s="74">
        <v>96.256822677376149</v>
      </c>
      <c r="AH40" s="72" t="s">
        <v>97</v>
      </c>
      <c r="AI40" s="79">
        <v>0.48687786334386374</v>
      </c>
      <c r="AJ40" s="72" t="s">
        <v>44</v>
      </c>
      <c r="AK40" s="78" t="s">
        <v>98</v>
      </c>
      <c r="AL40" s="88"/>
      <c r="AM40" s="78"/>
      <c r="AN40" s="78"/>
      <c r="AO40" s="79"/>
      <c r="AP40" s="78"/>
      <c r="AQ40" s="78"/>
      <c r="AR40" s="73"/>
      <c r="AS40" s="71"/>
      <c r="AT40" s="71"/>
      <c r="AU40" s="89"/>
      <c r="AV40" s="71"/>
      <c r="AW40" s="71"/>
      <c r="AX40" s="73"/>
      <c r="AY40" s="71"/>
      <c r="AZ40" s="71"/>
      <c r="BA40" s="79"/>
      <c r="BB40" s="71"/>
      <c r="BC40" s="71"/>
      <c r="BD40" s="121"/>
    </row>
    <row r="41" spans="1:56" ht="13.9" customHeight="1" x14ac:dyDescent="0.15">
      <c r="A41" s="86"/>
      <c r="B41" s="71"/>
      <c r="C41" s="72"/>
      <c r="D41" s="72"/>
      <c r="E41" s="78"/>
      <c r="F41" s="78"/>
      <c r="G41" s="72"/>
      <c r="H41" s="73"/>
      <c r="I41" s="72"/>
      <c r="J41" s="72"/>
      <c r="K41" s="74"/>
      <c r="L41" s="75"/>
      <c r="M41" s="72"/>
      <c r="N41" s="76"/>
      <c r="O41" s="72"/>
      <c r="P41" s="72"/>
      <c r="Q41" s="74"/>
      <c r="R41" s="72"/>
      <c r="S41" s="72"/>
      <c r="T41" s="73"/>
      <c r="U41" s="92"/>
      <c r="V41" s="148"/>
      <c r="W41" s="79"/>
      <c r="X41" s="94"/>
      <c r="Y41" s="154"/>
      <c r="Z41" s="139"/>
      <c r="AA41" s="133"/>
      <c r="AB41" s="141"/>
      <c r="AC41" s="181"/>
      <c r="AD41" s="170"/>
      <c r="AE41" s="182"/>
      <c r="AF41" s="73"/>
      <c r="AG41" s="74"/>
      <c r="AH41" s="72"/>
      <c r="AI41" s="79"/>
      <c r="AJ41" s="72"/>
      <c r="AK41" s="78"/>
      <c r="AL41" s="88"/>
      <c r="AM41" s="78"/>
      <c r="AN41" s="78"/>
      <c r="AO41" s="79"/>
      <c r="AP41" s="78"/>
      <c r="AQ41" s="78"/>
      <c r="AR41" s="73"/>
      <c r="AS41" s="71"/>
      <c r="AT41" s="71"/>
      <c r="AU41" s="89"/>
      <c r="AV41" s="71"/>
      <c r="AW41" s="71"/>
      <c r="AX41" s="73"/>
      <c r="AY41" s="71"/>
      <c r="AZ41" s="71"/>
      <c r="BA41" s="79"/>
      <c r="BB41" s="71"/>
      <c r="BC41" s="71"/>
      <c r="BD41" s="121"/>
    </row>
    <row r="42" spans="1:56" ht="13.9" customHeight="1" x14ac:dyDescent="0.15">
      <c r="A42" s="86"/>
      <c r="B42" s="71"/>
      <c r="C42" s="72"/>
      <c r="D42" s="72"/>
      <c r="E42" s="78"/>
      <c r="F42" s="78"/>
      <c r="G42" s="72"/>
      <c r="H42" s="73"/>
      <c r="I42" s="72"/>
      <c r="J42" s="72"/>
      <c r="K42" s="74"/>
      <c r="L42" s="75"/>
      <c r="M42" s="72"/>
      <c r="N42" s="76"/>
      <c r="O42" s="72"/>
      <c r="P42" s="72"/>
      <c r="Q42" s="74"/>
      <c r="R42" s="72"/>
      <c r="S42" s="72"/>
      <c r="T42" s="73"/>
      <c r="U42" s="92"/>
      <c r="V42" s="148"/>
      <c r="W42" s="79"/>
      <c r="X42" s="94"/>
      <c r="Y42" s="154"/>
      <c r="Z42" s="139"/>
      <c r="AA42" s="133"/>
      <c r="AB42" s="141"/>
      <c r="AC42" s="181"/>
      <c r="AD42" s="170"/>
      <c r="AE42" s="182"/>
      <c r="AF42" s="73">
        <v>51</v>
      </c>
      <c r="AG42" s="72" t="s">
        <v>121</v>
      </c>
      <c r="AH42" s="72"/>
      <c r="AI42" s="79"/>
      <c r="AJ42" s="72"/>
      <c r="AK42" s="78"/>
      <c r="AL42" s="88"/>
      <c r="AM42" s="78"/>
      <c r="AN42" s="78"/>
      <c r="AO42" s="79"/>
      <c r="AP42" s="78"/>
      <c r="AQ42" s="78"/>
      <c r="AR42" s="73"/>
      <c r="AS42" s="71"/>
      <c r="AT42" s="71"/>
      <c r="AU42" s="89"/>
      <c r="AV42" s="71"/>
      <c r="AW42" s="71"/>
      <c r="AX42" s="73"/>
      <c r="AY42" s="71"/>
      <c r="AZ42" s="71"/>
      <c r="BA42" s="79"/>
      <c r="BB42" s="71"/>
      <c r="BC42" s="71"/>
      <c r="BD42" s="121"/>
    </row>
    <row r="43" spans="1:56" ht="13.9" customHeight="1" x14ac:dyDescent="0.15">
      <c r="A43" s="86"/>
      <c r="B43" s="71"/>
      <c r="C43" s="72"/>
      <c r="D43" s="72"/>
      <c r="E43" s="78"/>
      <c r="F43" s="78"/>
      <c r="G43" s="72"/>
      <c r="H43" s="73"/>
      <c r="I43" s="72"/>
      <c r="J43" s="72"/>
      <c r="K43" s="74"/>
      <c r="L43" s="75"/>
      <c r="M43" s="72"/>
      <c r="N43" s="76"/>
      <c r="O43" s="72"/>
      <c r="P43" s="72"/>
      <c r="Q43" s="74"/>
      <c r="R43" s="72"/>
      <c r="S43" s="72"/>
      <c r="T43" s="73"/>
      <c r="U43" s="92"/>
      <c r="V43" s="148"/>
      <c r="W43" s="79"/>
      <c r="X43" s="94"/>
      <c r="Y43" s="154"/>
      <c r="Z43" s="139"/>
      <c r="AA43" s="133"/>
      <c r="AB43" s="141"/>
      <c r="AC43" s="181"/>
      <c r="AD43" s="170"/>
      <c r="AE43" s="182"/>
      <c r="AF43" s="73"/>
      <c r="AG43" s="74">
        <v>96.777411088289028</v>
      </c>
      <c r="AH43" s="72" t="s">
        <v>97</v>
      </c>
      <c r="AI43" s="79">
        <v>-0.17283462306735942</v>
      </c>
      <c r="AJ43" s="72" t="s">
        <v>43</v>
      </c>
      <c r="AK43" s="78" t="s">
        <v>98</v>
      </c>
      <c r="AL43" s="88"/>
      <c r="AM43" s="78"/>
      <c r="AN43" s="78"/>
      <c r="AO43" s="79"/>
      <c r="AP43" s="78"/>
      <c r="AQ43" s="78"/>
      <c r="AR43" s="73"/>
      <c r="AS43" s="71"/>
      <c r="AT43" s="71"/>
      <c r="AU43" s="89"/>
      <c r="AV43" s="71"/>
      <c r="AW43" s="71"/>
      <c r="AX43" s="73"/>
      <c r="AY43" s="71"/>
      <c r="AZ43" s="71"/>
      <c r="BA43" s="79"/>
      <c r="BB43" s="71"/>
      <c r="BC43" s="71"/>
      <c r="BD43" s="121"/>
    </row>
    <row r="44" spans="1:56" ht="13.9" customHeight="1" x14ac:dyDescent="0.15">
      <c r="A44" s="100"/>
      <c r="B44" s="101"/>
      <c r="C44" s="128"/>
      <c r="D44" s="128"/>
      <c r="E44" s="102"/>
      <c r="F44" s="102"/>
      <c r="G44" s="183"/>
      <c r="H44" s="111"/>
      <c r="I44" s="128"/>
      <c r="J44" s="128"/>
      <c r="K44" s="105"/>
      <c r="L44" s="127"/>
      <c r="M44" s="128"/>
      <c r="N44" s="163"/>
      <c r="O44" s="128"/>
      <c r="P44" s="128"/>
      <c r="Q44" s="105"/>
      <c r="R44" s="128"/>
      <c r="S44" s="128"/>
      <c r="T44" s="156"/>
      <c r="U44" s="161"/>
      <c r="V44" s="158"/>
      <c r="W44" s="109"/>
      <c r="X44" s="126"/>
      <c r="Y44" s="160"/>
      <c r="Z44" s="184"/>
      <c r="AA44" s="185"/>
      <c r="AB44" s="186"/>
      <c r="AC44" s="187"/>
      <c r="AD44" s="188"/>
      <c r="AE44" s="189"/>
      <c r="AF44" s="111"/>
      <c r="AG44" s="128"/>
      <c r="AH44" s="128"/>
      <c r="AI44" s="109"/>
      <c r="AJ44" s="128"/>
      <c r="AK44" s="102"/>
      <c r="AL44" s="107"/>
      <c r="AM44" s="102"/>
      <c r="AN44" s="102"/>
      <c r="AO44" s="109"/>
      <c r="AP44" s="102"/>
      <c r="AQ44" s="102"/>
      <c r="AR44" s="111"/>
      <c r="AS44" s="101"/>
      <c r="AT44" s="101"/>
      <c r="AU44" s="112"/>
      <c r="AV44" s="101"/>
      <c r="AW44" s="101"/>
      <c r="AX44" s="111"/>
      <c r="AY44" s="101"/>
      <c r="AZ44" s="101"/>
      <c r="BA44" s="109"/>
      <c r="BB44" s="101"/>
      <c r="BC44" s="101"/>
      <c r="BD44" s="113"/>
    </row>
    <row r="45" spans="1:56" ht="13.9" customHeight="1" x14ac:dyDescent="0.15">
      <c r="A45" s="91"/>
      <c r="B45" s="71"/>
      <c r="C45" s="72"/>
      <c r="D45" s="72"/>
      <c r="E45" s="78"/>
      <c r="F45" s="78"/>
      <c r="G45" s="72"/>
      <c r="H45" s="73"/>
      <c r="I45" s="72"/>
      <c r="J45" s="72"/>
      <c r="K45" s="74"/>
      <c r="L45" s="75"/>
      <c r="M45" s="72"/>
      <c r="N45" s="76"/>
      <c r="O45" s="72"/>
      <c r="P45" s="72"/>
      <c r="Q45" s="74"/>
      <c r="R45" s="72"/>
      <c r="S45" s="72"/>
      <c r="T45" s="190"/>
      <c r="U45" s="92"/>
      <c r="V45" s="148"/>
      <c r="W45" s="79"/>
      <c r="X45" s="94"/>
      <c r="Y45" s="94"/>
      <c r="Z45" s="139"/>
      <c r="AA45" s="133"/>
      <c r="AB45" s="141"/>
      <c r="AC45" s="181"/>
      <c r="AD45" s="170"/>
      <c r="AE45" s="132"/>
      <c r="AF45" s="73"/>
      <c r="AG45" s="72"/>
      <c r="AH45" s="72"/>
      <c r="AI45" s="79"/>
      <c r="AJ45" s="72"/>
      <c r="AK45" s="78"/>
      <c r="AL45" s="88"/>
      <c r="AM45" s="78"/>
      <c r="AN45" s="78"/>
      <c r="AO45" s="79"/>
      <c r="AP45" s="78"/>
      <c r="AQ45" s="78"/>
      <c r="AR45" s="73"/>
      <c r="AS45" s="71"/>
      <c r="AT45" s="71"/>
      <c r="AU45" s="89"/>
      <c r="AV45" s="71"/>
      <c r="AW45" s="71"/>
      <c r="AX45" s="73"/>
      <c r="AY45" s="71"/>
      <c r="AZ45" s="71"/>
      <c r="BA45" s="79"/>
      <c r="BB45" s="71"/>
      <c r="BC45" s="71"/>
      <c r="BD45" s="191"/>
    </row>
    <row r="46" spans="1:56" ht="13.9" customHeight="1" x14ac:dyDescent="0.15">
      <c r="A46" s="91"/>
      <c r="B46" s="71"/>
      <c r="C46" s="72"/>
      <c r="D46" s="72"/>
      <c r="E46" s="78"/>
      <c r="F46" s="78"/>
      <c r="G46" s="72"/>
      <c r="H46" s="73"/>
      <c r="I46" s="72"/>
      <c r="J46" s="72"/>
      <c r="K46" s="74"/>
      <c r="L46" s="75"/>
      <c r="M46" s="72"/>
      <c r="N46" s="76"/>
      <c r="O46" s="72"/>
      <c r="P46" s="72"/>
      <c r="Q46" s="74"/>
      <c r="R46" s="72"/>
      <c r="S46" s="77"/>
      <c r="T46" s="73">
        <v>44</v>
      </c>
      <c r="U46" s="72" t="s">
        <v>122</v>
      </c>
      <c r="V46" s="72"/>
      <c r="W46" s="74"/>
      <c r="X46" s="72"/>
      <c r="Y46" s="77"/>
      <c r="Z46" s="131">
        <v>73</v>
      </c>
      <c r="AA46" s="170" t="s">
        <v>123</v>
      </c>
      <c r="AB46" s="171"/>
      <c r="AC46" s="134"/>
      <c r="AD46" s="132"/>
      <c r="AE46" s="132"/>
      <c r="AF46" s="73">
        <v>21</v>
      </c>
      <c r="AG46" s="72" t="s">
        <v>124</v>
      </c>
      <c r="AH46" s="72"/>
      <c r="AI46" s="79"/>
      <c r="AJ46" s="72"/>
      <c r="AK46" s="78"/>
      <c r="AL46" s="192">
        <v>92</v>
      </c>
      <c r="AM46" s="78" t="s">
        <v>78</v>
      </c>
      <c r="AN46" s="78"/>
      <c r="AO46" s="79"/>
      <c r="AP46" s="78"/>
      <c r="AQ46" s="78"/>
      <c r="AR46" s="73"/>
      <c r="AS46" s="71"/>
      <c r="AT46" s="71"/>
      <c r="AU46" s="89"/>
      <c r="AV46" s="71"/>
      <c r="AW46" s="71"/>
      <c r="AX46" s="73"/>
      <c r="AY46" s="71"/>
      <c r="AZ46" s="71"/>
      <c r="BA46" s="79"/>
      <c r="BB46" s="71"/>
      <c r="BC46" s="71"/>
      <c r="BD46" s="191"/>
    </row>
    <row r="47" spans="1:56" ht="13.9" customHeight="1" x14ac:dyDescent="0.15">
      <c r="A47" s="86" t="s">
        <v>114</v>
      </c>
      <c r="B47" s="71"/>
      <c r="C47" s="72"/>
      <c r="D47" s="72"/>
      <c r="E47" s="78"/>
      <c r="F47" s="78"/>
      <c r="G47" s="72"/>
      <c r="H47" s="73"/>
      <c r="I47" s="72"/>
      <c r="J47" s="72"/>
      <c r="K47" s="74"/>
      <c r="L47" s="75"/>
      <c r="M47" s="72"/>
      <c r="N47" s="76"/>
      <c r="O47" s="72"/>
      <c r="P47" s="72"/>
      <c r="Q47" s="74"/>
      <c r="R47" s="72"/>
      <c r="S47" s="77"/>
      <c r="T47" s="73"/>
      <c r="U47" s="122">
        <v>94.926644370122631</v>
      </c>
      <c r="V47" s="93" t="s">
        <v>97</v>
      </c>
      <c r="W47" s="79">
        <v>-2.0008551860932471</v>
      </c>
      <c r="X47" s="78" t="s">
        <v>43</v>
      </c>
      <c r="Y47" s="118" t="s">
        <v>98</v>
      </c>
      <c r="Z47" s="139"/>
      <c r="AA47" s="133">
        <v>95.112013689099484</v>
      </c>
      <c r="AB47" s="141" t="s">
        <v>97</v>
      </c>
      <c r="AC47" s="134">
        <v>-1.1690143350140687</v>
      </c>
      <c r="AD47" s="170" t="s">
        <v>43</v>
      </c>
      <c r="AE47" s="132" t="s">
        <v>98</v>
      </c>
      <c r="AF47" s="73"/>
      <c r="AG47" s="122">
        <v>96.58425641791429</v>
      </c>
      <c r="AH47" s="148" t="s">
        <v>97</v>
      </c>
      <c r="AI47" s="79">
        <v>1.8314770014455917E-3</v>
      </c>
      <c r="AJ47" s="71" t="s">
        <v>125</v>
      </c>
      <c r="AK47" s="78" t="s">
        <v>98</v>
      </c>
      <c r="AL47" s="88"/>
      <c r="AM47" s="74">
        <v>97.74689222126672</v>
      </c>
      <c r="AN47" s="78" t="s">
        <v>97</v>
      </c>
      <c r="AO47" s="79">
        <v>0.17759204139818507</v>
      </c>
      <c r="AP47" s="78" t="s">
        <v>44</v>
      </c>
      <c r="AQ47" s="78" t="s">
        <v>98</v>
      </c>
      <c r="AR47" s="73"/>
      <c r="AS47" s="71"/>
      <c r="AT47" s="71"/>
      <c r="AU47" s="89"/>
      <c r="AV47" s="71"/>
      <c r="AW47" s="71"/>
      <c r="AX47" s="73"/>
      <c r="AY47" s="71"/>
      <c r="AZ47" s="71"/>
      <c r="BA47" s="79"/>
      <c r="BB47" s="71"/>
      <c r="BC47" s="71"/>
      <c r="BD47" s="179">
        <v>4</v>
      </c>
    </row>
    <row r="48" spans="1:56" ht="13.9" customHeight="1" x14ac:dyDescent="0.15">
      <c r="A48" s="91" t="s">
        <v>103</v>
      </c>
      <c r="B48" s="71"/>
      <c r="C48" s="72"/>
      <c r="D48" s="72"/>
      <c r="E48" s="78"/>
      <c r="F48" s="78"/>
      <c r="G48" s="72"/>
      <c r="H48" s="73"/>
      <c r="I48" s="72"/>
      <c r="J48" s="72"/>
      <c r="K48" s="74"/>
      <c r="L48" s="75"/>
      <c r="M48" s="72"/>
      <c r="N48" s="76"/>
      <c r="O48" s="72"/>
      <c r="P48" s="72"/>
      <c r="Q48" s="74"/>
      <c r="R48" s="72"/>
      <c r="S48" s="77"/>
      <c r="T48" s="73"/>
      <c r="U48" s="78"/>
      <c r="V48" s="78"/>
      <c r="W48" s="74"/>
      <c r="X48" s="78"/>
      <c r="Y48" s="118"/>
      <c r="Z48" s="193"/>
      <c r="AA48" s="133"/>
      <c r="AB48" s="141"/>
      <c r="AC48" s="134"/>
      <c r="AD48" s="170"/>
      <c r="AE48" s="132"/>
      <c r="AF48" s="73"/>
      <c r="AG48" s="92"/>
      <c r="AH48" s="148"/>
      <c r="AI48" s="79"/>
      <c r="AJ48" s="72"/>
      <c r="AK48" s="78"/>
      <c r="AL48" s="88"/>
      <c r="AM48" s="78"/>
      <c r="AN48" s="78"/>
      <c r="AO48" s="79"/>
      <c r="AP48" s="78"/>
      <c r="AQ48" s="78"/>
      <c r="AR48" s="73"/>
      <c r="AS48" s="71"/>
      <c r="AT48" s="71"/>
      <c r="AU48" s="89"/>
      <c r="AV48" s="71"/>
      <c r="AW48" s="71"/>
      <c r="AX48" s="73"/>
      <c r="AY48" s="71"/>
      <c r="AZ48" s="71"/>
      <c r="BA48" s="79"/>
      <c r="BB48" s="71"/>
      <c r="BC48" s="71"/>
      <c r="BD48" s="123">
        <v>96.092451674600781</v>
      </c>
    </row>
    <row r="49" spans="1:56" ht="13.9" customHeight="1" x14ac:dyDescent="0.15">
      <c r="A49" s="86"/>
      <c r="B49" s="71"/>
      <c r="C49" s="72"/>
      <c r="D49" s="72"/>
      <c r="E49" s="78"/>
      <c r="F49" s="78"/>
      <c r="G49" s="72"/>
      <c r="H49" s="73"/>
      <c r="I49" s="72"/>
      <c r="J49" s="72"/>
      <c r="K49" s="74"/>
      <c r="L49" s="75"/>
      <c r="M49" s="72"/>
      <c r="N49" s="76"/>
      <c r="O49" s="72"/>
      <c r="P49" s="72"/>
      <c r="Q49" s="74"/>
      <c r="R49" s="72"/>
      <c r="S49" s="77"/>
      <c r="T49" s="73"/>
      <c r="U49" s="78"/>
      <c r="V49" s="78"/>
      <c r="W49" s="74"/>
      <c r="X49" s="78"/>
      <c r="Y49" s="118"/>
      <c r="Z49" s="194"/>
      <c r="AA49" s="144"/>
      <c r="AB49" s="144"/>
      <c r="AC49" s="97"/>
      <c r="AD49" s="144"/>
      <c r="AE49" s="144"/>
      <c r="AF49" s="73"/>
      <c r="AG49" s="72"/>
      <c r="AH49" s="72"/>
      <c r="AI49" s="79"/>
      <c r="AJ49" s="72"/>
      <c r="AK49" s="78"/>
      <c r="AL49" s="88"/>
      <c r="AM49" s="78"/>
      <c r="AN49" s="78"/>
      <c r="AO49" s="79"/>
      <c r="AP49" s="78"/>
      <c r="AQ49" s="78"/>
      <c r="AR49" s="73"/>
      <c r="AS49" s="71"/>
      <c r="AT49" s="71"/>
      <c r="AU49" s="89"/>
      <c r="AV49" s="71"/>
      <c r="AW49" s="71"/>
      <c r="AX49" s="73"/>
      <c r="AY49" s="71"/>
      <c r="AZ49" s="71"/>
      <c r="BA49" s="79"/>
      <c r="BB49" s="71"/>
      <c r="BC49" s="71"/>
      <c r="BD49" s="123"/>
    </row>
    <row r="50" spans="1:56" ht="13.9" customHeight="1" thickBot="1" x14ac:dyDescent="0.2">
      <c r="A50" s="91"/>
      <c r="B50" s="71"/>
      <c r="C50" s="72"/>
      <c r="D50" s="72"/>
      <c r="E50" s="78"/>
      <c r="F50" s="78"/>
      <c r="G50" s="72"/>
      <c r="H50" s="73"/>
      <c r="I50" s="72"/>
      <c r="J50" s="72"/>
      <c r="K50" s="74"/>
      <c r="L50" s="75"/>
      <c r="M50" s="72"/>
      <c r="N50" s="76"/>
      <c r="O50" s="72"/>
      <c r="P50" s="72"/>
      <c r="Q50" s="74"/>
      <c r="R50" s="72"/>
      <c r="S50" s="77"/>
      <c r="T50" s="73"/>
      <c r="U50" s="78"/>
      <c r="V50" s="78"/>
      <c r="W50" s="74"/>
      <c r="X50" s="78"/>
      <c r="Y50" s="118"/>
      <c r="Z50" s="143"/>
      <c r="AA50" s="144"/>
      <c r="AB50" s="144"/>
      <c r="AC50" s="97"/>
      <c r="AD50" s="132"/>
      <c r="AE50" s="182"/>
      <c r="AF50" s="73"/>
      <c r="AG50" s="72"/>
      <c r="AH50" s="72"/>
      <c r="AI50" s="79"/>
      <c r="AJ50" s="72"/>
      <c r="AK50" s="78"/>
      <c r="AL50" s="88"/>
      <c r="AM50" s="78"/>
      <c r="AN50" s="78"/>
      <c r="AO50" s="79"/>
      <c r="AP50" s="78"/>
      <c r="AQ50" s="78"/>
      <c r="AR50" s="73"/>
      <c r="AS50" s="195"/>
      <c r="AT50" s="195"/>
      <c r="AU50" s="196"/>
      <c r="AV50" s="195"/>
      <c r="AW50" s="71"/>
      <c r="AX50" s="73"/>
      <c r="AY50" s="195"/>
      <c r="AZ50" s="195"/>
      <c r="BA50" s="197"/>
      <c r="BB50" s="195"/>
      <c r="BC50" s="71"/>
      <c r="BD50" s="167"/>
    </row>
    <row r="51" spans="1:56" ht="48" customHeight="1" thickBot="1" x14ac:dyDescent="0.2">
      <c r="A51" s="198" t="s">
        <v>126</v>
      </c>
      <c r="B51" s="566">
        <f>COUNTA(E3:E50)</f>
        <v>0</v>
      </c>
      <c r="C51" s="566"/>
      <c r="D51" s="566"/>
      <c r="E51" s="566"/>
      <c r="F51" s="566"/>
      <c r="G51" s="567"/>
      <c r="H51" s="566">
        <f>COUNTA(K3:K50)</f>
        <v>1</v>
      </c>
      <c r="I51" s="566"/>
      <c r="J51" s="566"/>
      <c r="K51" s="566"/>
      <c r="L51" s="566"/>
      <c r="M51" s="567"/>
      <c r="N51" s="566">
        <f>COUNTA(Q3:Q50)</f>
        <v>1</v>
      </c>
      <c r="O51" s="566"/>
      <c r="P51" s="566"/>
      <c r="Q51" s="566"/>
      <c r="R51" s="566"/>
      <c r="S51" s="567"/>
      <c r="T51" s="566">
        <f>COUNTA(W3:W50)</f>
        <v>3</v>
      </c>
      <c r="U51" s="566"/>
      <c r="V51" s="566"/>
      <c r="W51" s="566"/>
      <c r="X51" s="566"/>
      <c r="Y51" s="567"/>
      <c r="Z51" s="566">
        <f>COUNTA(AC3:AC50)</f>
        <v>6</v>
      </c>
      <c r="AA51" s="566"/>
      <c r="AB51" s="566"/>
      <c r="AC51" s="566"/>
      <c r="AD51" s="566"/>
      <c r="AE51" s="567"/>
      <c r="AF51" s="566">
        <f>COUNTA(AI3:AI50)</f>
        <v>10</v>
      </c>
      <c r="AG51" s="566"/>
      <c r="AH51" s="566"/>
      <c r="AI51" s="566"/>
      <c r="AJ51" s="566"/>
      <c r="AK51" s="567"/>
      <c r="AL51" s="566">
        <f>COUNTA(AO3:AO50)</f>
        <v>1</v>
      </c>
      <c r="AM51" s="566"/>
      <c r="AN51" s="566"/>
      <c r="AO51" s="566"/>
      <c r="AP51" s="566"/>
      <c r="AQ51" s="567"/>
      <c r="AR51" s="566">
        <f>COUNTA(AU3:AU50)</f>
        <v>0</v>
      </c>
      <c r="AS51" s="566"/>
      <c r="AT51" s="566"/>
      <c r="AU51" s="566"/>
      <c r="AV51" s="566"/>
      <c r="AW51" s="567"/>
      <c r="AX51" s="566">
        <f>COUNTA(BA3:BA50)</f>
        <v>1</v>
      </c>
      <c r="AY51" s="566"/>
      <c r="AZ51" s="566"/>
      <c r="BA51" s="566"/>
      <c r="BB51" s="566"/>
      <c r="BC51" s="567"/>
      <c r="BD51" s="199">
        <v>23</v>
      </c>
    </row>
    <row r="52" spans="1:56" ht="11.25" x14ac:dyDescent="0.15">
      <c r="A52" s="69" t="s">
        <v>127</v>
      </c>
    </row>
    <row r="53" spans="1:56" ht="11.25" x14ac:dyDescent="0.15">
      <c r="A53" s="69" t="s">
        <v>128</v>
      </c>
    </row>
  </sheetData>
  <mergeCells count="18">
    <mergeCell ref="AF51:AK51"/>
    <mergeCell ref="AL51:AQ51"/>
    <mergeCell ref="B2:G2"/>
    <mergeCell ref="H2:M2"/>
    <mergeCell ref="N2:S2"/>
    <mergeCell ref="T2:Y2"/>
    <mergeCell ref="Z2:AE2"/>
    <mergeCell ref="AF2:AK2"/>
    <mergeCell ref="B51:G51"/>
    <mergeCell ref="H51:M51"/>
    <mergeCell ref="N51:S51"/>
    <mergeCell ref="T51:Y51"/>
    <mergeCell ref="Z51:AE51"/>
    <mergeCell ref="AR51:AW51"/>
    <mergeCell ref="AX51:BC51"/>
    <mergeCell ref="AL2:AQ2"/>
    <mergeCell ref="AR2:AW2"/>
    <mergeCell ref="AX2:BC2"/>
  </mergeCells>
  <phoneticPr fontId="3"/>
  <pageMargins left="0.59055118110236227" right="0.59055118110236227" top="0.59055118110236227" bottom="0.55118110236220474" header="0.39370078740157483" footer="0.39370078740157483"/>
  <pageSetup paperSize="9" scale="71" orientation="landscape" r:id="rId1"/>
  <headerFooter scaleWithDoc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31BAD5-3DB2-4764-B321-8C01CABAB01C}">
  <dimension ref="A1:Q38"/>
  <sheetViews>
    <sheetView zoomScaleNormal="100" zoomScaleSheetLayoutView="100" workbookViewId="0">
      <selection activeCell="J39" sqref="J39"/>
    </sheetView>
  </sheetViews>
  <sheetFormatPr defaultColWidth="9" defaultRowHeight="16.5" customHeight="1" x14ac:dyDescent="0.15"/>
  <cols>
    <col min="1" max="1" width="3.5" style="59" customWidth="1"/>
    <col min="2" max="2" width="15.875" style="201" customWidth="1"/>
    <col min="3" max="11" width="7.375" style="60" customWidth="1"/>
    <col min="12" max="12" width="6.75" style="60" bestFit="1" customWidth="1"/>
    <col min="13" max="17" width="6.125" style="60" customWidth="1"/>
    <col min="18" max="16384" width="9" style="60"/>
  </cols>
  <sheetData>
    <row r="1" spans="1:17" ht="24.95" customHeight="1" x14ac:dyDescent="0.15">
      <c r="A1" s="200" t="s">
        <v>129</v>
      </c>
      <c r="M1" s="202"/>
      <c r="N1" s="202"/>
      <c r="O1" s="202"/>
      <c r="P1" s="203"/>
      <c r="Q1" s="203"/>
    </row>
    <row r="2" spans="1:17" s="69" customFormat="1" ht="12" customHeight="1" x14ac:dyDescent="0.15">
      <c r="A2" s="582" t="s">
        <v>130</v>
      </c>
      <c r="B2" s="577" t="s">
        <v>131</v>
      </c>
      <c r="C2" s="585" t="s">
        <v>132</v>
      </c>
      <c r="D2" s="587" t="s">
        <v>133</v>
      </c>
      <c r="E2" s="587" t="s">
        <v>134</v>
      </c>
      <c r="F2" s="587" t="s">
        <v>135</v>
      </c>
      <c r="G2" s="577" t="s">
        <v>136</v>
      </c>
      <c r="H2" s="579" t="s">
        <v>137</v>
      </c>
      <c r="I2" s="579"/>
      <c r="J2" s="579"/>
      <c r="K2" s="579"/>
      <c r="L2" s="580"/>
      <c r="M2" s="581" t="s">
        <v>138</v>
      </c>
      <c r="N2" s="579"/>
      <c r="O2" s="579"/>
      <c r="P2" s="579"/>
      <c r="Q2" s="580"/>
    </row>
    <row r="3" spans="1:17" s="69" customFormat="1" ht="12" customHeight="1" x14ac:dyDescent="0.15">
      <c r="A3" s="583"/>
      <c r="B3" s="584"/>
      <c r="C3" s="586"/>
      <c r="D3" s="588"/>
      <c r="E3" s="589"/>
      <c r="F3" s="589"/>
      <c r="G3" s="578"/>
      <c r="H3" s="205" t="s">
        <v>139</v>
      </c>
      <c r="I3" s="206" t="s">
        <v>140</v>
      </c>
      <c r="J3" s="206" t="s">
        <v>141</v>
      </c>
      <c r="K3" s="206" t="s">
        <v>142</v>
      </c>
      <c r="L3" s="207" t="s">
        <v>143</v>
      </c>
      <c r="M3" s="208" t="s">
        <v>144</v>
      </c>
      <c r="N3" s="209" t="s">
        <v>145</v>
      </c>
      <c r="O3" s="209" t="s">
        <v>146</v>
      </c>
      <c r="P3" s="209" t="s">
        <v>147</v>
      </c>
      <c r="Q3" s="210" t="s">
        <v>148</v>
      </c>
    </row>
    <row r="4" spans="1:17" ht="15" customHeight="1" x14ac:dyDescent="0.15">
      <c r="A4" s="573" t="s">
        <v>149</v>
      </c>
      <c r="B4" s="574"/>
      <c r="C4" s="211">
        <v>94.03</v>
      </c>
      <c r="D4" s="211">
        <v>94.272729462026604</v>
      </c>
      <c r="E4" s="212">
        <v>94.612422917335408</v>
      </c>
      <c r="F4" s="212">
        <v>95.053007792794062</v>
      </c>
      <c r="G4" s="213">
        <v>95.173655552358099</v>
      </c>
      <c r="H4" s="214">
        <v>0.41262643592129677</v>
      </c>
      <c r="I4" s="215">
        <f t="shared" ref="I4:K19" si="0">D4-C4</f>
        <v>0.2427294620266025</v>
      </c>
      <c r="J4" s="215">
        <f t="shared" si="0"/>
        <v>0.33969345530880446</v>
      </c>
      <c r="K4" s="215">
        <f t="shared" si="0"/>
        <v>0.44058487545865432</v>
      </c>
      <c r="L4" s="216">
        <f>IFERROR(G4-F4,"－")</f>
        <v>0.12064775956403651</v>
      </c>
      <c r="M4" s="217" t="s">
        <v>38</v>
      </c>
      <c r="N4" s="218" t="s">
        <v>38</v>
      </c>
      <c r="O4" s="218" t="s">
        <v>38</v>
      </c>
      <c r="P4" s="218" t="s">
        <v>38</v>
      </c>
      <c r="Q4" s="219" t="s">
        <v>38</v>
      </c>
    </row>
    <row r="5" spans="1:17" ht="15" customHeight="1" x14ac:dyDescent="0.15">
      <c r="A5" s="575" t="s">
        <v>150</v>
      </c>
      <c r="B5" s="576"/>
      <c r="C5" s="220">
        <v>93.16</v>
      </c>
      <c r="D5" s="220">
        <v>93.40684994838098</v>
      </c>
      <c r="E5" s="221">
        <v>93.814523012375588</v>
      </c>
      <c r="F5" s="221">
        <v>94.299043954756883</v>
      </c>
      <c r="G5" s="222">
        <v>94.413030634374493</v>
      </c>
      <c r="H5" s="223">
        <v>0.4515447089029152</v>
      </c>
      <c r="I5" s="224">
        <f t="shared" si="0"/>
        <v>0.24684994838098362</v>
      </c>
      <c r="J5" s="224">
        <f t="shared" si="0"/>
        <v>0.40767306399460779</v>
      </c>
      <c r="K5" s="224">
        <f t="shared" si="0"/>
        <v>0.48452094238129462</v>
      </c>
      <c r="L5" s="225">
        <f t="shared" ref="L5:L35" si="1">IFERROR(G5-F5,"－")</f>
        <v>0.11398667961761078</v>
      </c>
      <c r="M5" s="226" t="s">
        <v>38</v>
      </c>
      <c r="N5" s="227" t="s">
        <v>38</v>
      </c>
      <c r="O5" s="227" t="s">
        <v>38</v>
      </c>
      <c r="P5" s="227" t="s">
        <v>38</v>
      </c>
      <c r="Q5" s="228" t="s">
        <v>38</v>
      </c>
    </row>
    <row r="6" spans="1:17" ht="15" customHeight="1" x14ac:dyDescent="0.15">
      <c r="A6" s="575" t="s">
        <v>151</v>
      </c>
      <c r="B6" s="576"/>
      <c r="C6" s="220">
        <v>92.99</v>
      </c>
      <c r="D6" s="220">
        <v>93.269477631609561</v>
      </c>
      <c r="E6" s="221">
        <v>93.667839755419195</v>
      </c>
      <c r="F6" s="221">
        <v>94.154855969009461</v>
      </c>
      <c r="G6" s="222">
        <v>94.280208946811484</v>
      </c>
      <c r="H6" s="223">
        <v>0.475723876106386</v>
      </c>
      <c r="I6" s="224">
        <f t="shared" si="0"/>
        <v>0.2794776316095664</v>
      </c>
      <c r="J6" s="224">
        <f t="shared" si="0"/>
        <v>0.39836212380963332</v>
      </c>
      <c r="K6" s="224">
        <f t="shared" si="0"/>
        <v>0.48701621359026603</v>
      </c>
      <c r="L6" s="225">
        <f t="shared" si="1"/>
        <v>0.1253529778020237</v>
      </c>
      <c r="M6" s="226" t="s">
        <v>38</v>
      </c>
      <c r="N6" s="227" t="s">
        <v>38</v>
      </c>
      <c r="O6" s="227" t="s">
        <v>38</v>
      </c>
      <c r="P6" s="227" t="s">
        <v>38</v>
      </c>
      <c r="Q6" s="228" t="s">
        <v>38</v>
      </c>
    </row>
    <row r="7" spans="1:17" ht="15" customHeight="1" x14ac:dyDescent="0.15">
      <c r="A7" s="575" t="s">
        <v>152</v>
      </c>
      <c r="B7" s="576"/>
      <c r="C7" s="220">
        <v>95.78</v>
      </c>
      <c r="D7" s="220">
        <v>95.541651533154038</v>
      </c>
      <c r="E7" s="221">
        <v>96.130837446110036</v>
      </c>
      <c r="F7" s="221">
        <v>96.485995889116211</v>
      </c>
      <c r="G7" s="222">
        <v>96.366082715381296</v>
      </c>
      <c r="H7" s="223">
        <v>-3.8293679094181243E-4</v>
      </c>
      <c r="I7" s="224">
        <f t="shared" si="0"/>
        <v>-0.238348466845963</v>
      </c>
      <c r="J7" s="224">
        <f t="shared" si="0"/>
        <v>0.58918591295599754</v>
      </c>
      <c r="K7" s="224">
        <f t="shared" si="0"/>
        <v>0.35515844300617516</v>
      </c>
      <c r="L7" s="225">
        <f t="shared" si="1"/>
        <v>-0.11991317373491484</v>
      </c>
      <c r="M7" s="226" t="s">
        <v>38</v>
      </c>
      <c r="N7" s="227" t="s">
        <v>38</v>
      </c>
      <c r="O7" s="227" t="s">
        <v>38</v>
      </c>
      <c r="P7" s="227" t="s">
        <v>38</v>
      </c>
      <c r="Q7" s="228" t="s">
        <v>38</v>
      </c>
    </row>
    <row r="8" spans="1:17" ht="15" customHeight="1" x14ac:dyDescent="0.15">
      <c r="A8" s="571" t="s">
        <v>153</v>
      </c>
      <c r="B8" s="572"/>
      <c r="C8" s="229">
        <v>99.98</v>
      </c>
      <c r="D8" s="229">
        <v>99.994336323737514</v>
      </c>
      <c r="E8" s="230">
        <v>100</v>
      </c>
      <c r="F8" s="230">
        <v>99.997812417836101</v>
      </c>
      <c r="G8" s="231">
        <v>99.992905566238861</v>
      </c>
      <c r="H8" s="223">
        <v>1.2943208023003194E-2</v>
      </c>
      <c r="I8" s="232">
        <f>D8-C8</f>
        <v>1.4336323737509815E-2</v>
      </c>
      <c r="J8" s="232">
        <f t="shared" si="0"/>
        <v>5.6636762624862058E-3</v>
      </c>
      <c r="K8" s="232">
        <f t="shared" si="0"/>
        <v>-2.1875821638985826E-3</v>
      </c>
      <c r="L8" s="233">
        <f t="shared" si="1"/>
        <v>-4.9068515972408022E-3</v>
      </c>
      <c r="M8" s="234" t="s">
        <v>38</v>
      </c>
      <c r="N8" s="235" t="s">
        <v>38</v>
      </c>
      <c r="O8" s="235" t="s">
        <v>38</v>
      </c>
      <c r="P8" s="235" t="s">
        <v>38</v>
      </c>
      <c r="Q8" s="236" t="s">
        <v>38</v>
      </c>
    </row>
    <row r="9" spans="1:17" ht="15" customHeight="1" x14ac:dyDescent="0.15">
      <c r="A9" s="204">
        <v>1</v>
      </c>
      <c r="B9" s="237" t="s">
        <v>95</v>
      </c>
      <c r="C9" s="211">
        <v>91.99</v>
      </c>
      <c r="D9" s="211">
        <v>92.37134180533846</v>
      </c>
      <c r="E9" s="212">
        <v>92.946565793284378</v>
      </c>
      <c r="F9" s="212">
        <v>93.549591997031598</v>
      </c>
      <c r="G9" s="213">
        <v>93.557667291004407</v>
      </c>
      <c r="H9" s="214">
        <v>0.90630403105753032</v>
      </c>
      <c r="I9" s="215">
        <f t="shared" si="0"/>
        <v>0.38134180533846518</v>
      </c>
      <c r="J9" s="215">
        <f t="shared" si="0"/>
        <v>0.57522398794591822</v>
      </c>
      <c r="K9" s="215">
        <f t="shared" si="0"/>
        <v>0.60302620374721982</v>
      </c>
      <c r="L9" s="216">
        <f t="shared" si="1"/>
        <v>8.0752939728085948E-3</v>
      </c>
      <c r="M9" s="238">
        <v>22</v>
      </c>
      <c r="N9" s="239">
        <v>22</v>
      </c>
      <c r="O9" s="239">
        <v>22</v>
      </c>
      <c r="P9" s="239">
        <v>22</v>
      </c>
      <c r="Q9" s="240">
        <f>RANK(G9,$G$9:$G$31)</f>
        <v>22</v>
      </c>
    </row>
    <row r="10" spans="1:17" ht="15" customHeight="1" x14ac:dyDescent="0.15">
      <c r="A10" s="241">
        <v>2</v>
      </c>
      <c r="B10" s="242" t="s">
        <v>12</v>
      </c>
      <c r="C10" s="220">
        <v>95.72</v>
      </c>
      <c r="D10" s="220">
        <v>95.815228985640132</v>
      </c>
      <c r="E10" s="221">
        <v>95.99100595039387</v>
      </c>
      <c r="F10" s="221">
        <v>96.399280320212014</v>
      </c>
      <c r="G10" s="222">
        <v>96.25891083689811</v>
      </c>
      <c r="H10" s="223">
        <v>0.52049063389743822</v>
      </c>
      <c r="I10" s="224">
        <f t="shared" si="0"/>
        <v>9.5228985640133601E-2</v>
      </c>
      <c r="J10" s="224">
        <f t="shared" si="0"/>
        <v>0.17577696475373727</v>
      </c>
      <c r="K10" s="224">
        <f t="shared" si="0"/>
        <v>0.40827436981814458</v>
      </c>
      <c r="L10" s="225">
        <f t="shared" si="1"/>
        <v>-0.1403694833139042</v>
      </c>
      <c r="M10" s="243">
        <v>8</v>
      </c>
      <c r="N10" s="244">
        <v>8</v>
      </c>
      <c r="O10" s="244">
        <v>9</v>
      </c>
      <c r="P10" s="244">
        <v>12</v>
      </c>
      <c r="Q10" s="245">
        <f t="shared" ref="Q10:Q31" si="2">RANK(G10,$G$9:$G$31)</f>
        <v>10</v>
      </c>
    </row>
    <row r="11" spans="1:17" ht="15" customHeight="1" x14ac:dyDescent="0.15">
      <c r="A11" s="241">
        <v>3</v>
      </c>
      <c r="B11" s="242" t="s">
        <v>13</v>
      </c>
      <c r="C11" s="220">
        <v>94.48</v>
      </c>
      <c r="D11" s="220">
        <v>95.275913017172613</v>
      </c>
      <c r="E11" s="221">
        <v>95.799595218243056</v>
      </c>
      <c r="F11" s="221">
        <v>96.809466570673678</v>
      </c>
      <c r="G11" s="222">
        <v>96.963692550567529</v>
      </c>
      <c r="H11" s="223">
        <v>-0.2548905584483947</v>
      </c>
      <c r="I11" s="224">
        <f t="shared" si="0"/>
        <v>0.79591301717260876</v>
      </c>
      <c r="J11" s="224">
        <f t="shared" si="0"/>
        <v>0.52368220107044294</v>
      </c>
      <c r="K11" s="224">
        <f t="shared" si="0"/>
        <v>1.009871352430622</v>
      </c>
      <c r="L11" s="225">
        <f t="shared" si="1"/>
        <v>0.15422597989385167</v>
      </c>
      <c r="M11" s="243">
        <v>16</v>
      </c>
      <c r="N11" s="244">
        <v>13</v>
      </c>
      <c r="O11" s="244">
        <v>11</v>
      </c>
      <c r="P11" s="244">
        <v>8</v>
      </c>
      <c r="Q11" s="245">
        <f>RANK(G11,$G$9:$G$31)</f>
        <v>3</v>
      </c>
    </row>
    <row r="12" spans="1:17" ht="15" customHeight="1" x14ac:dyDescent="0.15">
      <c r="A12" s="241">
        <v>4</v>
      </c>
      <c r="B12" s="242" t="s">
        <v>15</v>
      </c>
      <c r="C12" s="220">
        <v>94.47</v>
      </c>
      <c r="D12" s="220">
        <v>95.154796140868754</v>
      </c>
      <c r="E12" s="221">
        <v>95.002250869320733</v>
      </c>
      <c r="F12" s="221">
        <v>94.942084978382795</v>
      </c>
      <c r="G12" s="222">
        <v>95.540669221151191</v>
      </c>
      <c r="H12" s="223">
        <v>8.214277923329405E-3</v>
      </c>
      <c r="I12" s="224">
        <f t="shared" si="0"/>
        <v>0.68479614086875529</v>
      </c>
      <c r="J12" s="224">
        <f t="shared" si="0"/>
        <v>-0.15254527154802133</v>
      </c>
      <c r="K12" s="224">
        <f t="shared" si="0"/>
        <v>-6.0165890937938116E-2</v>
      </c>
      <c r="L12" s="225">
        <f>IFERROR(G12-F12,"－")</f>
        <v>0.59858424276839628</v>
      </c>
      <c r="M12" s="243">
        <v>17</v>
      </c>
      <c r="N12" s="244">
        <v>14</v>
      </c>
      <c r="O12" s="244">
        <v>18</v>
      </c>
      <c r="P12" s="244">
        <v>18</v>
      </c>
      <c r="Q12" s="245">
        <f t="shared" si="2"/>
        <v>14</v>
      </c>
    </row>
    <row r="13" spans="1:17" ht="15" customHeight="1" x14ac:dyDescent="0.15">
      <c r="A13" s="241">
        <v>5</v>
      </c>
      <c r="B13" s="242" t="s">
        <v>16</v>
      </c>
      <c r="C13" s="220">
        <v>94.86</v>
      </c>
      <c r="D13" s="220">
        <v>95.578575801416818</v>
      </c>
      <c r="E13" s="221">
        <v>95.741176733377543</v>
      </c>
      <c r="F13" s="221">
        <v>96.436681631706278</v>
      </c>
      <c r="G13" s="222">
        <v>96.345028288977417</v>
      </c>
      <c r="H13" s="223">
        <v>0.27516102416211652</v>
      </c>
      <c r="I13" s="224">
        <f>D13-C13</f>
        <v>0.71857580141681865</v>
      </c>
      <c r="J13" s="224">
        <f>E13-D13</f>
        <v>0.16260093196072489</v>
      </c>
      <c r="K13" s="224">
        <f t="shared" si="0"/>
        <v>0.69550489832873552</v>
      </c>
      <c r="L13" s="225">
        <f t="shared" si="1"/>
        <v>-9.1653342728861276E-2</v>
      </c>
      <c r="M13" s="243">
        <v>15</v>
      </c>
      <c r="N13" s="244">
        <v>9</v>
      </c>
      <c r="O13" s="244">
        <v>12</v>
      </c>
      <c r="P13" s="244">
        <v>11</v>
      </c>
      <c r="Q13" s="245">
        <f t="shared" si="2"/>
        <v>9</v>
      </c>
    </row>
    <row r="14" spans="1:17" ht="15" customHeight="1" x14ac:dyDescent="0.15">
      <c r="A14" s="241">
        <v>8</v>
      </c>
      <c r="B14" s="242" t="s">
        <v>17</v>
      </c>
      <c r="C14" s="220">
        <v>91.22</v>
      </c>
      <c r="D14" s="220">
        <v>91.343632244922702</v>
      </c>
      <c r="E14" s="221">
        <v>91.716177053073508</v>
      </c>
      <c r="F14" s="221">
        <v>92.367589595994502</v>
      </c>
      <c r="G14" s="222">
        <v>92.718872476646652</v>
      </c>
      <c r="H14" s="223">
        <v>0.16027575311150599</v>
      </c>
      <c r="I14" s="224">
        <f>D14-C14</f>
        <v>0.12363224492270319</v>
      </c>
      <c r="J14" s="224">
        <f>E14-D14</f>
        <v>0.37254480815080626</v>
      </c>
      <c r="K14" s="224">
        <f>F14-E14</f>
        <v>0.65141254292099404</v>
      </c>
      <c r="L14" s="225">
        <f t="shared" si="1"/>
        <v>0.35128288065214974</v>
      </c>
      <c r="M14" s="243">
        <v>23</v>
      </c>
      <c r="N14" s="244">
        <v>23</v>
      </c>
      <c r="O14" s="244">
        <v>23</v>
      </c>
      <c r="P14" s="244">
        <v>23</v>
      </c>
      <c r="Q14" s="245">
        <f t="shared" si="2"/>
        <v>23</v>
      </c>
    </row>
    <row r="15" spans="1:17" ht="15" customHeight="1" x14ac:dyDescent="0.15">
      <c r="A15" s="241">
        <v>9</v>
      </c>
      <c r="B15" s="242" t="s">
        <v>18</v>
      </c>
      <c r="C15" s="220">
        <v>96.26</v>
      </c>
      <c r="D15" s="220">
        <v>95.939095513018813</v>
      </c>
      <c r="E15" s="221">
        <v>96.378352952851273</v>
      </c>
      <c r="F15" s="221">
        <v>96.81642394642877</v>
      </c>
      <c r="G15" s="222">
        <v>96.593679319527624</v>
      </c>
      <c r="H15" s="223">
        <v>1.5527605906610091</v>
      </c>
      <c r="I15" s="224">
        <f t="shared" ref="I15:K35" si="3">D15-C15</f>
        <v>-0.32090448698119189</v>
      </c>
      <c r="J15" s="224">
        <f t="shared" si="3"/>
        <v>0.4392574398324598</v>
      </c>
      <c r="K15" s="224">
        <f t="shared" si="0"/>
        <v>0.43807099357749735</v>
      </c>
      <c r="L15" s="225">
        <f t="shared" si="1"/>
        <v>-0.2227446269011466</v>
      </c>
      <c r="M15" s="243">
        <v>6</v>
      </c>
      <c r="N15" s="244">
        <v>6</v>
      </c>
      <c r="O15" s="244">
        <v>7</v>
      </c>
      <c r="P15" s="244">
        <v>7</v>
      </c>
      <c r="Q15" s="245">
        <f t="shared" si="2"/>
        <v>6</v>
      </c>
    </row>
    <row r="16" spans="1:17" ht="15" customHeight="1" x14ac:dyDescent="0.15">
      <c r="A16" s="241">
        <v>10</v>
      </c>
      <c r="B16" s="242" t="s">
        <v>19</v>
      </c>
      <c r="C16" s="220">
        <v>97.16</v>
      </c>
      <c r="D16" s="220">
        <v>96.927564816974467</v>
      </c>
      <c r="E16" s="221">
        <v>96.794458981912953</v>
      </c>
      <c r="F16" s="221">
        <v>96.972522567708637</v>
      </c>
      <c r="G16" s="222">
        <v>96.439487266686356</v>
      </c>
      <c r="H16" s="223">
        <v>0.39008700764649973</v>
      </c>
      <c r="I16" s="224">
        <f t="shared" si="3"/>
        <v>-0.23243518302552957</v>
      </c>
      <c r="J16" s="224">
        <f t="shared" si="3"/>
        <v>-0.13310583506151374</v>
      </c>
      <c r="K16" s="224">
        <f t="shared" si="0"/>
        <v>0.17806358579568382</v>
      </c>
      <c r="L16" s="225">
        <f t="shared" si="1"/>
        <v>-0.53303530102228081</v>
      </c>
      <c r="M16" s="243">
        <v>2</v>
      </c>
      <c r="N16" s="244">
        <v>4</v>
      </c>
      <c r="O16" s="244">
        <v>5</v>
      </c>
      <c r="P16" s="244">
        <v>3</v>
      </c>
      <c r="Q16" s="245">
        <f t="shared" si="2"/>
        <v>8</v>
      </c>
    </row>
    <row r="17" spans="1:17" ht="15" customHeight="1" x14ac:dyDescent="0.15">
      <c r="A17" s="241">
        <v>11</v>
      </c>
      <c r="B17" s="242" t="s">
        <v>20</v>
      </c>
      <c r="C17" s="220">
        <v>95.8</v>
      </c>
      <c r="D17" s="220">
        <v>95.916267834140541</v>
      </c>
      <c r="E17" s="221">
        <v>96.374297061384311</v>
      </c>
      <c r="F17" s="221">
        <v>96.445037960317961</v>
      </c>
      <c r="G17" s="222">
        <v>95.607770575440398</v>
      </c>
      <c r="H17" s="223">
        <v>-0.58916038157805417</v>
      </c>
      <c r="I17" s="224">
        <f t="shared" si="3"/>
        <v>0.11626783414054387</v>
      </c>
      <c r="J17" s="224">
        <f t="shared" si="3"/>
        <v>0.45802922724377026</v>
      </c>
      <c r="K17" s="224">
        <f t="shared" si="0"/>
        <v>7.0740898933649987E-2</v>
      </c>
      <c r="L17" s="225">
        <f t="shared" si="1"/>
        <v>-0.83726738487756336</v>
      </c>
      <c r="M17" s="243">
        <v>7</v>
      </c>
      <c r="N17" s="244">
        <v>7</v>
      </c>
      <c r="O17" s="244">
        <v>8</v>
      </c>
      <c r="P17" s="244">
        <v>10</v>
      </c>
      <c r="Q17" s="245">
        <f t="shared" si="2"/>
        <v>13</v>
      </c>
    </row>
    <row r="18" spans="1:17" ht="15" customHeight="1" x14ac:dyDescent="0.15">
      <c r="A18" s="241">
        <v>12</v>
      </c>
      <c r="B18" s="242" t="s">
        <v>21</v>
      </c>
      <c r="C18" s="220">
        <v>94.16</v>
      </c>
      <c r="D18" s="220">
        <v>94.561292094271536</v>
      </c>
      <c r="E18" s="221">
        <v>94.670231020479633</v>
      </c>
      <c r="F18" s="221">
        <v>95.274171388289687</v>
      </c>
      <c r="G18" s="222">
        <v>95.231035479436372</v>
      </c>
      <c r="H18" s="223">
        <v>-0.58797097985063829</v>
      </c>
      <c r="I18" s="224">
        <f t="shared" si="3"/>
        <v>0.40129209427153967</v>
      </c>
      <c r="J18" s="224">
        <f t="shared" si="3"/>
        <v>0.10893892620809709</v>
      </c>
      <c r="K18" s="224">
        <f t="shared" si="0"/>
        <v>0.60394036781005411</v>
      </c>
      <c r="L18" s="225">
        <f t="shared" si="1"/>
        <v>-4.3135908853315641E-2</v>
      </c>
      <c r="M18" s="243">
        <v>20</v>
      </c>
      <c r="N18" s="244">
        <v>17</v>
      </c>
      <c r="O18" s="244">
        <v>20</v>
      </c>
      <c r="P18" s="244">
        <v>17</v>
      </c>
      <c r="Q18" s="245">
        <f t="shared" si="2"/>
        <v>16</v>
      </c>
    </row>
    <row r="19" spans="1:17" ht="15" customHeight="1" x14ac:dyDescent="0.15">
      <c r="A19" s="241">
        <v>14</v>
      </c>
      <c r="B19" s="242" t="s">
        <v>119</v>
      </c>
      <c r="C19" s="220">
        <v>96.42</v>
      </c>
      <c r="D19" s="220">
        <v>96.114063189269487</v>
      </c>
      <c r="E19" s="221">
        <v>96.639952240297944</v>
      </c>
      <c r="F19" s="221">
        <v>96.828793003476676</v>
      </c>
      <c r="G19" s="222">
        <v>96.905501159943142</v>
      </c>
      <c r="H19" s="223">
        <v>0.46986075324375065</v>
      </c>
      <c r="I19" s="224">
        <f t="shared" si="3"/>
        <v>-0.30593681073051471</v>
      </c>
      <c r="J19" s="224">
        <f t="shared" si="3"/>
        <v>0.52588905102845729</v>
      </c>
      <c r="K19" s="224">
        <f t="shared" si="0"/>
        <v>0.18884076317873166</v>
      </c>
      <c r="L19" s="225">
        <f t="shared" si="1"/>
        <v>7.6708156466466448E-2</v>
      </c>
      <c r="M19" s="243">
        <v>5</v>
      </c>
      <c r="N19" s="244">
        <v>5</v>
      </c>
      <c r="O19" s="244">
        <v>6</v>
      </c>
      <c r="P19" s="244">
        <v>6</v>
      </c>
      <c r="Q19" s="245">
        <f t="shared" si="2"/>
        <v>4</v>
      </c>
    </row>
    <row r="20" spans="1:17" ht="15" customHeight="1" x14ac:dyDescent="0.15">
      <c r="A20" s="241">
        <v>16</v>
      </c>
      <c r="B20" s="242" t="s">
        <v>110</v>
      </c>
      <c r="C20" s="220">
        <v>95.5</v>
      </c>
      <c r="D20" s="220">
        <v>95.102666686029067</v>
      </c>
      <c r="E20" s="221">
        <v>95.279571014087949</v>
      </c>
      <c r="F20" s="221">
        <v>94.759615066832524</v>
      </c>
      <c r="G20" s="222">
        <v>94.440129240176375</v>
      </c>
      <c r="H20" s="223">
        <v>0.20657792029919619</v>
      </c>
      <c r="I20" s="224">
        <f t="shared" si="3"/>
        <v>-0.39733331397093252</v>
      </c>
      <c r="J20" s="224">
        <f t="shared" si="3"/>
        <v>0.17690432805888179</v>
      </c>
      <c r="K20" s="224">
        <f t="shared" si="3"/>
        <v>-0.5199559472554256</v>
      </c>
      <c r="L20" s="225">
        <f t="shared" si="1"/>
        <v>-0.31948582665614822</v>
      </c>
      <c r="M20" s="243">
        <v>11</v>
      </c>
      <c r="N20" s="244">
        <v>15</v>
      </c>
      <c r="O20" s="244">
        <v>15</v>
      </c>
      <c r="P20" s="244">
        <v>19</v>
      </c>
      <c r="Q20" s="245">
        <f t="shared" si="2"/>
        <v>21</v>
      </c>
    </row>
    <row r="21" spans="1:17" ht="15" customHeight="1" x14ac:dyDescent="0.15">
      <c r="A21" s="241">
        <v>19</v>
      </c>
      <c r="B21" s="242" t="s">
        <v>154</v>
      </c>
      <c r="C21" s="220">
        <v>94.89</v>
      </c>
      <c r="D21" s="220">
        <v>94.457156147818694</v>
      </c>
      <c r="E21" s="221">
        <v>94.680128127673328</v>
      </c>
      <c r="F21" s="221">
        <v>95.740540408423769</v>
      </c>
      <c r="G21" s="222">
        <v>95.141852771804679</v>
      </c>
      <c r="H21" s="223">
        <v>-0.73241389092447662</v>
      </c>
      <c r="I21" s="224">
        <f t="shared" si="3"/>
        <v>-0.43284385218130694</v>
      </c>
      <c r="J21" s="224">
        <f t="shared" si="3"/>
        <v>0.22297197985463413</v>
      </c>
      <c r="K21" s="224">
        <f t="shared" si="3"/>
        <v>1.060412280750441</v>
      </c>
      <c r="L21" s="225">
        <f t="shared" si="1"/>
        <v>-0.59868763661908986</v>
      </c>
      <c r="M21" s="243">
        <v>14</v>
      </c>
      <c r="N21" s="244">
        <v>18</v>
      </c>
      <c r="O21" s="244">
        <v>19</v>
      </c>
      <c r="P21" s="244">
        <v>16</v>
      </c>
      <c r="Q21" s="245">
        <f t="shared" si="2"/>
        <v>17</v>
      </c>
    </row>
    <row r="22" spans="1:17" ht="15" customHeight="1" x14ac:dyDescent="0.15">
      <c r="A22" s="241">
        <v>21</v>
      </c>
      <c r="B22" s="242" t="s">
        <v>124</v>
      </c>
      <c r="C22" s="220">
        <v>94.28</v>
      </c>
      <c r="D22" s="220">
        <v>95.368183333561674</v>
      </c>
      <c r="E22" s="221">
        <v>95.836994006469695</v>
      </c>
      <c r="F22" s="221">
        <v>96.582424940912844</v>
      </c>
      <c r="G22" s="222">
        <v>96.58425641791429</v>
      </c>
      <c r="H22" s="223">
        <v>-0.6703034406034476</v>
      </c>
      <c r="I22" s="224">
        <f t="shared" si="3"/>
        <v>1.0881833335616733</v>
      </c>
      <c r="J22" s="224">
        <f t="shared" si="3"/>
        <v>0.46881067290802036</v>
      </c>
      <c r="K22" s="224">
        <f t="shared" si="3"/>
        <v>0.74543093444314934</v>
      </c>
      <c r="L22" s="225">
        <f t="shared" si="1"/>
        <v>1.8314770014455917E-3</v>
      </c>
      <c r="M22" s="243">
        <v>19</v>
      </c>
      <c r="N22" s="244">
        <v>12</v>
      </c>
      <c r="O22" s="244">
        <v>10</v>
      </c>
      <c r="P22" s="244">
        <v>9</v>
      </c>
      <c r="Q22" s="245">
        <f t="shared" si="2"/>
        <v>7</v>
      </c>
    </row>
    <row r="23" spans="1:17" ht="15" customHeight="1" x14ac:dyDescent="0.15">
      <c r="A23" s="241">
        <v>22</v>
      </c>
      <c r="B23" s="242" t="s">
        <v>22</v>
      </c>
      <c r="C23" s="220">
        <v>94.46</v>
      </c>
      <c r="D23" s="220">
        <v>94.309761032707527</v>
      </c>
      <c r="E23" s="221">
        <v>95.074512404047127</v>
      </c>
      <c r="F23" s="221">
        <v>94.628401893367979</v>
      </c>
      <c r="G23" s="222">
        <v>95.52461719034477</v>
      </c>
      <c r="H23" s="223">
        <v>0.16279324419738828</v>
      </c>
      <c r="I23" s="224">
        <f t="shared" si="3"/>
        <v>-0.15023896729246644</v>
      </c>
      <c r="J23" s="224">
        <f t="shared" si="3"/>
        <v>0.76475137133959947</v>
      </c>
      <c r="K23" s="224">
        <f t="shared" si="3"/>
        <v>-0.44611051067914786</v>
      </c>
      <c r="L23" s="225">
        <f t="shared" si="1"/>
        <v>0.89621529697679136</v>
      </c>
      <c r="M23" s="243">
        <v>18</v>
      </c>
      <c r="N23" s="244">
        <v>19</v>
      </c>
      <c r="O23" s="244">
        <v>17</v>
      </c>
      <c r="P23" s="244">
        <v>20</v>
      </c>
      <c r="Q23" s="245">
        <f t="shared" si="2"/>
        <v>15</v>
      </c>
    </row>
    <row r="24" spans="1:17" ht="15" customHeight="1" x14ac:dyDescent="0.15">
      <c r="A24" s="241">
        <v>28</v>
      </c>
      <c r="B24" s="242" t="s">
        <v>23</v>
      </c>
      <c r="C24" s="220">
        <v>95.62</v>
      </c>
      <c r="D24" s="220">
        <v>95.507601578654061</v>
      </c>
      <c r="E24" s="221">
        <v>95.444554262844775</v>
      </c>
      <c r="F24" s="221">
        <v>95.872147397372316</v>
      </c>
      <c r="G24" s="222">
        <v>96.026332766411741</v>
      </c>
      <c r="H24" s="223">
        <v>0.33442026835670902</v>
      </c>
      <c r="I24" s="224">
        <f t="shared" si="3"/>
        <v>-0.11239842134594369</v>
      </c>
      <c r="J24" s="224">
        <f t="shared" si="3"/>
        <v>-6.3047315809285465E-2</v>
      </c>
      <c r="K24" s="224">
        <f t="shared" si="3"/>
        <v>0.427593134527541</v>
      </c>
      <c r="L24" s="225">
        <f t="shared" si="1"/>
        <v>0.15418536903942481</v>
      </c>
      <c r="M24" s="243">
        <v>10</v>
      </c>
      <c r="N24" s="244">
        <v>11</v>
      </c>
      <c r="O24" s="244">
        <v>13</v>
      </c>
      <c r="P24" s="244">
        <v>14</v>
      </c>
      <c r="Q24" s="245">
        <f t="shared" si="2"/>
        <v>12</v>
      </c>
    </row>
    <row r="25" spans="1:17" ht="15" customHeight="1" x14ac:dyDescent="0.15">
      <c r="A25" s="241">
        <v>44</v>
      </c>
      <c r="B25" s="242" t="s">
        <v>74</v>
      </c>
      <c r="C25" s="220">
        <v>95.69</v>
      </c>
      <c r="D25" s="220">
        <v>95.517116379431528</v>
      </c>
      <c r="E25" s="221">
        <v>97.270852679873713</v>
      </c>
      <c r="F25" s="221">
        <v>96.927499556215878</v>
      </c>
      <c r="G25" s="222">
        <v>94.926644370122631</v>
      </c>
      <c r="H25" s="223">
        <v>-0.56805148914689596</v>
      </c>
      <c r="I25" s="224">
        <f t="shared" si="3"/>
        <v>-0.17288362056847006</v>
      </c>
      <c r="J25" s="224">
        <f t="shared" si="3"/>
        <v>1.7537363004421849</v>
      </c>
      <c r="K25" s="224">
        <f t="shared" si="3"/>
        <v>-0.34335312365783466</v>
      </c>
      <c r="L25" s="225">
        <f t="shared" si="1"/>
        <v>-2.0008551860932471</v>
      </c>
      <c r="M25" s="243">
        <v>9</v>
      </c>
      <c r="N25" s="244">
        <v>10</v>
      </c>
      <c r="O25" s="244">
        <v>4</v>
      </c>
      <c r="P25" s="244">
        <v>5</v>
      </c>
      <c r="Q25" s="245">
        <f t="shared" si="2"/>
        <v>19</v>
      </c>
    </row>
    <row r="26" spans="1:17" ht="15" customHeight="1" x14ac:dyDescent="0.15">
      <c r="A26" s="241">
        <v>47</v>
      </c>
      <c r="B26" s="242" t="s">
        <v>75</v>
      </c>
      <c r="C26" s="220">
        <v>95.01</v>
      </c>
      <c r="D26" s="220">
        <v>94.82312008688865</v>
      </c>
      <c r="E26" s="221">
        <v>95.375540706714261</v>
      </c>
      <c r="F26" s="221">
        <v>95.769944814032286</v>
      </c>
      <c r="G26" s="222">
        <v>96.256822677376149</v>
      </c>
      <c r="H26" s="223">
        <v>0.27667040545964028</v>
      </c>
      <c r="I26" s="224">
        <f t="shared" si="3"/>
        <v>-0.18687991311135477</v>
      </c>
      <c r="J26" s="224">
        <f t="shared" si="3"/>
        <v>0.55242061982561097</v>
      </c>
      <c r="K26" s="224">
        <f t="shared" si="3"/>
        <v>0.39440410731802444</v>
      </c>
      <c r="L26" s="225">
        <f t="shared" si="1"/>
        <v>0.48687786334386374</v>
      </c>
      <c r="M26" s="243">
        <v>12</v>
      </c>
      <c r="N26" s="244">
        <v>16</v>
      </c>
      <c r="O26" s="244">
        <v>14</v>
      </c>
      <c r="P26" s="244">
        <v>15</v>
      </c>
      <c r="Q26" s="245">
        <f t="shared" si="2"/>
        <v>11</v>
      </c>
    </row>
    <row r="27" spans="1:17" ht="15" customHeight="1" x14ac:dyDescent="0.15">
      <c r="A27" s="241">
        <v>51</v>
      </c>
      <c r="B27" s="242" t="s">
        <v>24</v>
      </c>
      <c r="C27" s="220">
        <v>96.91</v>
      </c>
      <c r="D27" s="220">
        <v>97.001396874415931</v>
      </c>
      <c r="E27" s="221">
        <v>97.376076361477629</v>
      </c>
      <c r="F27" s="221">
        <v>96.950245711356388</v>
      </c>
      <c r="G27" s="222">
        <v>96.777411088289028</v>
      </c>
      <c r="H27" s="223">
        <v>0.37071000807323173</v>
      </c>
      <c r="I27" s="224">
        <f t="shared" si="3"/>
        <v>9.1396874415934803E-2</v>
      </c>
      <c r="J27" s="224">
        <f t="shared" si="3"/>
        <v>0.37467948706169807</v>
      </c>
      <c r="K27" s="224">
        <f t="shared" si="3"/>
        <v>-0.42583065012124166</v>
      </c>
      <c r="L27" s="225">
        <f t="shared" si="1"/>
        <v>-0.17283462306735942</v>
      </c>
      <c r="M27" s="243">
        <v>3</v>
      </c>
      <c r="N27" s="244">
        <v>2</v>
      </c>
      <c r="O27" s="244">
        <v>2</v>
      </c>
      <c r="P27" s="244">
        <v>4</v>
      </c>
      <c r="Q27" s="245">
        <f t="shared" si="2"/>
        <v>5</v>
      </c>
    </row>
    <row r="28" spans="1:17" ht="15" customHeight="1" x14ac:dyDescent="0.15">
      <c r="A28" s="241">
        <v>58</v>
      </c>
      <c r="B28" s="242" t="s">
        <v>25</v>
      </c>
      <c r="C28" s="220">
        <v>93.24</v>
      </c>
      <c r="D28" s="220">
        <v>93.389441780263681</v>
      </c>
      <c r="E28" s="221">
        <v>93.852737125479521</v>
      </c>
      <c r="F28" s="221">
        <v>93.962511192715667</v>
      </c>
      <c r="G28" s="222">
        <v>94.685243552694175</v>
      </c>
      <c r="H28" s="223">
        <v>-0.13628700469264743</v>
      </c>
      <c r="I28" s="224">
        <f t="shared" si="3"/>
        <v>0.14944178026368604</v>
      </c>
      <c r="J28" s="224">
        <f t="shared" si="3"/>
        <v>0.46329534521584037</v>
      </c>
      <c r="K28" s="224">
        <f t="shared" si="3"/>
        <v>0.10977406723614536</v>
      </c>
      <c r="L28" s="225">
        <f t="shared" si="1"/>
        <v>0.72273235997850804</v>
      </c>
      <c r="M28" s="243">
        <v>21</v>
      </c>
      <c r="N28" s="244">
        <v>21</v>
      </c>
      <c r="O28" s="244">
        <v>21</v>
      </c>
      <c r="P28" s="244">
        <v>21</v>
      </c>
      <c r="Q28" s="245">
        <f t="shared" si="2"/>
        <v>20</v>
      </c>
    </row>
    <row r="29" spans="1:17" ht="15" customHeight="1" x14ac:dyDescent="0.15">
      <c r="A29" s="241">
        <v>73</v>
      </c>
      <c r="B29" s="242" t="s">
        <v>76</v>
      </c>
      <c r="C29" s="220">
        <v>94.9</v>
      </c>
      <c r="D29" s="220">
        <v>93.691818014377191</v>
      </c>
      <c r="E29" s="221">
        <v>95.095909169494561</v>
      </c>
      <c r="F29" s="221">
        <v>96.281028024113553</v>
      </c>
      <c r="G29" s="222">
        <v>95.112013689099484</v>
      </c>
      <c r="H29" s="223">
        <v>0.68323468921975916</v>
      </c>
      <c r="I29" s="224">
        <f t="shared" si="3"/>
        <v>-1.2081819856228151</v>
      </c>
      <c r="J29" s="224">
        <f t="shared" si="3"/>
        <v>1.4040911551173707</v>
      </c>
      <c r="K29" s="224">
        <f t="shared" si="3"/>
        <v>1.1851188546189917</v>
      </c>
      <c r="L29" s="225">
        <f t="shared" si="1"/>
        <v>-1.1690143350140687</v>
      </c>
      <c r="M29" s="243">
        <v>13</v>
      </c>
      <c r="N29" s="244">
        <v>20</v>
      </c>
      <c r="O29" s="244">
        <v>16</v>
      </c>
      <c r="P29" s="244">
        <v>13</v>
      </c>
      <c r="Q29" s="245">
        <f t="shared" si="2"/>
        <v>18</v>
      </c>
    </row>
    <row r="30" spans="1:17" ht="15" customHeight="1" x14ac:dyDescent="0.15">
      <c r="A30" s="241">
        <v>81</v>
      </c>
      <c r="B30" s="242" t="s">
        <v>112</v>
      </c>
      <c r="C30" s="220">
        <v>96.9</v>
      </c>
      <c r="D30" s="220">
        <v>97.322032956986931</v>
      </c>
      <c r="E30" s="221">
        <v>98.521897547673873</v>
      </c>
      <c r="F30" s="221">
        <v>99.18519432103264</v>
      </c>
      <c r="G30" s="222">
        <v>99.665717423387676</v>
      </c>
      <c r="H30" s="223">
        <v>-0.39497955543691887</v>
      </c>
      <c r="I30" s="224">
        <f t="shared" si="3"/>
        <v>0.422032956986925</v>
      </c>
      <c r="J30" s="224">
        <f t="shared" si="3"/>
        <v>1.1998645906869427</v>
      </c>
      <c r="K30" s="224">
        <f t="shared" si="3"/>
        <v>0.66329677335876625</v>
      </c>
      <c r="L30" s="225">
        <f t="shared" si="1"/>
        <v>0.48052310235503626</v>
      </c>
      <c r="M30" s="243">
        <v>4</v>
      </c>
      <c r="N30" s="244">
        <v>1</v>
      </c>
      <c r="O30" s="244">
        <v>1</v>
      </c>
      <c r="P30" s="244">
        <v>1</v>
      </c>
      <c r="Q30" s="245">
        <f t="shared" si="2"/>
        <v>1</v>
      </c>
    </row>
    <row r="31" spans="1:17" ht="15" customHeight="1" x14ac:dyDescent="0.15">
      <c r="A31" s="246">
        <v>92</v>
      </c>
      <c r="B31" s="247" t="s">
        <v>78</v>
      </c>
      <c r="C31" s="229">
        <v>98.28</v>
      </c>
      <c r="D31" s="229">
        <v>96.999000319276831</v>
      </c>
      <c r="E31" s="230">
        <v>97.307205256506919</v>
      </c>
      <c r="F31" s="230">
        <v>97.569300179868534</v>
      </c>
      <c r="G31" s="231">
        <v>97.74689222126672</v>
      </c>
      <c r="H31" s="248">
        <v>-0.48457782615456324</v>
      </c>
      <c r="I31" s="232">
        <f t="shared" si="3"/>
        <v>-1.2809996807231698</v>
      </c>
      <c r="J31" s="232">
        <f t="shared" si="3"/>
        <v>0.30820493723008724</v>
      </c>
      <c r="K31" s="232">
        <f t="shared" si="3"/>
        <v>0.26209492336161588</v>
      </c>
      <c r="L31" s="233">
        <f t="shared" si="1"/>
        <v>0.17759204139818507</v>
      </c>
      <c r="M31" s="249">
        <v>1</v>
      </c>
      <c r="N31" s="250">
        <v>3</v>
      </c>
      <c r="O31" s="250">
        <v>3</v>
      </c>
      <c r="P31" s="250">
        <v>2</v>
      </c>
      <c r="Q31" s="251">
        <f t="shared" si="2"/>
        <v>2</v>
      </c>
    </row>
    <row r="32" spans="1:17" ht="15" customHeight="1" x14ac:dyDescent="0.15">
      <c r="A32" s="204">
        <v>301</v>
      </c>
      <c r="B32" s="252" t="s">
        <v>155</v>
      </c>
      <c r="C32" s="211">
        <v>99.95</v>
      </c>
      <c r="D32" s="211">
        <v>99.99986310246824</v>
      </c>
      <c r="E32" s="212">
        <v>100</v>
      </c>
      <c r="F32" s="212">
        <v>99.991241855496085</v>
      </c>
      <c r="G32" s="213">
        <v>99.971776216157522</v>
      </c>
      <c r="H32" s="253">
        <v>4.872920464444519E-2</v>
      </c>
      <c r="I32" s="215">
        <f t="shared" si="3"/>
        <v>4.9863102468236775E-2</v>
      </c>
      <c r="J32" s="215">
        <f t="shared" si="3"/>
        <v>1.3689753176038266E-4</v>
      </c>
      <c r="K32" s="215">
        <f t="shared" si="3"/>
        <v>-8.7581445039148775E-3</v>
      </c>
      <c r="L32" s="216">
        <f t="shared" si="1"/>
        <v>-1.9465639338562823E-2</v>
      </c>
      <c r="M32" s="217" t="s">
        <v>38</v>
      </c>
      <c r="N32" s="218" t="s">
        <v>38</v>
      </c>
      <c r="O32" s="218" t="s">
        <v>38</v>
      </c>
      <c r="P32" s="218" t="s">
        <v>38</v>
      </c>
      <c r="Q32" s="219" t="s">
        <v>38</v>
      </c>
    </row>
    <row r="33" spans="1:17" ht="15" customHeight="1" x14ac:dyDescent="0.15">
      <c r="A33" s="241">
        <v>302</v>
      </c>
      <c r="B33" s="254" t="s">
        <v>156</v>
      </c>
      <c r="C33" s="220">
        <v>100</v>
      </c>
      <c r="D33" s="220">
        <v>100</v>
      </c>
      <c r="E33" s="221">
        <v>100</v>
      </c>
      <c r="F33" s="221">
        <v>100</v>
      </c>
      <c r="G33" s="222">
        <v>100</v>
      </c>
      <c r="H33" s="255">
        <v>0</v>
      </c>
      <c r="I33" s="255">
        <f t="shared" si="3"/>
        <v>0</v>
      </c>
      <c r="J33" s="224">
        <f>E33-D33</f>
        <v>0</v>
      </c>
      <c r="K33" s="224">
        <f t="shared" si="3"/>
        <v>0</v>
      </c>
      <c r="L33" s="225">
        <f t="shared" si="1"/>
        <v>0</v>
      </c>
      <c r="M33" s="226" t="s">
        <v>38</v>
      </c>
      <c r="N33" s="227" t="s">
        <v>38</v>
      </c>
      <c r="O33" s="227" t="s">
        <v>38</v>
      </c>
      <c r="P33" s="227" t="s">
        <v>38</v>
      </c>
      <c r="Q33" s="228" t="s">
        <v>38</v>
      </c>
    </row>
    <row r="34" spans="1:17" ht="15" customHeight="1" x14ac:dyDescent="0.15">
      <c r="A34" s="241">
        <v>303</v>
      </c>
      <c r="B34" s="254" t="s">
        <v>157</v>
      </c>
      <c r="C34" s="220">
        <v>99.83</v>
      </c>
      <c r="D34" s="220">
        <v>99.874480790034013</v>
      </c>
      <c r="E34" s="256" t="s">
        <v>158</v>
      </c>
      <c r="F34" s="256" t="s">
        <v>38</v>
      </c>
      <c r="G34" s="257" t="s">
        <v>38</v>
      </c>
      <c r="H34" s="255">
        <v>8.7252439923119596E-2</v>
      </c>
      <c r="I34" s="255">
        <f>D34-C34</f>
        <v>4.4480790034015172E-2</v>
      </c>
      <c r="J34" s="256" t="s">
        <v>158</v>
      </c>
      <c r="K34" s="258" t="s">
        <v>158</v>
      </c>
      <c r="L34" s="259" t="str">
        <f t="shared" si="1"/>
        <v>－</v>
      </c>
      <c r="M34" s="226" t="s">
        <v>38</v>
      </c>
      <c r="N34" s="227" t="s">
        <v>38</v>
      </c>
      <c r="O34" s="227" t="s">
        <v>38</v>
      </c>
      <c r="P34" s="227" t="s">
        <v>38</v>
      </c>
      <c r="Q34" s="228" t="s">
        <v>38</v>
      </c>
    </row>
    <row r="35" spans="1:17" ht="15" customHeight="1" x14ac:dyDescent="0.15">
      <c r="A35" s="246">
        <v>304</v>
      </c>
      <c r="B35" s="260" t="s">
        <v>159</v>
      </c>
      <c r="C35" s="229">
        <v>100</v>
      </c>
      <c r="D35" s="229">
        <v>100</v>
      </c>
      <c r="E35" s="230">
        <v>100</v>
      </c>
      <c r="F35" s="230">
        <v>100</v>
      </c>
      <c r="G35" s="231">
        <v>100</v>
      </c>
      <c r="H35" s="248">
        <v>0</v>
      </c>
      <c r="I35" s="232">
        <f t="shared" si="3"/>
        <v>0</v>
      </c>
      <c r="J35" s="232">
        <f t="shared" si="3"/>
        <v>0</v>
      </c>
      <c r="K35" s="232">
        <f t="shared" si="3"/>
        <v>0</v>
      </c>
      <c r="L35" s="233">
        <f t="shared" si="1"/>
        <v>0</v>
      </c>
      <c r="M35" s="234" t="s">
        <v>38</v>
      </c>
      <c r="N35" s="235" t="s">
        <v>38</v>
      </c>
      <c r="O35" s="235" t="s">
        <v>38</v>
      </c>
      <c r="P35" s="235" t="s">
        <v>38</v>
      </c>
      <c r="Q35" s="236" t="s">
        <v>38</v>
      </c>
    </row>
    <row r="36" spans="1:17" ht="11.25" x14ac:dyDescent="0.15">
      <c r="A36" s="261" t="s">
        <v>160</v>
      </c>
      <c r="B36" s="262"/>
      <c r="C36" s="263"/>
      <c r="D36" s="263"/>
      <c r="E36" s="263"/>
      <c r="F36" s="263"/>
      <c r="G36" s="263"/>
      <c r="H36" s="264"/>
      <c r="I36" s="265"/>
      <c r="J36" s="265"/>
      <c r="K36" s="265"/>
      <c r="L36" s="265"/>
      <c r="M36" s="266"/>
      <c r="N36" s="266"/>
      <c r="O36" s="266"/>
      <c r="P36" s="266"/>
      <c r="Q36" s="266"/>
    </row>
    <row r="37" spans="1:17" ht="11.25" x14ac:dyDescent="0.15">
      <c r="A37" s="267" t="s">
        <v>161</v>
      </c>
    </row>
    <row r="38" spans="1:17" ht="16.5" customHeight="1" x14ac:dyDescent="0.15">
      <c r="A38" s="268"/>
    </row>
  </sheetData>
  <mergeCells count="14">
    <mergeCell ref="G2:G3"/>
    <mergeCell ref="H2:L2"/>
    <mergeCell ref="M2:Q2"/>
    <mergeCell ref="A2:A3"/>
    <mergeCell ref="B2:B3"/>
    <mergeCell ref="C2:C3"/>
    <mergeCell ref="D2:D3"/>
    <mergeCell ref="E2:E3"/>
    <mergeCell ref="F2:F3"/>
    <mergeCell ref="A8:B8"/>
    <mergeCell ref="A4:B4"/>
    <mergeCell ref="A5:B5"/>
    <mergeCell ref="A6:B6"/>
    <mergeCell ref="A7:B7"/>
  </mergeCells>
  <phoneticPr fontId="3"/>
  <pageMargins left="0.59055118110236227" right="0.59055118110236227" top="0.59055118110236227" bottom="0.55118110236220474" header="0.39370078740157483" footer="0.39370078740157483"/>
  <pageSetup paperSize="9" fitToHeight="2" orientation="landscape" r:id="rId1"/>
  <headerFooter scaleWithDoc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2552F0-9865-4EE1-BDF9-6261917E7935}">
  <dimension ref="A1:Q39"/>
  <sheetViews>
    <sheetView zoomScaleNormal="100" zoomScaleSheetLayoutView="100" workbookViewId="0">
      <selection activeCell="F40" sqref="F40"/>
    </sheetView>
  </sheetViews>
  <sheetFormatPr defaultColWidth="9" defaultRowHeight="16.5" customHeight="1" x14ac:dyDescent="0.15"/>
  <cols>
    <col min="1" max="1" width="3.5" style="59" customWidth="1"/>
    <col min="2" max="2" width="15.875" style="201" customWidth="1"/>
    <col min="3" max="12" width="7.375" style="60" customWidth="1"/>
    <col min="13" max="17" width="6.125" style="60" customWidth="1"/>
    <col min="18" max="16384" width="9" style="60"/>
  </cols>
  <sheetData>
    <row r="1" spans="1:17" ht="24.95" customHeight="1" x14ac:dyDescent="0.15">
      <c r="A1" s="200" t="s">
        <v>162</v>
      </c>
      <c r="M1" s="202"/>
      <c r="N1" s="202"/>
      <c r="O1" s="202"/>
      <c r="P1" s="203"/>
      <c r="Q1" s="203"/>
    </row>
    <row r="2" spans="1:17" s="69" customFormat="1" ht="12" customHeight="1" x14ac:dyDescent="0.15">
      <c r="A2" s="582" t="s">
        <v>130</v>
      </c>
      <c r="B2" s="577" t="s">
        <v>131</v>
      </c>
      <c r="C2" s="585" t="s">
        <v>132</v>
      </c>
      <c r="D2" s="587" t="s">
        <v>133</v>
      </c>
      <c r="E2" s="587" t="s">
        <v>134</v>
      </c>
      <c r="F2" s="587" t="s">
        <v>135</v>
      </c>
      <c r="G2" s="587" t="s">
        <v>136</v>
      </c>
      <c r="H2" s="581" t="s">
        <v>137</v>
      </c>
      <c r="I2" s="579"/>
      <c r="J2" s="579"/>
      <c r="K2" s="579"/>
      <c r="L2" s="580"/>
      <c r="M2" s="581" t="s">
        <v>138</v>
      </c>
      <c r="N2" s="579"/>
      <c r="O2" s="579"/>
      <c r="P2" s="579"/>
      <c r="Q2" s="580"/>
    </row>
    <row r="3" spans="1:17" s="69" customFormat="1" ht="12" customHeight="1" x14ac:dyDescent="0.15">
      <c r="A3" s="583"/>
      <c r="B3" s="584"/>
      <c r="C3" s="590"/>
      <c r="D3" s="589"/>
      <c r="E3" s="589"/>
      <c r="F3" s="589"/>
      <c r="G3" s="589"/>
      <c r="H3" s="269" t="s">
        <v>163</v>
      </c>
      <c r="I3" s="206" t="s">
        <v>140</v>
      </c>
      <c r="J3" s="206" t="s">
        <v>141</v>
      </c>
      <c r="K3" s="206" t="s">
        <v>164</v>
      </c>
      <c r="L3" s="270" t="s">
        <v>143</v>
      </c>
      <c r="M3" s="208" t="s">
        <v>144</v>
      </c>
      <c r="N3" s="209" t="s">
        <v>145</v>
      </c>
      <c r="O3" s="209" t="s">
        <v>146</v>
      </c>
      <c r="P3" s="209" t="s">
        <v>147</v>
      </c>
      <c r="Q3" s="210" t="s">
        <v>148</v>
      </c>
    </row>
    <row r="4" spans="1:17" ht="14.45" customHeight="1" x14ac:dyDescent="0.15">
      <c r="A4" s="573" t="s">
        <v>149</v>
      </c>
      <c r="B4" s="574"/>
      <c r="C4" s="211">
        <v>23.79</v>
      </c>
      <c r="D4" s="211">
        <v>23.819887927130416</v>
      </c>
      <c r="E4" s="211">
        <v>22.675515373154258</v>
      </c>
      <c r="F4" s="211">
        <v>22.7668784999432</v>
      </c>
      <c r="G4" s="213">
        <v>24.603602383625024</v>
      </c>
      <c r="H4" s="214">
        <v>23.79</v>
      </c>
      <c r="I4" s="215">
        <f t="shared" ref="I4:L19" si="0">IFERROR(D4-C4,"－")</f>
        <v>2.9887927130417324E-2</v>
      </c>
      <c r="J4" s="215">
        <f t="shared" si="0"/>
        <v>-1.144372553976158</v>
      </c>
      <c r="K4" s="215">
        <f t="shared" si="0"/>
        <v>9.1363126788941429E-2</v>
      </c>
      <c r="L4" s="216">
        <f>IFERROR(G4-F4,"－")</f>
        <v>1.8367238836818238</v>
      </c>
      <c r="M4" s="217" t="s">
        <v>38</v>
      </c>
      <c r="N4" s="218" t="s">
        <v>38</v>
      </c>
      <c r="O4" s="218" t="s">
        <v>38</v>
      </c>
      <c r="P4" s="218" t="s">
        <v>38</v>
      </c>
      <c r="Q4" s="219" t="s">
        <v>38</v>
      </c>
    </row>
    <row r="5" spans="1:17" ht="14.45" customHeight="1" x14ac:dyDescent="0.15">
      <c r="A5" s="575" t="s">
        <v>150</v>
      </c>
      <c r="B5" s="576"/>
      <c r="C5" s="220">
        <v>23.78</v>
      </c>
      <c r="D5" s="220">
        <v>23.81959754175244</v>
      </c>
      <c r="E5" s="220">
        <v>22.674257714237029</v>
      </c>
      <c r="F5" s="220">
        <v>22.764339155901794</v>
      </c>
      <c r="G5" s="222">
        <v>24.604226885932373</v>
      </c>
      <c r="H5" s="223">
        <v>23.78</v>
      </c>
      <c r="I5" s="224">
        <f>IFERROR(D5-C5,"－")</f>
        <v>3.9597541752439014E-2</v>
      </c>
      <c r="J5" s="224">
        <f t="shared" si="0"/>
        <v>-1.1453398275154107</v>
      </c>
      <c r="K5" s="224">
        <f t="shared" si="0"/>
        <v>9.0081441664764839E-2</v>
      </c>
      <c r="L5" s="225">
        <f t="shared" si="0"/>
        <v>1.8398877300305791</v>
      </c>
      <c r="M5" s="226" t="s">
        <v>38</v>
      </c>
      <c r="N5" s="227" t="s">
        <v>38</v>
      </c>
      <c r="O5" s="227" t="s">
        <v>38</v>
      </c>
      <c r="P5" s="227" t="s">
        <v>38</v>
      </c>
      <c r="Q5" s="228" t="s">
        <v>38</v>
      </c>
    </row>
    <row r="6" spans="1:17" ht="14.45" customHeight="1" x14ac:dyDescent="0.15">
      <c r="A6" s="575" t="s">
        <v>151</v>
      </c>
      <c r="B6" s="576"/>
      <c r="C6" s="220">
        <v>23.88</v>
      </c>
      <c r="D6" s="220">
        <v>24.01636125006247</v>
      </c>
      <c r="E6" s="220">
        <v>22.702098378318329</v>
      </c>
      <c r="F6" s="220">
        <v>22.91208492021314</v>
      </c>
      <c r="G6" s="222">
        <v>24.782056100487271</v>
      </c>
      <c r="H6" s="223">
        <v>23.88</v>
      </c>
      <c r="I6" s="224">
        <f t="shared" si="0"/>
        <v>0.13636125006247113</v>
      </c>
      <c r="J6" s="224">
        <f t="shared" si="0"/>
        <v>-1.3142628717441411</v>
      </c>
      <c r="K6" s="224">
        <f t="shared" si="0"/>
        <v>0.20998654189481059</v>
      </c>
      <c r="L6" s="225">
        <f t="shared" si="0"/>
        <v>1.8699711802741312</v>
      </c>
      <c r="M6" s="226" t="s">
        <v>38</v>
      </c>
      <c r="N6" s="227" t="s">
        <v>38</v>
      </c>
      <c r="O6" s="227" t="s">
        <v>38</v>
      </c>
      <c r="P6" s="227" t="s">
        <v>38</v>
      </c>
      <c r="Q6" s="228" t="s">
        <v>38</v>
      </c>
    </row>
    <row r="7" spans="1:17" ht="14.45" customHeight="1" x14ac:dyDescent="0.15">
      <c r="A7" s="575" t="s">
        <v>152</v>
      </c>
      <c r="B7" s="576"/>
      <c r="C7" s="220">
        <v>21.8</v>
      </c>
      <c r="D7" s="220">
        <v>19.875791782746173</v>
      </c>
      <c r="E7" s="220">
        <v>22.13776541547762</v>
      </c>
      <c r="F7" s="220">
        <v>19.767600813320588</v>
      </c>
      <c r="G7" s="222">
        <v>21.085885235431288</v>
      </c>
      <c r="H7" s="223">
        <v>21.8</v>
      </c>
      <c r="I7" s="224">
        <f t="shared" si="0"/>
        <v>-1.9242082172538275</v>
      </c>
      <c r="J7" s="224">
        <f t="shared" si="0"/>
        <v>2.261973632731447</v>
      </c>
      <c r="K7" s="224">
        <f t="shared" si="0"/>
        <v>-2.3701646021570326</v>
      </c>
      <c r="L7" s="225">
        <f t="shared" si="0"/>
        <v>1.3182844221107004</v>
      </c>
      <c r="M7" s="226" t="s">
        <v>38</v>
      </c>
      <c r="N7" s="227" t="s">
        <v>38</v>
      </c>
      <c r="O7" s="227" t="s">
        <v>38</v>
      </c>
      <c r="P7" s="227" t="s">
        <v>38</v>
      </c>
      <c r="Q7" s="228" t="s">
        <v>38</v>
      </c>
    </row>
    <row r="8" spans="1:17" ht="14.45" customHeight="1" x14ac:dyDescent="0.15">
      <c r="A8" s="571" t="s">
        <v>153</v>
      </c>
      <c r="B8" s="572"/>
      <c r="C8" s="229">
        <v>30.97</v>
      </c>
      <c r="D8" s="229">
        <v>24.44051716807223</v>
      </c>
      <c r="E8" s="229">
        <v>27.65810368986455</v>
      </c>
      <c r="F8" s="229">
        <v>42.487933987233383</v>
      </c>
      <c r="G8" s="231">
        <v>18.388109358858365</v>
      </c>
      <c r="H8" s="271">
        <v>30.97</v>
      </c>
      <c r="I8" s="232">
        <f t="shared" si="0"/>
        <v>-6.5294828319277691</v>
      </c>
      <c r="J8" s="232">
        <f t="shared" si="0"/>
        <v>3.2175865217923203</v>
      </c>
      <c r="K8" s="232">
        <f t="shared" si="0"/>
        <v>14.829830297368833</v>
      </c>
      <c r="L8" s="233">
        <f t="shared" si="0"/>
        <v>-24.099824628375018</v>
      </c>
      <c r="M8" s="234" t="s">
        <v>38</v>
      </c>
      <c r="N8" s="235" t="s">
        <v>38</v>
      </c>
      <c r="O8" s="235" t="s">
        <v>38</v>
      </c>
      <c r="P8" s="235" t="s">
        <v>38</v>
      </c>
      <c r="Q8" s="236" t="s">
        <v>38</v>
      </c>
    </row>
    <row r="9" spans="1:17" ht="14.45" customHeight="1" x14ac:dyDescent="0.15">
      <c r="A9" s="204">
        <v>1</v>
      </c>
      <c r="B9" s="237" t="s">
        <v>95</v>
      </c>
      <c r="C9" s="211">
        <v>31.65</v>
      </c>
      <c r="D9" s="211">
        <v>31.658797939218275</v>
      </c>
      <c r="E9" s="211">
        <v>27.924186031560584</v>
      </c>
      <c r="F9" s="211">
        <v>28.386461222533612</v>
      </c>
      <c r="G9" s="213">
        <v>30.415772910215658</v>
      </c>
      <c r="H9" s="214">
        <v>2.8352815725986815</v>
      </c>
      <c r="I9" s="215">
        <f t="shared" si="0"/>
        <v>8.7979392182759852E-3</v>
      </c>
      <c r="J9" s="215">
        <f t="shared" si="0"/>
        <v>-3.7346119076576905</v>
      </c>
      <c r="K9" s="215">
        <f t="shared" si="0"/>
        <v>0.46227519097302761</v>
      </c>
      <c r="L9" s="216">
        <f t="shared" si="0"/>
        <v>2.0293116876820463</v>
      </c>
      <c r="M9" s="238">
        <v>4</v>
      </c>
      <c r="N9" s="239">
        <v>5</v>
      </c>
      <c r="O9" s="239">
        <v>7</v>
      </c>
      <c r="P9" s="239">
        <v>3</v>
      </c>
      <c r="Q9" s="240">
        <f>RANK(G9,$G$9:$G$31)</f>
        <v>2</v>
      </c>
    </row>
    <row r="10" spans="1:17" ht="14.45" customHeight="1" x14ac:dyDescent="0.15">
      <c r="A10" s="241">
        <v>2</v>
      </c>
      <c r="B10" s="242" t="s">
        <v>12</v>
      </c>
      <c r="C10" s="220">
        <v>41.5</v>
      </c>
      <c r="D10" s="220">
        <v>47.695271760810549</v>
      </c>
      <c r="E10" s="220">
        <v>44.041462415986473</v>
      </c>
      <c r="F10" s="220">
        <v>47.246070507494508</v>
      </c>
      <c r="G10" s="222">
        <v>47.57136391108061</v>
      </c>
      <c r="H10" s="223">
        <v>-2.1584265682124482</v>
      </c>
      <c r="I10" s="224">
        <v>-4.0530121268947354</v>
      </c>
      <c r="J10" s="224">
        <v>6.1952717608105488</v>
      </c>
      <c r="K10" s="224">
        <v>-3.6538093448240758</v>
      </c>
      <c r="L10" s="225">
        <f t="shared" si="0"/>
        <v>0.3252934035861017</v>
      </c>
      <c r="M10" s="243">
        <v>1</v>
      </c>
      <c r="N10" s="244">
        <v>1</v>
      </c>
      <c r="O10" s="244">
        <v>1</v>
      </c>
      <c r="P10" s="244">
        <v>1</v>
      </c>
      <c r="Q10" s="245">
        <f t="shared" ref="Q10:Q31" si="1">RANK(G10,$G$9:$G$31)</f>
        <v>1</v>
      </c>
    </row>
    <row r="11" spans="1:17" ht="14.45" customHeight="1" x14ac:dyDescent="0.15">
      <c r="A11" s="241">
        <v>3</v>
      </c>
      <c r="B11" s="242" t="s">
        <v>13</v>
      </c>
      <c r="C11" s="220">
        <v>14.63</v>
      </c>
      <c r="D11" s="220">
        <v>19.614136552815761</v>
      </c>
      <c r="E11" s="220">
        <v>21.58395801042974</v>
      </c>
      <c r="F11" s="220">
        <v>19.739803202023314</v>
      </c>
      <c r="G11" s="222">
        <v>25.240256041936075</v>
      </c>
      <c r="H11" s="223">
        <v>-1.1558731057354503</v>
      </c>
      <c r="I11" s="224">
        <v>-1.5305535191195379</v>
      </c>
      <c r="J11" s="224">
        <v>4.9841365528157606</v>
      </c>
      <c r="K11" s="224">
        <v>1.9698214576139783</v>
      </c>
      <c r="L11" s="225">
        <f t="shared" si="0"/>
        <v>5.5004528399127608</v>
      </c>
      <c r="M11" s="243">
        <v>18</v>
      </c>
      <c r="N11" s="244">
        <v>14</v>
      </c>
      <c r="O11" s="244">
        <v>13</v>
      </c>
      <c r="P11" s="244">
        <v>14</v>
      </c>
      <c r="Q11" s="245">
        <f t="shared" si="1"/>
        <v>5</v>
      </c>
    </row>
    <row r="12" spans="1:17" ht="14.45" customHeight="1" x14ac:dyDescent="0.15">
      <c r="A12" s="241">
        <v>4</v>
      </c>
      <c r="B12" s="242" t="s">
        <v>15</v>
      </c>
      <c r="C12" s="220">
        <v>32.520000000000003</v>
      </c>
      <c r="D12" s="220">
        <v>34.861717053841765</v>
      </c>
      <c r="E12" s="220">
        <v>29.926268867313745</v>
      </c>
      <c r="F12" s="220">
        <v>26.783989117954309</v>
      </c>
      <c r="G12" s="222">
        <v>26.529261869938431</v>
      </c>
      <c r="H12" s="223">
        <v>6.5338323567177277</v>
      </c>
      <c r="I12" s="224">
        <v>4.4294587907280878</v>
      </c>
      <c r="J12" s="224">
        <v>2.3417170538417622</v>
      </c>
      <c r="K12" s="224">
        <v>-4.9354481865280206</v>
      </c>
      <c r="L12" s="225">
        <f t="shared" si="0"/>
        <v>-0.25472724801587887</v>
      </c>
      <c r="M12" s="243">
        <v>3</v>
      </c>
      <c r="N12" s="244">
        <v>3</v>
      </c>
      <c r="O12" s="244">
        <v>5</v>
      </c>
      <c r="P12" s="244">
        <v>5</v>
      </c>
      <c r="Q12" s="245">
        <f t="shared" si="1"/>
        <v>4</v>
      </c>
    </row>
    <row r="13" spans="1:17" ht="14.45" customHeight="1" x14ac:dyDescent="0.15">
      <c r="A13" s="241">
        <v>5</v>
      </c>
      <c r="B13" s="242" t="s">
        <v>16</v>
      </c>
      <c r="C13" s="220">
        <v>25.85</v>
      </c>
      <c r="D13" s="220">
        <v>22.445729520485429</v>
      </c>
      <c r="E13" s="220">
        <v>22.177174390262756</v>
      </c>
      <c r="F13" s="220">
        <v>20.512603392844646</v>
      </c>
      <c r="G13" s="222">
        <v>19.052045412233021</v>
      </c>
      <c r="H13" s="223">
        <v>1.9881481191024619E-2</v>
      </c>
      <c r="I13" s="224">
        <v>-1.0789609262135791</v>
      </c>
      <c r="J13" s="224">
        <v>-3.4042704795145724</v>
      </c>
      <c r="K13" s="224">
        <v>-0.26855513022267274</v>
      </c>
      <c r="L13" s="225">
        <f t="shared" si="0"/>
        <v>-1.4605579806116253</v>
      </c>
      <c r="M13" s="243">
        <v>10</v>
      </c>
      <c r="N13" s="244">
        <v>10</v>
      </c>
      <c r="O13" s="244">
        <v>12</v>
      </c>
      <c r="P13" s="244">
        <v>10</v>
      </c>
      <c r="Q13" s="245">
        <f t="shared" si="1"/>
        <v>16</v>
      </c>
    </row>
    <row r="14" spans="1:17" ht="14.45" customHeight="1" x14ac:dyDescent="0.15">
      <c r="A14" s="241">
        <v>8</v>
      </c>
      <c r="B14" s="242" t="s">
        <v>17</v>
      </c>
      <c r="C14" s="220">
        <v>14.34</v>
      </c>
      <c r="D14" s="220">
        <v>15.281649690821302</v>
      </c>
      <c r="E14" s="220">
        <v>16.651282861999437</v>
      </c>
      <c r="F14" s="220">
        <v>18.148295421404697</v>
      </c>
      <c r="G14" s="222">
        <v>22.003135020905884</v>
      </c>
      <c r="H14" s="223">
        <v>4.5472885465860813E-2</v>
      </c>
      <c r="I14" s="224">
        <v>-0.27906803431827498</v>
      </c>
      <c r="J14" s="224">
        <v>0.94164969082130234</v>
      </c>
      <c r="K14" s="224">
        <v>1.3696331711781351</v>
      </c>
      <c r="L14" s="225">
        <f t="shared" si="0"/>
        <v>3.8548395995011866</v>
      </c>
      <c r="M14" s="243">
        <v>20</v>
      </c>
      <c r="N14" s="244">
        <v>19</v>
      </c>
      <c r="O14" s="244">
        <v>16</v>
      </c>
      <c r="P14" s="244">
        <v>16</v>
      </c>
      <c r="Q14" s="245">
        <f t="shared" si="1"/>
        <v>12</v>
      </c>
    </row>
    <row r="15" spans="1:17" ht="14.45" customHeight="1" x14ac:dyDescent="0.15">
      <c r="A15" s="241">
        <v>9</v>
      </c>
      <c r="B15" s="242" t="s">
        <v>18</v>
      </c>
      <c r="C15" s="220">
        <v>31.2</v>
      </c>
      <c r="D15" s="220">
        <v>27.819800466217401</v>
      </c>
      <c r="E15" s="220">
        <v>26.859242294616894</v>
      </c>
      <c r="F15" s="220">
        <v>19.76055257665325</v>
      </c>
      <c r="G15" s="222">
        <v>26.665520393040349</v>
      </c>
      <c r="H15" s="223">
        <v>12.548643466639099</v>
      </c>
      <c r="I15" s="224">
        <v>4.8115266387576128</v>
      </c>
      <c r="J15" s="224">
        <v>-3.3801995337825979</v>
      </c>
      <c r="K15" s="224">
        <v>-0.96055817160050694</v>
      </c>
      <c r="L15" s="225">
        <f t="shared" si="0"/>
        <v>6.9049678163870993</v>
      </c>
      <c r="M15" s="243">
        <v>5</v>
      </c>
      <c r="N15" s="244">
        <v>6</v>
      </c>
      <c r="O15" s="244">
        <v>9</v>
      </c>
      <c r="P15" s="244">
        <v>13</v>
      </c>
      <c r="Q15" s="245">
        <f t="shared" si="1"/>
        <v>3</v>
      </c>
    </row>
    <row r="16" spans="1:17" ht="14.45" customHeight="1" x14ac:dyDescent="0.15">
      <c r="A16" s="241">
        <v>10</v>
      </c>
      <c r="B16" s="242" t="s">
        <v>19</v>
      </c>
      <c r="C16" s="220">
        <v>16.940000000000001</v>
      </c>
      <c r="D16" s="220">
        <v>15.637436073617199</v>
      </c>
      <c r="E16" s="220">
        <v>12.758775023483857</v>
      </c>
      <c r="F16" s="220">
        <v>13.251633452417538</v>
      </c>
      <c r="G16" s="222">
        <v>14.133349608198158</v>
      </c>
      <c r="H16" s="223">
        <v>2.374711688057717</v>
      </c>
      <c r="I16" s="224">
        <v>-0.69476428366030873</v>
      </c>
      <c r="J16" s="224">
        <v>-1.3025639263828026</v>
      </c>
      <c r="K16" s="224">
        <v>-2.8786610501333421</v>
      </c>
      <c r="L16" s="225">
        <f t="shared" si="0"/>
        <v>0.88171615578061946</v>
      </c>
      <c r="M16" s="243">
        <v>16</v>
      </c>
      <c r="N16" s="244">
        <v>17</v>
      </c>
      <c r="O16" s="244">
        <v>21</v>
      </c>
      <c r="P16" s="244">
        <v>21</v>
      </c>
      <c r="Q16" s="245">
        <f t="shared" si="1"/>
        <v>20</v>
      </c>
    </row>
    <row r="17" spans="1:17" ht="14.45" customHeight="1" x14ac:dyDescent="0.15">
      <c r="A17" s="241">
        <v>11</v>
      </c>
      <c r="B17" s="242" t="s">
        <v>20</v>
      </c>
      <c r="C17" s="220">
        <v>27.1</v>
      </c>
      <c r="D17" s="220">
        <v>26.295763147774196</v>
      </c>
      <c r="E17" s="220">
        <v>32.720889375365346</v>
      </c>
      <c r="F17" s="220">
        <v>22.10645787289641</v>
      </c>
      <c r="G17" s="222">
        <v>23.045128890273975</v>
      </c>
      <c r="H17" s="223">
        <v>4.0307582091503456</v>
      </c>
      <c r="I17" s="224">
        <v>1.7586438468280754</v>
      </c>
      <c r="J17" s="224">
        <v>-0.80423685222580588</v>
      </c>
      <c r="K17" s="224">
        <v>6.42512622759115</v>
      </c>
      <c r="L17" s="225">
        <f t="shared" si="0"/>
        <v>0.93867101737756542</v>
      </c>
      <c r="M17" s="243">
        <v>8</v>
      </c>
      <c r="N17" s="244">
        <v>8</v>
      </c>
      <c r="O17" s="244">
        <v>4</v>
      </c>
      <c r="P17" s="244">
        <v>8</v>
      </c>
      <c r="Q17" s="245">
        <f t="shared" si="1"/>
        <v>11</v>
      </c>
    </row>
    <row r="18" spans="1:17" ht="14.45" customHeight="1" x14ac:dyDescent="0.15">
      <c r="A18" s="241">
        <v>12</v>
      </c>
      <c r="B18" s="242" t="s">
        <v>21</v>
      </c>
      <c r="C18" s="220">
        <v>27.21</v>
      </c>
      <c r="D18" s="220">
        <v>27.593955913046493</v>
      </c>
      <c r="E18" s="220">
        <v>28.689894514470396</v>
      </c>
      <c r="F18" s="220">
        <v>24.144672385698332</v>
      </c>
      <c r="G18" s="222">
        <v>25.032557605220827</v>
      </c>
      <c r="H18" s="223">
        <v>4.702598972619132</v>
      </c>
      <c r="I18" s="224">
        <v>3.7819888769448262</v>
      </c>
      <c r="J18" s="224">
        <v>0.38395591304649201</v>
      </c>
      <c r="K18" s="224">
        <v>1.095938601423903</v>
      </c>
      <c r="L18" s="225">
        <f t="shared" si="0"/>
        <v>0.88788521952249511</v>
      </c>
      <c r="M18" s="243">
        <v>6</v>
      </c>
      <c r="N18" s="244">
        <v>7</v>
      </c>
      <c r="O18" s="244">
        <v>6</v>
      </c>
      <c r="P18" s="244">
        <v>6</v>
      </c>
      <c r="Q18" s="245">
        <f t="shared" si="1"/>
        <v>6</v>
      </c>
    </row>
    <row r="19" spans="1:17" ht="14.45" customHeight="1" x14ac:dyDescent="0.15">
      <c r="A19" s="241">
        <v>14</v>
      </c>
      <c r="B19" s="242" t="s">
        <v>119</v>
      </c>
      <c r="C19" s="220">
        <v>26.95</v>
      </c>
      <c r="D19" s="220">
        <v>24.370363749526167</v>
      </c>
      <c r="E19" s="220">
        <v>26.897900501422061</v>
      </c>
      <c r="F19" s="220">
        <v>21.254227524869382</v>
      </c>
      <c r="G19" s="222">
        <v>23.9561151093558</v>
      </c>
      <c r="H19" s="223">
        <v>1.3814396780611808</v>
      </c>
      <c r="I19" s="224">
        <v>3.8059788930899323</v>
      </c>
      <c r="J19" s="224">
        <v>-2.5796362504738326</v>
      </c>
      <c r="K19" s="224">
        <v>2.5275367518958944</v>
      </c>
      <c r="L19" s="225">
        <f t="shared" si="0"/>
        <v>2.7018875844864176</v>
      </c>
      <c r="M19" s="243">
        <v>9</v>
      </c>
      <c r="N19" s="244">
        <v>9</v>
      </c>
      <c r="O19" s="244">
        <v>8</v>
      </c>
      <c r="P19" s="244">
        <v>9</v>
      </c>
      <c r="Q19" s="245">
        <f t="shared" si="1"/>
        <v>9</v>
      </c>
    </row>
    <row r="20" spans="1:17" ht="14.45" customHeight="1" x14ac:dyDescent="0.15">
      <c r="A20" s="241">
        <v>16</v>
      </c>
      <c r="B20" s="242" t="s">
        <v>110</v>
      </c>
      <c r="C20" s="220">
        <v>19.7</v>
      </c>
      <c r="D20" s="220">
        <v>20.251190775329658</v>
      </c>
      <c r="E20" s="220">
        <v>24.126612026344375</v>
      </c>
      <c r="F20" s="220">
        <v>18.185456452969863</v>
      </c>
      <c r="G20" s="222">
        <v>20.712325572554029</v>
      </c>
      <c r="H20" s="223">
        <v>4.7419035341790821</v>
      </c>
      <c r="I20" s="224">
        <v>-1.9135972868385132</v>
      </c>
      <c r="J20" s="224">
        <v>0.55119077532965832</v>
      </c>
      <c r="K20" s="224">
        <v>3.8754212510147177</v>
      </c>
      <c r="L20" s="225">
        <f t="shared" ref="L20:L35" si="2">IFERROR(G20-F20,"－")</f>
        <v>2.5268691195841662</v>
      </c>
      <c r="M20" s="243">
        <v>15</v>
      </c>
      <c r="N20" s="244">
        <v>12</v>
      </c>
      <c r="O20" s="244">
        <v>10</v>
      </c>
      <c r="P20" s="244">
        <v>15</v>
      </c>
      <c r="Q20" s="245">
        <f t="shared" si="1"/>
        <v>15</v>
      </c>
    </row>
    <row r="21" spans="1:17" ht="14.45" customHeight="1" x14ac:dyDescent="0.15">
      <c r="A21" s="241">
        <v>19</v>
      </c>
      <c r="B21" s="242" t="s">
        <v>154</v>
      </c>
      <c r="C21" s="220">
        <v>21.87</v>
      </c>
      <c r="D21" s="220">
        <v>20.754251164432915</v>
      </c>
      <c r="E21" s="220">
        <v>22.352061383449676</v>
      </c>
      <c r="F21" s="220">
        <v>24.079333238027399</v>
      </c>
      <c r="G21" s="222">
        <v>24.477246581950617</v>
      </c>
      <c r="H21" s="223">
        <v>-2.688411617700357</v>
      </c>
      <c r="I21" s="224">
        <v>-2.9735984568454974</v>
      </c>
      <c r="J21" s="224">
        <v>-1.1157488355670857</v>
      </c>
      <c r="K21" s="224">
        <v>1.5978102190167611</v>
      </c>
      <c r="L21" s="225">
        <f t="shared" si="2"/>
        <v>0.39791334392321787</v>
      </c>
      <c r="M21" s="243">
        <v>11</v>
      </c>
      <c r="N21" s="244">
        <v>11</v>
      </c>
      <c r="O21" s="244">
        <v>11</v>
      </c>
      <c r="P21" s="244">
        <v>7</v>
      </c>
      <c r="Q21" s="245">
        <f t="shared" si="1"/>
        <v>8</v>
      </c>
    </row>
    <row r="22" spans="1:17" ht="14.45" customHeight="1" x14ac:dyDescent="0.15">
      <c r="A22" s="241">
        <v>21</v>
      </c>
      <c r="B22" s="242" t="s">
        <v>124</v>
      </c>
      <c r="C22" s="220">
        <v>16.25</v>
      </c>
      <c r="D22" s="220">
        <v>10.626527986021518</v>
      </c>
      <c r="E22" s="220">
        <v>15.409000715619458</v>
      </c>
      <c r="F22" s="220">
        <v>11.658488976074498</v>
      </c>
      <c r="G22" s="222">
        <v>14.167233174711081</v>
      </c>
      <c r="H22" s="223">
        <v>3.995165897525645</v>
      </c>
      <c r="I22" s="224">
        <v>3.7981319845129562</v>
      </c>
      <c r="J22" s="224">
        <v>-5.623472013978482</v>
      </c>
      <c r="K22" s="224">
        <v>4.7824727295979397</v>
      </c>
      <c r="L22" s="225">
        <f t="shared" si="2"/>
        <v>2.5087441986365828</v>
      </c>
      <c r="M22" s="243">
        <v>17</v>
      </c>
      <c r="N22" s="244">
        <v>22</v>
      </c>
      <c r="O22" s="244">
        <v>17</v>
      </c>
      <c r="P22" s="244">
        <v>22</v>
      </c>
      <c r="Q22" s="245">
        <f t="shared" si="1"/>
        <v>19</v>
      </c>
    </row>
    <row r="23" spans="1:17" ht="14.45" customHeight="1" x14ac:dyDescent="0.15">
      <c r="A23" s="241">
        <v>22</v>
      </c>
      <c r="B23" s="242" t="s">
        <v>22</v>
      </c>
      <c r="C23" s="220">
        <v>9.58</v>
      </c>
      <c r="D23" s="220">
        <v>8.3893469971333836</v>
      </c>
      <c r="E23" s="220">
        <v>10.354066714543157</v>
      </c>
      <c r="F23" s="220">
        <v>10.662937984933897</v>
      </c>
      <c r="G23" s="222">
        <v>11.307739617171368</v>
      </c>
      <c r="H23" s="223">
        <v>-1.1171647538064384</v>
      </c>
      <c r="I23" s="224">
        <v>-3.0962121644047649</v>
      </c>
      <c r="J23" s="224">
        <v>-1.1906530028666165</v>
      </c>
      <c r="K23" s="224">
        <v>1.964719717409773</v>
      </c>
      <c r="L23" s="225">
        <f t="shared" si="2"/>
        <v>0.64480163223747056</v>
      </c>
      <c r="M23" s="243">
        <v>22</v>
      </c>
      <c r="N23" s="244">
        <v>23</v>
      </c>
      <c r="O23" s="244">
        <v>23</v>
      </c>
      <c r="P23" s="244">
        <v>23</v>
      </c>
      <c r="Q23" s="245">
        <f t="shared" si="1"/>
        <v>23</v>
      </c>
    </row>
    <row r="24" spans="1:17" ht="14.45" customHeight="1" x14ac:dyDescent="0.15">
      <c r="A24" s="241">
        <v>28</v>
      </c>
      <c r="B24" s="242" t="s">
        <v>23</v>
      </c>
      <c r="C24" s="220">
        <v>21.64</v>
      </c>
      <c r="D24" s="220">
        <v>20.132878041829393</v>
      </c>
      <c r="E24" s="220">
        <v>19.435373540998437</v>
      </c>
      <c r="F24" s="220">
        <v>20.454201882520909</v>
      </c>
      <c r="G24" s="222">
        <v>17.426216744838367</v>
      </c>
      <c r="H24" s="223">
        <v>-4.1973899875162992</v>
      </c>
      <c r="I24" s="224">
        <v>-3.9255164880670534</v>
      </c>
      <c r="J24" s="224">
        <v>-1.5071219581706075</v>
      </c>
      <c r="K24" s="224">
        <v>-0.69750450083095572</v>
      </c>
      <c r="L24" s="225">
        <f t="shared" si="2"/>
        <v>-3.027985137682542</v>
      </c>
      <c r="M24" s="243">
        <v>12</v>
      </c>
      <c r="N24" s="244">
        <v>13</v>
      </c>
      <c r="O24" s="244">
        <v>14</v>
      </c>
      <c r="P24" s="244">
        <v>11</v>
      </c>
      <c r="Q24" s="245">
        <f t="shared" si="1"/>
        <v>17</v>
      </c>
    </row>
    <row r="25" spans="1:17" ht="14.45" customHeight="1" x14ac:dyDescent="0.15">
      <c r="A25" s="241">
        <v>44</v>
      </c>
      <c r="B25" s="242" t="s">
        <v>74</v>
      </c>
      <c r="C25" s="220">
        <v>7.52</v>
      </c>
      <c r="D25" s="220">
        <v>15.327444286719821</v>
      </c>
      <c r="E25" s="220">
        <v>11.695624036258081</v>
      </c>
      <c r="F25" s="220">
        <v>17.125682451094278</v>
      </c>
      <c r="G25" s="222">
        <v>21.382535993527167</v>
      </c>
      <c r="H25" s="223">
        <v>-4.6467621252852425</v>
      </c>
      <c r="I25" s="224">
        <v>-3.3499998747487361</v>
      </c>
      <c r="J25" s="224">
        <v>7.8074442867198215</v>
      </c>
      <c r="K25" s="224">
        <v>-3.6318202504617396</v>
      </c>
      <c r="L25" s="225">
        <f t="shared" si="2"/>
        <v>4.2568535424328893</v>
      </c>
      <c r="M25" s="243">
        <v>23</v>
      </c>
      <c r="N25" s="244">
        <v>18</v>
      </c>
      <c r="O25" s="244">
        <v>22</v>
      </c>
      <c r="P25" s="244">
        <v>17</v>
      </c>
      <c r="Q25" s="245">
        <f t="shared" si="1"/>
        <v>14</v>
      </c>
    </row>
    <row r="26" spans="1:17" ht="14.45" customHeight="1" x14ac:dyDescent="0.15">
      <c r="A26" s="241">
        <v>47</v>
      </c>
      <c r="B26" s="242" t="s">
        <v>75</v>
      </c>
      <c r="C26" s="220">
        <v>20.05</v>
      </c>
      <c r="D26" s="220">
        <v>16.168019940443511</v>
      </c>
      <c r="E26" s="220">
        <v>19.191924893106197</v>
      </c>
      <c r="F26" s="220">
        <v>20.182288977460974</v>
      </c>
      <c r="G26" s="222">
        <v>23.658987614101143</v>
      </c>
      <c r="H26" s="223">
        <v>-6.5791160723381346</v>
      </c>
      <c r="I26" s="224">
        <v>-1.7937606289183101</v>
      </c>
      <c r="J26" s="224">
        <v>-3.8819800595564899</v>
      </c>
      <c r="K26" s="224">
        <v>3.0239049526626864</v>
      </c>
      <c r="L26" s="225">
        <f t="shared" si="2"/>
        <v>3.4766986366401689</v>
      </c>
      <c r="M26" s="243">
        <v>14</v>
      </c>
      <c r="N26" s="244">
        <v>16</v>
      </c>
      <c r="O26" s="244">
        <v>15</v>
      </c>
      <c r="P26" s="244">
        <v>12</v>
      </c>
      <c r="Q26" s="245">
        <f t="shared" si="1"/>
        <v>10</v>
      </c>
    </row>
    <row r="27" spans="1:17" ht="14.45" customHeight="1" x14ac:dyDescent="0.15">
      <c r="A27" s="241">
        <v>51</v>
      </c>
      <c r="B27" s="242" t="s">
        <v>24</v>
      </c>
      <c r="C27" s="220">
        <v>14.46</v>
      </c>
      <c r="D27" s="220">
        <v>14.937522142013757</v>
      </c>
      <c r="E27" s="220">
        <v>15.144170229656881</v>
      </c>
      <c r="F27" s="220">
        <v>15.406036826376216</v>
      </c>
      <c r="G27" s="222">
        <v>14.267710027483893</v>
      </c>
      <c r="H27" s="223">
        <v>-1.0823634751732882</v>
      </c>
      <c r="I27" s="224">
        <v>-1.45036880736928</v>
      </c>
      <c r="J27" s="224">
        <v>0.47752214201375587</v>
      </c>
      <c r="K27" s="224">
        <v>0.20664808764312426</v>
      </c>
      <c r="L27" s="225">
        <f t="shared" si="2"/>
        <v>-1.1383267988923222</v>
      </c>
      <c r="M27" s="243">
        <v>19</v>
      </c>
      <c r="N27" s="244">
        <v>20</v>
      </c>
      <c r="O27" s="244">
        <v>18</v>
      </c>
      <c r="P27" s="244">
        <v>18</v>
      </c>
      <c r="Q27" s="245">
        <f t="shared" si="1"/>
        <v>18</v>
      </c>
    </row>
    <row r="28" spans="1:17" ht="14.45" customHeight="1" x14ac:dyDescent="0.15">
      <c r="A28" s="241">
        <v>58</v>
      </c>
      <c r="B28" s="242" t="s">
        <v>25</v>
      </c>
      <c r="C28" s="220">
        <v>13.42</v>
      </c>
      <c r="D28" s="220">
        <v>13.781359404404073</v>
      </c>
      <c r="E28" s="220">
        <v>14.934239457920325</v>
      </c>
      <c r="F28" s="220">
        <v>13.564914523142239</v>
      </c>
      <c r="G28" s="222">
        <v>13.713560544397986</v>
      </c>
      <c r="H28" s="223">
        <v>0.3962670813832041</v>
      </c>
      <c r="I28" s="224">
        <v>-0.89825815483706251</v>
      </c>
      <c r="J28" s="224">
        <v>0.3613594044040731</v>
      </c>
      <c r="K28" s="224">
        <v>1.1528800535162524</v>
      </c>
      <c r="L28" s="225">
        <f t="shared" si="2"/>
        <v>0.14864602125574677</v>
      </c>
      <c r="M28" s="243">
        <v>21</v>
      </c>
      <c r="N28" s="244">
        <v>21</v>
      </c>
      <c r="O28" s="244">
        <v>19</v>
      </c>
      <c r="P28" s="244">
        <v>20</v>
      </c>
      <c r="Q28" s="245">
        <f t="shared" si="1"/>
        <v>21</v>
      </c>
    </row>
    <row r="29" spans="1:17" ht="14.45" customHeight="1" x14ac:dyDescent="0.15">
      <c r="A29" s="241">
        <v>73</v>
      </c>
      <c r="B29" s="242" t="s">
        <v>76</v>
      </c>
      <c r="C29" s="220">
        <v>20.059999999999999</v>
      </c>
      <c r="D29" s="220">
        <v>18.541770864609241</v>
      </c>
      <c r="E29" s="220">
        <v>14.917887572702298</v>
      </c>
      <c r="F29" s="220">
        <v>13.599392534751251</v>
      </c>
      <c r="G29" s="222">
        <v>12.130670425549765</v>
      </c>
      <c r="H29" s="223">
        <v>-3.6944115505014743</v>
      </c>
      <c r="I29" s="224">
        <v>-5.7513520565572165</v>
      </c>
      <c r="J29" s="224">
        <v>-1.518229135390758</v>
      </c>
      <c r="K29" s="224">
        <v>-3.6238832919069424</v>
      </c>
      <c r="L29" s="225">
        <f t="shared" si="2"/>
        <v>-1.4687221092014866</v>
      </c>
      <c r="M29" s="243">
        <v>13</v>
      </c>
      <c r="N29" s="244">
        <v>15</v>
      </c>
      <c r="O29" s="244">
        <v>20</v>
      </c>
      <c r="P29" s="244">
        <v>19</v>
      </c>
      <c r="Q29" s="245">
        <f t="shared" si="1"/>
        <v>22</v>
      </c>
    </row>
    <row r="30" spans="1:17" ht="14.45" customHeight="1" x14ac:dyDescent="0.15">
      <c r="A30" s="241">
        <v>81</v>
      </c>
      <c r="B30" s="242" t="s">
        <v>112</v>
      </c>
      <c r="C30" s="220">
        <v>27.11</v>
      </c>
      <c r="D30" s="220">
        <v>32.66937917137318</v>
      </c>
      <c r="E30" s="220">
        <v>36.50233702298118</v>
      </c>
      <c r="F30" s="220">
        <v>40.391217927131926</v>
      </c>
      <c r="G30" s="222">
        <v>24.938250756931858</v>
      </c>
      <c r="H30" s="223">
        <v>1.9268993483766934</v>
      </c>
      <c r="I30" s="224">
        <v>1.5408508272118375</v>
      </c>
      <c r="J30" s="224">
        <v>5.5593791713731804</v>
      </c>
      <c r="K30" s="224">
        <v>3.8329578516080005</v>
      </c>
      <c r="L30" s="225">
        <f t="shared" si="2"/>
        <v>-15.452967170200068</v>
      </c>
      <c r="M30" s="243">
        <v>7</v>
      </c>
      <c r="N30" s="244">
        <v>4</v>
      </c>
      <c r="O30" s="244">
        <v>3</v>
      </c>
      <c r="P30" s="244">
        <v>2</v>
      </c>
      <c r="Q30" s="245">
        <f t="shared" si="1"/>
        <v>7</v>
      </c>
    </row>
    <row r="31" spans="1:17" ht="14.45" customHeight="1" x14ac:dyDescent="0.15">
      <c r="A31" s="246">
        <v>92</v>
      </c>
      <c r="B31" s="247" t="s">
        <v>78</v>
      </c>
      <c r="C31" s="229">
        <v>34.130000000000003</v>
      </c>
      <c r="D31" s="229">
        <v>35.425742220190934</v>
      </c>
      <c r="E31" s="229">
        <v>38.16163360820147</v>
      </c>
      <c r="F31" s="229">
        <v>28.336817752368031</v>
      </c>
      <c r="G31" s="231">
        <v>21.50160932058504</v>
      </c>
      <c r="H31" s="271">
        <v>9.4535203027094852</v>
      </c>
      <c r="I31" s="232">
        <v>1.5713586138780613</v>
      </c>
      <c r="J31" s="232">
        <v>1.295742220190931</v>
      </c>
      <c r="K31" s="232">
        <v>2.7358913880105362</v>
      </c>
      <c r="L31" s="233">
        <f t="shared" si="2"/>
        <v>-6.8352084317829913</v>
      </c>
      <c r="M31" s="249">
        <v>2</v>
      </c>
      <c r="N31" s="250">
        <v>2</v>
      </c>
      <c r="O31" s="250">
        <v>2</v>
      </c>
      <c r="P31" s="250">
        <v>4</v>
      </c>
      <c r="Q31" s="251">
        <f t="shared" si="1"/>
        <v>13</v>
      </c>
    </row>
    <row r="32" spans="1:17" ht="14.45" customHeight="1" x14ac:dyDescent="0.15">
      <c r="A32" s="204">
        <v>301</v>
      </c>
      <c r="B32" s="252" t="s">
        <v>155</v>
      </c>
      <c r="C32" s="211">
        <v>23.89</v>
      </c>
      <c r="D32" s="211">
        <v>12.688280675973548</v>
      </c>
      <c r="E32" s="211">
        <v>33.783505154639172</v>
      </c>
      <c r="F32" s="211">
        <v>42.487933987233383</v>
      </c>
      <c r="G32" s="213">
        <v>18.388109358858365</v>
      </c>
      <c r="H32" s="214">
        <v>-29.039667649151333</v>
      </c>
      <c r="I32" s="215">
        <v>-12.689092412272643</v>
      </c>
      <c r="J32" s="215">
        <v>-11.201719324026453</v>
      </c>
      <c r="K32" s="215">
        <v>21.095224478665624</v>
      </c>
      <c r="L32" s="216">
        <f>IFERROR(G32-F32,"－")</f>
        <v>-24.099824628375018</v>
      </c>
      <c r="M32" s="217" t="s">
        <v>38</v>
      </c>
      <c r="N32" s="218" t="s">
        <v>38</v>
      </c>
      <c r="O32" s="218" t="s">
        <v>38</v>
      </c>
      <c r="P32" s="218" t="s">
        <v>38</v>
      </c>
      <c r="Q32" s="219" t="s">
        <v>38</v>
      </c>
    </row>
    <row r="33" spans="1:17" ht="14.45" customHeight="1" x14ac:dyDescent="0.15">
      <c r="A33" s="241">
        <v>302</v>
      </c>
      <c r="B33" s="254" t="s">
        <v>156</v>
      </c>
      <c r="C33" s="272" t="s">
        <v>38</v>
      </c>
      <c r="D33" s="272" t="s">
        <v>38</v>
      </c>
      <c r="E33" s="272" t="s">
        <v>38</v>
      </c>
      <c r="F33" s="272" t="s">
        <v>38</v>
      </c>
      <c r="G33" s="257" t="s">
        <v>38</v>
      </c>
      <c r="H33" s="273" t="s">
        <v>38</v>
      </c>
      <c r="I33" s="258" t="s">
        <v>38</v>
      </c>
      <c r="J33" s="258" t="s">
        <v>38</v>
      </c>
      <c r="K33" s="258" t="s">
        <v>38</v>
      </c>
      <c r="L33" s="259" t="str">
        <f t="shared" si="2"/>
        <v>－</v>
      </c>
      <c r="M33" s="226" t="s">
        <v>38</v>
      </c>
      <c r="N33" s="227" t="s">
        <v>38</v>
      </c>
      <c r="O33" s="227" t="s">
        <v>38</v>
      </c>
      <c r="P33" s="227" t="s">
        <v>38</v>
      </c>
      <c r="Q33" s="228" t="s">
        <v>38</v>
      </c>
    </row>
    <row r="34" spans="1:17" ht="14.45" customHeight="1" x14ac:dyDescent="0.15">
      <c r="A34" s="241">
        <v>303</v>
      </c>
      <c r="B34" s="254" t="s">
        <v>157</v>
      </c>
      <c r="C34" s="220">
        <v>60.66</v>
      </c>
      <c r="D34" s="220">
        <v>72.989585111832</v>
      </c>
      <c r="E34" s="220" t="s">
        <v>38</v>
      </c>
      <c r="F34" s="272" t="s">
        <v>38</v>
      </c>
      <c r="G34" s="257" t="s">
        <v>38</v>
      </c>
      <c r="H34" s="223">
        <v>38.315523181516127</v>
      </c>
      <c r="I34" s="224">
        <v>-34.028489100201426</v>
      </c>
      <c r="J34" s="224">
        <v>12.329585111832003</v>
      </c>
      <c r="K34" s="224" t="s">
        <v>38</v>
      </c>
      <c r="L34" s="259" t="str">
        <f t="shared" si="2"/>
        <v>－</v>
      </c>
      <c r="M34" s="226" t="s">
        <v>38</v>
      </c>
      <c r="N34" s="227" t="s">
        <v>38</v>
      </c>
      <c r="O34" s="227" t="s">
        <v>38</v>
      </c>
      <c r="P34" s="227" t="s">
        <v>38</v>
      </c>
      <c r="Q34" s="228" t="s">
        <v>38</v>
      </c>
    </row>
    <row r="35" spans="1:17" ht="14.45" customHeight="1" x14ac:dyDescent="0.15">
      <c r="A35" s="246">
        <v>304</v>
      </c>
      <c r="B35" s="260" t="s">
        <v>159</v>
      </c>
      <c r="C35" s="274" t="s">
        <v>38</v>
      </c>
      <c r="D35" s="274" t="s">
        <v>38</v>
      </c>
      <c r="E35" s="274" t="s">
        <v>38</v>
      </c>
      <c r="F35" s="274" t="s">
        <v>38</v>
      </c>
      <c r="G35" s="275" t="s">
        <v>38</v>
      </c>
      <c r="H35" s="276" t="s">
        <v>38</v>
      </c>
      <c r="I35" s="277" t="s">
        <v>38</v>
      </c>
      <c r="J35" s="277" t="s">
        <v>38</v>
      </c>
      <c r="K35" s="277" t="s">
        <v>38</v>
      </c>
      <c r="L35" s="278" t="str">
        <f t="shared" si="2"/>
        <v>－</v>
      </c>
      <c r="M35" s="234" t="s">
        <v>38</v>
      </c>
      <c r="N35" s="235" t="s">
        <v>38</v>
      </c>
      <c r="O35" s="235" t="s">
        <v>38</v>
      </c>
      <c r="P35" s="235" t="s">
        <v>38</v>
      </c>
      <c r="Q35" s="236" t="s">
        <v>38</v>
      </c>
    </row>
    <row r="36" spans="1:17" ht="11.25" x14ac:dyDescent="0.15">
      <c r="A36" s="261" t="s">
        <v>165</v>
      </c>
      <c r="B36" s="262"/>
      <c r="C36" s="279"/>
      <c r="D36" s="279"/>
      <c r="E36" s="279"/>
      <c r="F36" s="279"/>
      <c r="G36" s="279"/>
      <c r="H36" s="280"/>
      <c r="I36" s="280"/>
      <c r="J36" s="280"/>
      <c r="K36" s="280"/>
      <c r="L36" s="280"/>
      <c r="M36" s="266"/>
      <c r="N36" s="266"/>
      <c r="O36" s="266"/>
      <c r="P36" s="266"/>
      <c r="Q36" s="266"/>
    </row>
    <row r="37" spans="1:17" ht="11.25" x14ac:dyDescent="0.15">
      <c r="A37" s="202" t="s">
        <v>166</v>
      </c>
    </row>
    <row r="38" spans="1:17" ht="11.25" x14ac:dyDescent="0.15">
      <c r="A38" s="202" t="s">
        <v>167</v>
      </c>
    </row>
    <row r="39" spans="1:17" ht="11.25" x14ac:dyDescent="0.15">
      <c r="A39" s="202" t="s">
        <v>168</v>
      </c>
    </row>
  </sheetData>
  <mergeCells count="14">
    <mergeCell ref="G2:G3"/>
    <mergeCell ref="H2:L2"/>
    <mergeCell ref="M2:Q2"/>
    <mergeCell ref="A2:A3"/>
    <mergeCell ref="B2:B3"/>
    <mergeCell ref="C2:C3"/>
    <mergeCell ref="D2:D3"/>
    <mergeCell ref="E2:E3"/>
    <mergeCell ref="F2:F3"/>
    <mergeCell ref="A8:B8"/>
    <mergeCell ref="A4:B4"/>
    <mergeCell ref="A5:B5"/>
    <mergeCell ref="A6:B6"/>
    <mergeCell ref="A7:B7"/>
  </mergeCells>
  <phoneticPr fontId="3"/>
  <pageMargins left="0.59055118110236227" right="0.59055118110236227" top="0.59055118110236227" bottom="0.55118110236220474" header="0.39370078740157483" footer="0.39370078740157483"/>
  <pageSetup paperSize="9" scale="95" fitToHeight="2" orientation="landscape" r:id="rId1"/>
  <headerFooter scaleWithDoc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832AF7-B3CD-43DA-A20E-40AB5494FC2D}">
  <dimension ref="A1:S31"/>
  <sheetViews>
    <sheetView zoomScaleNormal="100" zoomScaleSheetLayoutView="100" workbookViewId="0">
      <selection activeCell="A2" sqref="A2"/>
    </sheetView>
  </sheetViews>
  <sheetFormatPr defaultColWidth="9" defaultRowHeight="18" customHeight="1" x14ac:dyDescent="0.15"/>
  <cols>
    <col min="1" max="1" width="2.625" style="282" customWidth="1"/>
    <col min="2" max="2" width="8.625" style="282" customWidth="1"/>
    <col min="3" max="3" width="3.625" style="282" customWidth="1"/>
    <col min="4" max="4" width="5.125" style="282" customWidth="1"/>
    <col min="5" max="6" width="7.625" style="282" customWidth="1"/>
    <col min="7" max="7" width="5.375" style="283" customWidth="1"/>
    <col min="8" max="8" width="5.625" style="282" customWidth="1"/>
    <col min="9" max="10" width="10.125" style="282" customWidth="1"/>
    <col min="11" max="11" width="5.375" style="283" customWidth="1"/>
    <col min="12" max="12" width="5.125" style="282" customWidth="1"/>
    <col min="13" max="14" width="9.375" style="282" customWidth="1"/>
    <col min="15" max="15" width="5.375" style="283" customWidth="1"/>
    <col min="16" max="16" width="5.625" style="282" customWidth="1"/>
    <col min="17" max="18" width="10.375" style="282" customWidth="1"/>
    <col min="19" max="19" width="5.375" style="283" customWidth="1"/>
    <col min="20" max="16384" width="9" style="282"/>
  </cols>
  <sheetData>
    <row r="1" spans="1:19" ht="13.5" x14ac:dyDescent="0.15">
      <c r="A1" s="281" t="s">
        <v>169</v>
      </c>
    </row>
    <row r="2" spans="1:19" s="285" customFormat="1" ht="24.95" customHeight="1" x14ac:dyDescent="0.15">
      <c r="A2" s="284" t="s">
        <v>170</v>
      </c>
      <c r="G2" s="286"/>
      <c r="K2" s="286"/>
      <c r="O2" s="286"/>
      <c r="P2" s="287"/>
      <c r="S2" s="288"/>
    </row>
    <row r="3" spans="1:19" s="289" customFormat="1" ht="13.5" customHeight="1" x14ac:dyDescent="0.15">
      <c r="A3" s="602" t="s">
        <v>171</v>
      </c>
      <c r="B3" s="605" t="s">
        <v>172</v>
      </c>
      <c r="C3" s="608" t="s">
        <v>173</v>
      </c>
      <c r="D3" s="609"/>
      <c r="E3" s="609"/>
      <c r="F3" s="609"/>
      <c r="G3" s="610"/>
      <c r="H3" s="608" t="s">
        <v>174</v>
      </c>
      <c r="I3" s="609"/>
      <c r="J3" s="609"/>
      <c r="K3" s="610"/>
      <c r="L3" s="608" t="s">
        <v>175</v>
      </c>
      <c r="M3" s="609"/>
      <c r="N3" s="609"/>
      <c r="O3" s="610"/>
      <c r="P3" s="608" t="s">
        <v>176</v>
      </c>
      <c r="Q3" s="609"/>
      <c r="R3" s="609"/>
      <c r="S3" s="610"/>
    </row>
    <row r="4" spans="1:19" s="289" customFormat="1" ht="13.5" customHeight="1" x14ac:dyDescent="0.15">
      <c r="A4" s="603"/>
      <c r="B4" s="606"/>
      <c r="C4" s="599" t="s">
        <v>177</v>
      </c>
      <c r="D4" s="596" t="s">
        <v>178</v>
      </c>
      <c r="E4" s="596" t="s">
        <v>179</v>
      </c>
      <c r="F4" s="596" t="s">
        <v>180</v>
      </c>
      <c r="G4" s="591" t="s">
        <v>181</v>
      </c>
      <c r="H4" s="599" t="s">
        <v>182</v>
      </c>
      <c r="I4" s="596" t="s">
        <v>183</v>
      </c>
      <c r="J4" s="596" t="s">
        <v>184</v>
      </c>
      <c r="K4" s="591" t="s">
        <v>185</v>
      </c>
      <c r="L4" s="599" t="s">
        <v>186</v>
      </c>
      <c r="M4" s="596" t="s">
        <v>187</v>
      </c>
      <c r="N4" s="596" t="s">
        <v>188</v>
      </c>
      <c r="O4" s="591" t="s">
        <v>189</v>
      </c>
      <c r="P4" s="599" t="s">
        <v>190</v>
      </c>
      <c r="Q4" s="596" t="s">
        <v>191</v>
      </c>
      <c r="R4" s="596" t="s">
        <v>192</v>
      </c>
      <c r="S4" s="591" t="s">
        <v>193</v>
      </c>
    </row>
    <row r="5" spans="1:19" s="289" customFormat="1" ht="13.5" customHeight="1" x14ac:dyDescent="0.15">
      <c r="A5" s="603"/>
      <c r="B5" s="606"/>
      <c r="C5" s="600"/>
      <c r="D5" s="597"/>
      <c r="E5" s="597"/>
      <c r="F5" s="597"/>
      <c r="G5" s="592"/>
      <c r="H5" s="600"/>
      <c r="I5" s="597"/>
      <c r="J5" s="597"/>
      <c r="K5" s="592"/>
      <c r="L5" s="600"/>
      <c r="M5" s="597"/>
      <c r="N5" s="597"/>
      <c r="O5" s="592"/>
      <c r="P5" s="600"/>
      <c r="Q5" s="597"/>
      <c r="R5" s="597"/>
      <c r="S5" s="592"/>
    </row>
    <row r="6" spans="1:19" s="289" customFormat="1" ht="13.5" customHeight="1" x14ac:dyDescent="0.15">
      <c r="A6" s="604"/>
      <c r="B6" s="607"/>
      <c r="C6" s="601"/>
      <c r="D6" s="598"/>
      <c r="E6" s="598"/>
      <c r="F6" s="598"/>
      <c r="G6" s="593"/>
      <c r="H6" s="601"/>
      <c r="I6" s="598"/>
      <c r="J6" s="598"/>
      <c r="K6" s="593"/>
      <c r="L6" s="601"/>
      <c r="M6" s="598"/>
      <c r="N6" s="598"/>
      <c r="O6" s="593"/>
      <c r="P6" s="601"/>
      <c r="Q6" s="598"/>
      <c r="R6" s="598"/>
      <c r="S6" s="593"/>
    </row>
    <row r="7" spans="1:19" ht="18" customHeight="1" x14ac:dyDescent="0.15">
      <c r="A7" s="594" t="s">
        <v>194</v>
      </c>
      <c r="B7" s="595"/>
      <c r="C7" s="290" t="s">
        <v>195</v>
      </c>
      <c r="D7" s="291" t="s">
        <v>195</v>
      </c>
      <c r="E7" s="291" t="s">
        <v>195</v>
      </c>
      <c r="F7" s="291" t="s">
        <v>195</v>
      </c>
      <c r="G7" s="292" t="s">
        <v>195</v>
      </c>
      <c r="H7" s="293">
        <f>SUM(H8:H30)</f>
        <v>166420</v>
      </c>
      <c r="I7" s="294">
        <f>SUM(I8:I30)</f>
        <v>23239545275</v>
      </c>
      <c r="J7" s="294">
        <f>SUM(J8:J30)</f>
        <v>22600019696</v>
      </c>
      <c r="K7" s="295">
        <f>IF(I7=0,"",ROUND(J7*100/I7,2))</f>
        <v>97.25</v>
      </c>
      <c r="L7" s="293">
        <f>SUM(L8:L30)</f>
        <v>43433</v>
      </c>
      <c r="M7" s="296">
        <f>SUM(M8:M30)</f>
        <v>3553820136</v>
      </c>
      <c r="N7" s="296">
        <f>SUM(N8:N30)</f>
        <v>3553169536</v>
      </c>
      <c r="O7" s="295">
        <f>IF(M7=0,"",ROUND(N7*100/M7,2))</f>
        <v>99.98</v>
      </c>
      <c r="P7" s="293">
        <f>SUM(P8:P30)</f>
        <v>141043</v>
      </c>
      <c r="Q7" s="296">
        <f>SUM(Q8:Q30)</f>
        <v>19289806886</v>
      </c>
      <c r="R7" s="296">
        <f>SUM(R8:R30)</f>
        <v>11504225728</v>
      </c>
      <c r="S7" s="295">
        <f>IF(Q7=0,"",ROUND(R7*100/Q7,2))</f>
        <v>59.64</v>
      </c>
    </row>
    <row r="8" spans="1:19" ht="18" customHeight="1" x14ac:dyDescent="0.15">
      <c r="A8" s="297">
        <v>1</v>
      </c>
      <c r="B8" s="298" t="s">
        <v>10</v>
      </c>
      <c r="C8" s="299" t="s">
        <v>196</v>
      </c>
      <c r="D8" s="300" t="s">
        <v>195</v>
      </c>
      <c r="E8" s="300" t="s">
        <v>195</v>
      </c>
      <c r="F8" s="300" t="s">
        <v>195</v>
      </c>
      <c r="G8" s="301" t="s">
        <v>195</v>
      </c>
      <c r="H8" s="302">
        <v>78410</v>
      </c>
      <c r="I8" s="303">
        <v>10504371811</v>
      </c>
      <c r="J8" s="303">
        <v>10180373746</v>
      </c>
      <c r="K8" s="304">
        <f>IF(I8=0,"",ROUND(J8*100/I8,2))</f>
        <v>96.92</v>
      </c>
      <c r="L8" s="302">
        <v>7670</v>
      </c>
      <c r="M8" s="303">
        <v>574856666</v>
      </c>
      <c r="N8" s="303">
        <v>574856666</v>
      </c>
      <c r="O8" s="304">
        <f>IF(M8=0,"",ROUND(N8*100/M8,2))</f>
        <v>100</v>
      </c>
      <c r="P8" s="302">
        <v>48320</v>
      </c>
      <c r="Q8" s="303">
        <v>8090377217</v>
      </c>
      <c r="R8" s="303">
        <v>3678634223</v>
      </c>
      <c r="S8" s="304">
        <f>IF(Q8=0,"",ROUND(R8*100/Q8,2))</f>
        <v>45.47</v>
      </c>
    </row>
    <row r="9" spans="1:19" ht="18" customHeight="1" x14ac:dyDescent="0.15">
      <c r="A9" s="305">
        <v>2</v>
      </c>
      <c r="B9" s="306" t="s">
        <v>61</v>
      </c>
      <c r="C9" s="307" t="s">
        <v>195</v>
      </c>
      <c r="D9" s="308" t="s">
        <v>195</v>
      </c>
      <c r="E9" s="308" t="s">
        <v>195</v>
      </c>
      <c r="F9" s="308" t="s">
        <v>195</v>
      </c>
      <c r="G9" s="309" t="s">
        <v>195</v>
      </c>
      <c r="H9" s="310">
        <v>13328</v>
      </c>
      <c r="I9" s="311">
        <v>1686551440</v>
      </c>
      <c r="J9" s="311">
        <v>1661735780</v>
      </c>
      <c r="K9" s="312">
        <f t="shared" ref="K9:K30" si="0">IF(I9=0,"",ROUND(J9*100/I9,2))</f>
        <v>98.53</v>
      </c>
      <c r="L9" s="310">
        <v>3835</v>
      </c>
      <c r="M9" s="311">
        <v>312344230</v>
      </c>
      <c r="N9" s="311">
        <v>312344230</v>
      </c>
      <c r="O9" s="312">
        <f t="shared" ref="O9:O30" si="1">IF(M9=0,"",ROUND(N9*100/M9,2))</f>
        <v>100</v>
      </c>
      <c r="P9" s="310">
        <v>13449</v>
      </c>
      <c r="Q9" s="311">
        <v>1328627080</v>
      </c>
      <c r="R9" s="311">
        <v>1117791124</v>
      </c>
      <c r="S9" s="312">
        <f t="shared" ref="S9:S30" si="2">IF(Q9=0,"",ROUND(R9*100/Q9,2))</f>
        <v>84.13</v>
      </c>
    </row>
    <row r="10" spans="1:19" ht="18" customHeight="1" x14ac:dyDescent="0.15">
      <c r="A10" s="305">
        <v>3</v>
      </c>
      <c r="B10" s="306" t="s">
        <v>62</v>
      </c>
      <c r="C10" s="307" t="s">
        <v>195</v>
      </c>
      <c r="D10" s="308" t="s">
        <v>195</v>
      </c>
      <c r="E10" s="308" t="s">
        <v>195</v>
      </c>
      <c r="F10" s="308" t="s">
        <v>195</v>
      </c>
      <c r="G10" s="309" t="s">
        <v>195</v>
      </c>
      <c r="H10" s="310">
        <v>1430</v>
      </c>
      <c r="I10" s="311">
        <v>187529700</v>
      </c>
      <c r="J10" s="311">
        <v>182104800</v>
      </c>
      <c r="K10" s="312">
        <f t="shared" si="0"/>
        <v>97.11</v>
      </c>
      <c r="L10" s="310">
        <v>1075</v>
      </c>
      <c r="M10" s="311">
        <v>76564300</v>
      </c>
      <c r="N10" s="311">
        <v>76564300</v>
      </c>
      <c r="O10" s="312">
        <f t="shared" si="1"/>
        <v>100</v>
      </c>
      <c r="P10" s="310">
        <v>978</v>
      </c>
      <c r="Q10" s="311">
        <v>153214300</v>
      </c>
      <c r="R10" s="311">
        <v>139324280</v>
      </c>
      <c r="S10" s="312">
        <f t="shared" si="2"/>
        <v>90.93</v>
      </c>
    </row>
    <row r="11" spans="1:19" ht="18" customHeight="1" x14ac:dyDescent="0.15">
      <c r="A11" s="305">
        <v>4</v>
      </c>
      <c r="B11" s="306" t="s">
        <v>63</v>
      </c>
      <c r="C11" s="307" t="s">
        <v>195</v>
      </c>
      <c r="D11" s="308" t="s">
        <v>195</v>
      </c>
      <c r="E11" s="308" t="s">
        <v>195</v>
      </c>
      <c r="F11" s="308" t="s">
        <v>195</v>
      </c>
      <c r="G11" s="309" t="s">
        <v>195</v>
      </c>
      <c r="H11" s="310">
        <v>3471</v>
      </c>
      <c r="I11" s="311">
        <v>532253800</v>
      </c>
      <c r="J11" s="311">
        <v>518002900</v>
      </c>
      <c r="K11" s="312">
        <f t="shared" si="0"/>
        <v>97.32</v>
      </c>
      <c r="L11" s="310">
        <v>3554</v>
      </c>
      <c r="M11" s="311">
        <v>333938100</v>
      </c>
      <c r="N11" s="311">
        <v>333938100</v>
      </c>
      <c r="O11" s="312">
        <f t="shared" si="1"/>
        <v>100</v>
      </c>
      <c r="P11" s="310">
        <v>4899</v>
      </c>
      <c r="Q11" s="311">
        <v>675462900</v>
      </c>
      <c r="R11" s="311">
        <v>490117602</v>
      </c>
      <c r="S11" s="312">
        <f t="shared" si="2"/>
        <v>72.56</v>
      </c>
    </row>
    <row r="12" spans="1:19" ht="18" customHeight="1" x14ac:dyDescent="0.15">
      <c r="A12" s="305">
        <v>5</v>
      </c>
      <c r="B12" s="306" t="s">
        <v>64</v>
      </c>
      <c r="C12" s="307" t="s">
        <v>195</v>
      </c>
      <c r="D12" s="308" t="s">
        <v>195</v>
      </c>
      <c r="E12" s="308" t="s">
        <v>195</v>
      </c>
      <c r="F12" s="308" t="s">
        <v>195</v>
      </c>
      <c r="G12" s="309" t="s">
        <v>195</v>
      </c>
      <c r="H12" s="310">
        <v>7375</v>
      </c>
      <c r="I12" s="311">
        <v>1041657920</v>
      </c>
      <c r="J12" s="311">
        <v>1022098470</v>
      </c>
      <c r="K12" s="312">
        <f t="shared" si="0"/>
        <v>98.12</v>
      </c>
      <c r="L12" s="310">
        <v>4647</v>
      </c>
      <c r="M12" s="311">
        <v>405169440</v>
      </c>
      <c r="N12" s="311">
        <v>405198440</v>
      </c>
      <c r="O12" s="312">
        <f t="shared" si="1"/>
        <v>100.01</v>
      </c>
      <c r="P12" s="310">
        <v>5863</v>
      </c>
      <c r="Q12" s="311">
        <v>772013890</v>
      </c>
      <c r="R12" s="311">
        <v>654825849</v>
      </c>
      <c r="S12" s="312">
        <f t="shared" si="2"/>
        <v>84.82</v>
      </c>
    </row>
    <row r="13" spans="1:19" ht="18" customHeight="1" x14ac:dyDescent="0.15">
      <c r="A13" s="305">
        <v>8</v>
      </c>
      <c r="B13" s="306" t="s">
        <v>65</v>
      </c>
      <c r="C13" s="307" t="s">
        <v>195</v>
      </c>
      <c r="D13" s="308" t="s">
        <v>195</v>
      </c>
      <c r="E13" s="308" t="s">
        <v>195</v>
      </c>
      <c r="F13" s="308" t="s">
        <v>195</v>
      </c>
      <c r="G13" s="309" t="s">
        <v>195</v>
      </c>
      <c r="H13" s="310">
        <v>25941</v>
      </c>
      <c r="I13" s="311">
        <v>3978345704</v>
      </c>
      <c r="J13" s="311">
        <v>3860562000</v>
      </c>
      <c r="K13" s="312">
        <f t="shared" si="0"/>
        <v>97.04</v>
      </c>
      <c r="L13" s="310">
        <v>6516</v>
      </c>
      <c r="M13" s="311">
        <v>405685400</v>
      </c>
      <c r="N13" s="311">
        <v>405685400</v>
      </c>
      <c r="O13" s="312">
        <f t="shared" si="1"/>
        <v>100</v>
      </c>
      <c r="P13" s="310">
        <v>23267</v>
      </c>
      <c r="Q13" s="311">
        <v>3328944396</v>
      </c>
      <c r="R13" s="311">
        <v>2083379226</v>
      </c>
      <c r="S13" s="312">
        <f t="shared" si="2"/>
        <v>62.58</v>
      </c>
    </row>
    <row r="14" spans="1:19" ht="18" customHeight="1" x14ac:dyDescent="0.15">
      <c r="A14" s="305">
        <v>9</v>
      </c>
      <c r="B14" s="306" t="s">
        <v>66</v>
      </c>
      <c r="C14" s="307" t="s">
        <v>195</v>
      </c>
      <c r="D14" s="308" t="s">
        <v>195</v>
      </c>
      <c r="E14" s="308" t="s">
        <v>195</v>
      </c>
      <c r="F14" s="308" t="s">
        <v>195</v>
      </c>
      <c r="G14" s="309" t="s">
        <v>195</v>
      </c>
      <c r="H14" s="310">
        <v>1688</v>
      </c>
      <c r="I14" s="311">
        <v>251357600</v>
      </c>
      <c r="J14" s="311">
        <v>246137700</v>
      </c>
      <c r="K14" s="312">
        <f t="shared" si="0"/>
        <v>97.92</v>
      </c>
      <c r="L14" s="310">
        <v>1449</v>
      </c>
      <c r="M14" s="311">
        <v>102174400</v>
      </c>
      <c r="N14" s="311">
        <v>102174400</v>
      </c>
      <c r="O14" s="312">
        <f t="shared" si="1"/>
        <v>100</v>
      </c>
      <c r="P14" s="310">
        <v>2445</v>
      </c>
      <c r="Q14" s="311">
        <v>279510600</v>
      </c>
      <c r="R14" s="311">
        <v>179670130</v>
      </c>
      <c r="S14" s="312">
        <f t="shared" si="2"/>
        <v>64.28</v>
      </c>
    </row>
    <row r="15" spans="1:19" ht="18" customHeight="1" x14ac:dyDescent="0.15">
      <c r="A15" s="305">
        <v>10</v>
      </c>
      <c r="B15" s="306" t="s">
        <v>67</v>
      </c>
      <c r="C15" s="307" t="s">
        <v>195</v>
      </c>
      <c r="D15" s="308" t="s">
        <v>195</v>
      </c>
      <c r="E15" s="308" t="s">
        <v>195</v>
      </c>
      <c r="F15" s="308" t="s">
        <v>195</v>
      </c>
      <c r="G15" s="309" t="s">
        <v>195</v>
      </c>
      <c r="H15" s="310">
        <v>2061</v>
      </c>
      <c r="I15" s="311">
        <v>305140000</v>
      </c>
      <c r="J15" s="311">
        <v>294535400</v>
      </c>
      <c r="K15" s="312">
        <f t="shared" si="0"/>
        <v>96.52</v>
      </c>
      <c r="L15" s="310">
        <v>1249</v>
      </c>
      <c r="M15" s="311">
        <v>101618100</v>
      </c>
      <c r="N15" s="311">
        <v>101618100</v>
      </c>
      <c r="O15" s="312">
        <f t="shared" si="1"/>
        <v>100</v>
      </c>
      <c r="P15" s="310">
        <v>2472</v>
      </c>
      <c r="Q15" s="311">
        <v>394883000</v>
      </c>
      <c r="R15" s="311">
        <v>135603900</v>
      </c>
      <c r="S15" s="312">
        <f t="shared" si="2"/>
        <v>34.340000000000003</v>
      </c>
    </row>
    <row r="16" spans="1:19" ht="18" customHeight="1" x14ac:dyDescent="0.15">
      <c r="A16" s="305">
        <v>11</v>
      </c>
      <c r="B16" s="306" t="s">
        <v>68</v>
      </c>
      <c r="C16" s="307" t="s">
        <v>195</v>
      </c>
      <c r="D16" s="308" t="s">
        <v>195</v>
      </c>
      <c r="E16" s="308" t="s">
        <v>195</v>
      </c>
      <c r="F16" s="308" t="s">
        <v>195</v>
      </c>
      <c r="G16" s="309" t="s">
        <v>195</v>
      </c>
      <c r="H16" s="310">
        <v>1578</v>
      </c>
      <c r="I16" s="311">
        <v>254577200</v>
      </c>
      <c r="J16" s="311">
        <v>245516300</v>
      </c>
      <c r="K16" s="312">
        <f t="shared" si="0"/>
        <v>96.44</v>
      </c>
      <c r="L16" s="310">
        <v>1209</v>
      </c>
      <c r="M16" s="311">
        <v>103335700</v>
      </c>
      <c r="N16" s="311">
        <v>103335700</v>
      </c>
      <c r="O16" s="312">
        <f t="shared" si="1"/>
        <v>100</v>
      </c>
      <c r="P16" s="310">
        <v>1623</v>
      </c>
      <c r="Q16" s="311">
        <v>233361200</v>
      </c>
      <c r="R16" s="311">
        <v>186595885</v>
      </c>
      <c r="S16" s="312">
        <f t="shared" si="2"/>
        <v>79.959999999999994</v>
      </c>
    </row>
    <row r="17" spans="1:19" ht="18" customHeight="1" x14ac:dyDescent="0.15">
      <c r="A17" s="305">
        <v>12</v>
      </c>
      <c r="B17" s="306" t="s">
        <v>69</v>
      </c>
      <c r="C17" s="307" t="s">
        <v>195</v>
      </c>
      <c r="D17" s="308" t="s">
        <v>195</v>
      </c>
      <c r="E17" s="308" t="s">
        <v>195</v>
      </c>
      <c r="F17" s="308" t="s">
        <v>195</v>
      </c>
      <c r="G17" s="309" t="s">
        <v>195</v>
      </c>
      <c r="H17" s="310">
        <v>1383</v>
      </c>
      <c r="I17" s="311">
        <v>206833300</v>
      </c>
      <c r="J17" s="311">
        <v>199129200</v>
      </c>
      <c r="K17" s="312">
        <f t="shared" si="0"/>
        <v>96.28</v>
      </c>
      <c r="L17" s="310">
        <v>843</v>
      </c>
      <c r="M17" s="311">
        <v>90390200</v>
      </c>
      <c r="N17" s="311">
        <v>90390200</v>
      </c>
      <c r="O17" s="312">
        <f t="shared" si="1"/>
        <v>100</v>
      </c>
      <c r="P17" s="310">
        <v>1971</v>
      </c>
      <c r="Q17" s="311">
        <v>202367300</v>
      </c>
      <c r="R17" s="311">
        <v>186246092</v>
      </c>
      <c r="S17" s="312">
        <f t="shared" si="2"/>
        <v>92.03</v>
      </c>
    </row>
    <row r="18" spans="1:19" ht="18" customHeight="1" x14ac:dyDescent="0.15">
      <c r="A18" s="305">
        <v>14</v>
      </c>
      <c r="B18" s="306" t="s">
        <v>70</v>
      </c>
      <c r="C18" s="307" t="s">
        <v>195</v>
      </c>
      <c r="D18" s="308" t="s">
        <v>195</v>
      </c>
      <c r="E18" s="308" t="s">
        <v>195</v>
      </c>
      <c r="F18" s="308" t="s">
        <v>195</v>
      </c>
      <c r="G18" s="309" t="s">
        <v>195</v>
      </c>
      <c r="H18" s="310">
        <v>1752</v>
      </c>
      <c r="I18" s="311">
        <v>322957400</v>
      </c>
      <c r="J18" s="311">
        <v>316317000</v>
      </c>
      <c r="K18" s="312">
        <f t="shared" si="0"/>
        <v>97.94</v>
      </c>
      <c r="L18" s="310">
        <v>1082</v>
      </c>
      <c r="M18" s="311">
        <v>103486300</v>
      </c>
      <c r="N18" s="311">
        <v>103486300</v>
      </c>
      <c r="O18" s="312">
        <f t="shared" si="1"/>
        <v>100</v>
      </c>
      <c r="P18" s="310">
        <v>2617</v>
      </c>
      <c r="Q18" s="311">
        <v>421179403</v>
      </c>
      <c r="R18" s="311">
        <v>323599353</v>
      </c>
      <c r="S18" s="312">
        <f t="shared" si="2"/>
        <v>76.83</v>
      </c>
    </row>
    <row r="19" spans="1:19" ht="18" customHeight="1" x14ac:dyDescent="0.15">
      <c r="A19" s="305">
        <v>16</v>
      </c>
      <c r="B19" s="306" t="s">
        <v>71</v>
      </c>
      <c r="C19" s="307" t="s">
        <v>195</v>
      </c>
      <c r="D19" s="308" t="s">
        <v>195</v>
      </c>
      <c r="E19" s="308" t="s">
        <v>195</v>
      </c>
      <c r="F19" s="308" t="s">
        <v>195</v>
      </c>
      <c r="G19" s="309" t="s">
        <v>195</v>
      </c>
      <c r="H19" s="310">
        <v>1584</v>
      </c>
      <c r="I19" s="311">
        <v>198944000</v>
      </c>
      <c r="J19" s="311">
        <v>192698800</v>
      </c>
      <c r="K19" s="312">
        <f t="shared" si="0"/>
        <v>96.86</v>
      </c>
      <c r="L19" s="310">
        <v>849</v>
      </c>
      <c r="M19" s="311">
        <v>63985300</v>
      </c>
      <c r="N19" s="311">
        <v>63985300</v>
      </c>
      <c r="O19" s="312">
        <f t="shared" si="1"/>
        <v>100</v>
      </c>
      <c r="P19" s="310">
        <v>1132</v>
      </c>
      <c r="Q19" s="311">
        <v>173118200</v>
      </c>
      <c r="R19" s="311">
        <v>120131480</v>
      </c>
      <c r="S19" s="312">
        <f t="shared" si="2"/>
        <v>69.39</v>
      </c>
    </row>
    <row r="20" spans="1:19" ht="18" customHeight="1" x14ac:dyDescent="0.15">
      <c r="A20" s="305">
        <v>19</v>
      </c>
      <c r="B20" s="306" t="s">
        <v>72</v>
      </c>
      <c r="C20" s="307" t="s">
        <v>195</v>
      </c>
      <c r="D20" s="308" t="s">
        <v>195</v>
      </c>
      <c r="E20" s="308" t="s">
        <v>195</v>
      </c>
      <c r="F20" s="308" t="s">
        <v>195</v>
      </c>
      <c r="G20" s="309" t="s">
        <v>195</v>
      </c>
      <c r="H20" s="310">
        <v>1161</v>
      </c>
      <c r="I20" s="311">
        <v>154955500</v>
      </c>
      <c r="J20" s="311">
        <v>154821100</v>
      </c>
      <c r="K20" s="312">
        <f t="shared" si="0"/>
        <v>99.91</v>
      </c>
      <c r="L20" s="310">
        <v>665</v>
      </c>
      <c r="M20" s="311">
        <v>61578100</v>
      </c>
      <c r="N20" s="311">
        <v>61578100</v>
      </c>
      <c r="O20" s="312">
        <f t="shared" si="1"/>
        <v>100</v>
      </c>
      <c r="P20" s="310">
        <v>1569</v>
      </c>
      <c r="Q20" s="311">
        <v>188197300</v>
      </c>
      <c r="R20" s="311">
        <v>140664090</v>
      </c>
      <c r="S20" s="312">
        <f t="shared" si="2"/>
        <v>74.739999999999995</v>
      </c>
    </row>
    <row r="21" spans="1:19" ht="18" customHeight="1" x14ac:dyDescent="0.15">
      <c r="A21" s="305">
        <v>21</v>
      </c>
      <c r="B21" s="306" t="s">
        <v>73</v>
      </c>
      <c r="C21" s="307" t="s">
        <v>195</v>
      </c>
      <c r="D21" s="308" t="s">
        <v>195</v>
      </c>
      <c r="E21" s="308" t="s">
        <v>195</v>
      </c>
      <c r="F21" s="308" t="s">
        <v>195</v>
      </c>
      <c r="G21" s="309" t="s">
        <v>195</v>
      </c>
      <c r="H21" s="310">
        <v>612</v>
      </c>
      <c r="I21" s="311">
        <v>90498200</v>
      </c>
      <c r="J21" s="311">
        <v>87211500</v>
      </c>
      <c r="K21" s="312">
        <f t="shared" si="0"/>
        <v>96.37</v>
      </c>
      <c r="L21" s="310">
        <v>393</v>
      </c>
      <c r="M21" s="311">
        <v>35247800</v>
      </c>
      <c r="N21" s="311">
        <v>35251400</v>
      </c>
      <c r="O21" s="312">
        <f t="shared" si="1"/>
        <v>100.01</v>
      </c>
      <c r="P21" s="310">
        <v>902</v>
      </c>
      <c r="Q21" s="311">
        <v>76489000</v>
      </c>
      <c r="R21" s="311">
        <v>55553700</v>
      </c>
      <c r="S21" s="312">
        <f t="shared" si="2"/>
        <v>72.63</v>
      </c>
    </row>
    <row r="22" spans="1:19" ht="18" customHeight="1" x14ac:dyDescent="0.15">
      <c r="A22" s="305">
        <v>22</v>
      </c>
      <c r="B22" s="306" t="s">
        <v>197</v>
      </c>
      <c r="C22" s="307" t="s">
        <v>195</v>
      </c>
      <c r="D22" s="308" t="s">
        <v>195</v>
      </c>
      <c r="E22" s="308" t="s">
        <v>195</v>
      </c>
      <c r="F22" s="308" t="s">
        <v>195</v>
      </c>
      <c r="G22" s="309" t="s">
        <v>195</v>
      </c>
      <c r="H22" s="310">
        <v>1453</v>
      </c>
      <c r="I22" s="311">
        <v>232499100</v>
      </c>
      <c r="J22" s="311">
        <v>220979000</v>
      </c>
      <c r="K22" s="312">
        <f t="shared" si="0"/>
        <v>95.05</v>
      </c>
      <c r="L22" s="310">
        <v>977</v>
      </c>
      <c r="M22" s="311">
        <v>93356700</v>
      </c>
      <c r="N22" s="311">
        <v>93356700</v>
      </c>
      <c r="O22" s="312">
        <f t="shared" si="1"/>
        <v>100</v>
      </c>
      <c r="P22" s="310">
        <v>2361</v>
      </c>
      <c r="Q22" s="311">
        <v>207744900</v>
      </c>
      <c r="R22" s="311">
        <v>138059006</v>
      </c>
      <c r="S22" s="312">
        <f t="shared" si="2"/>
        <v>66.459999999999994</v>
      </c>
    </row>
    <row r="23" spans="1:19" ht="18" customHeight="1" x14ac:dyDescent="0.15">
      <c r="A23" s="305">
        <v>28</v>
      </c>
      <c r="B23" s="306" t="s">
        <v>23</v>
      </c>
      <c r="C23" s="307" t="s">
        <v>195</v>
      </c>
      <c r="D23" s="308" t="s">
        <v>195</v>
      </c>
      <c r="E23" s="308" t="s">
        <v>195</v>
      </c>
      <c r="F23" s="308" t="s">
        <v>195</v>
      </c>
      <c r="G23" s="309" t="s">
        <v>195</v>
      </c>
      <c r="H23" s="310">
        <v>6712</v>
      </c>
      <c r="I23" s="311">
        <v>1057944500</v>
      </c>
      <c r="J23" s="311">
        <v>1028720400</v>
      </c>
      <c r="K23" s="312">
        <f t="shared" si="0"/>
        <v>97.24</v>
      </c>
      <c r="L23" s="310">
        <v>2809</v>
      </c>
      <c r="M23" s="311">
        <v>281794400</v>
      </c>
      <c r="N23" s="311">
        <v>281794400</v>
      </c>
      <c r="O23" s="312">
        <f t="shared" si="1"/>
        <v>100</v>
      </c>
      <c r="P23" s="310">
        <v>8019</v>
      </c>
      <c r="Q23" s="311">
        <v>972221000</v>
      </c>
      <c r="R23" s="311">
        <v>645376000</v>
      </c>
      <c r="S23" s="312">
        <f t="shared" si="2"/>
        <v>66.38</v>
      </c>
    </row>
    <row r="24" spans="1:19" ht="18" customHeight="1" x14ac:dyDescent="0.15">
      <c r="A24" s="305">
        <v>44</v>
      </c>
      <c r="B24" s="306" t="s">
        <v>74</v>
      </c>
      <c r="C24" s="307" t="s">
        <v>195</v>
      </c>
      <c r="D24" s="308" t="s">
        <v>195</v>
      </c>
      <c r="E24" s="308" t="s">
        <v>195</v>
      </c>
      <c r="F24" s="308" t="s">
        <v>195</v>
      </c>
      <c r="G24" s="309" t="s">
        <v>195</v>
      </c>
      <c r="H24" s="310">
        <v>691</v>
      </c>
      <c r="I24" s="311">
        <v>74736200</v>
      </c>
      <c r="J24" s="311">
        <v>72798400</v>
      </c>
      <c r="K24" s="312">
        <f t="shared" si="0"/>
        <v>97.41</v>
      </c>
      <c r="L24" s="310">
        <v>132</v>
      </c>
      <c r="M24" s="311">
        <v>7855100</v>
      </c>
      <c r="N24" s="311">
        <v>7855100</v>
      </c>
      <c r="O24" s="312">
        <f t="shared" si="1"/>
        <v>100</v>
      </c>
      <c r="P24" s="310">
        <v>90</v>
      </c>
      <c r="Q24" s="311">
        <v>29533700</v>
      </c>
      <c r="R24" s="311">
        <v>18194400</v>
      </c>
      <c r="S24" s="312">
        <f t="shared" si="2"/>
        <v>61.61</v>
      </c>
    </row>
    <row r="25" spans="1:19" ht="18" customHeight="1" x14ac:dyDescent="0.15">
      <c r="A25" s="305">
        <v>47</v>
      </c>
      <c r="B25" s="306" t="s">
        <v>75</v>
      </c>
      <c r="C25" s="307" t="s">
        <v>195</v>
      </c>
      <c r="D25" s="308" t="s">
        <v>195</v>
      </c>
      <c r="E25" s="308" t="s">
        <v>195</v>
      </c>
      <c r="F25" s="308" t="s">
        <v>195</v>
      </c>
      <c r="G25" s="309" t="s">
        <v>195</v>
      </c>
      <c r="H25" s="310">
        <v>943</v>
      </c>
      <c r="I25" s="311">
        <v>135814200</v>
      </c>
      <c r="J25" s="311">
        <v>130909100</v>
      </c>
      <c r="K25" s="312">
        <f t="shared" si="0"/>
        <v>96.39</v>
      </c>
      <c r="L25" s="310">
        <v>838</v>
      </c>
      <c r="M25" s="311">
        <v>68292300</v>
      </c>
      <c r="N25" s="311">
        <v>68294200</v>
      </c>
      <c r="O25" s="312">
        <f t="shared" si="1"/>
        <v>100</v>
      </c>
      <c r="P25" s="310">
        <v>1304</v>
      </c>
      <c r="Q25" s="311">
        <v>137746100</v>
      </c>
      <c r="R25" s="311">
        <v>94209631</v>
      </c>
      <c r="S25" s="312">
        <f t="shared" si="2"/>
        <v>68.39</v>
      </c>
    </row>
    <row r="26" spans="1:19" ht="18" customHeight="1" x14ac:dyDescent="0.15">
      <c r="A26" s="305">
        <v>51</v>
      </c>
      <c r="B26" s="306" t="s">
        <v>24</v>
      </c>
      <c r="C26" s="307" t="s">
        <v>195</v>
      </c>
      <c r="D26" s="308" t="s">
        <v>195</v>
      </c>
      <c r="E26" s="308" t="s">
        <v>195</v>
      </c>
      <c r="F26" s="308" t="s">
        <v>195</v>
      </c>
      <c r="G26" s="309" t="s">
        <v>195</v>
      </c>
      <c r="H26" s="310">
        <v>2057</v>
      </c>
      <c r="I26" s="311">
        <v>248765900</v>
      </c>
      <c r="J26" s="311">
        <v>241082500</v>
      </c>
      <c r="K26" s="312">
        <f t="shared" si="0"/>
        <v>96.91</v>
      </c>
      <c r="L26" s="310">
        <v>541</v>
      </c>
      <c r="M26" s="311">
        <v>58901800</v>
      </c>
      <c r="N26" s="311">
        <v>58901800</v>
      </c>
      <c r="O26" s="312">
        <f t="shared" si="1"/>
        <v>100</v>
      </c>
      <c r="P26" s="310">
        <v>1100</v>
      </c>
      <c r="Q26" s="311">
        <v>161030400</v>
      </c>
      <c r="R26" s="311">
        <v>130329600</v>
      </c>
      <c r="S26" s="312">
        <f t="shared" si="2"/>
        <v>80.930000000000007</v>
      </c>
    </row>
    <row r="27" spans="1:19" ht="18" customHeight="1" x14ac:dyDescent="0.15">
      <c r="A27" s="305">
        <v>58</v>
      </c>
      <c r="B27" s="306" t="s">
        <v>25</v>
      </c>
      <c r="C27" s="307" t="s">
        <v>195</v>
      </c>
      <c r="D27" s="308" t="s">
        <v>195</v>
      </c>
      <c r="E27" s="308" t="s">
        <v>195</v>
      </c>
      <c r="F27" s="308" t="s">
        <v>195</v>
      </c>
      <c r="G27" s="309" t="s">
        <v>195</v>
      </c>
      <c r="H27" s="310">
        <v>10791</v>
      </c>
      <c r="I27" s="311">
        <v>1447765300</v>
      </c>
      <c r="J27" s="311">
        <v>1433292400</v>
      </c>
      <c r="K27" s="312">
        <f t="shared" si="0"/>
        <v>99</v>
      </c>
      <c r="L27" s="310">
        <v>1858</v>
      </c>
      <c r="M27" s="311">
        <v>163621600</v>
      </c>
      <c r="N27" s="311">
        <v>162936500</v>
      </c>
      <c r="O27" s="312">
        <f t="shared" si="1"/>
        <v>99.58</v>
      </c>
      <c r="P27" s="310">
        <v>15397</v>
      </c>
      <c r="Q27" s="311">
        <v>1304745900</v>
      </c>
      <c r="R27" s="311">
        <v>857409200</v>
      </c>
      <c r="S27" s="312">
        <f t="shared" si="2"/>
        <v>65.709999999999994</v>
      </c>
    </row>
    <row r="28" spans="1:19" ht="18" customHeight="1" x14ac:dyDescent="0.15">
      <c r="A28" s="305">
        <v>73</v>
      </c>
      <c r="B28" s="306" t="s">
        <v>76</v>
      </c>
      <c r="C28" s="307" t="s">
        <v>195</v>
      </c>
      <c r="D28" s="308" t="s">
        <v>195</v>
      </c>
      <c r="E28" s="308" t="s">
        <v>195</v>
      </c>
      <c r="F28" s="308" t="s">
        <v>195</v>
      </c>
      <c r="G28" s="309" t="s">
        <v>195</v>
      </c>
      <c r="H28" s="310">
        <v>507</v>
      </c>
      <c r="I28" s="311">
        <v>82895500</v>
      </c>
      <c r="J28" s="311">
        <v>79661200</v>
      </c>
      <c r="K28" s="312">
        <f t="shared" si="0"/>
        <v>96.1</v>
      </c>
      <c r="L28" s="310">
        <v>305</v>
      </c>
      <c r="M28" s="311">
        <v>23939300</v>
      </c>
      <c r="N28" s="311">
        <v>23939300</v>
      </c>
      <c r="O28" s="312">
        <f t="shared" si="1"/>
        <v>100</v>
      </c>
      <c r="P28" s="310">
        <v>224</v>
      </c>
      <c r="Q28" s="311">
        <v>31435800</v>
      </c>
      <c r="R28" s="311">
        <v>25951000</v>
      </c>
      <c r="S28" s="312">
        <f t="shared" si="2"/>
        <v>82.55</v>
      </c>
    </row>
    <row r="29" spans="1:19" ht="18" customHeight="1" x14ac:dyDescent="0.15">
      <c r="A29" s="305">
        <v>81</v>
      </c>
      <c r="B29" s="306" t="s">
        <v>77</v>
      </c>
      <c r="C29" s="307" t="s">
        <v>195</v>
      </c>
      <c r="D29" s="308" t="s">
        <v>195</v>
      </c>
      <c r="E29" s="308" t="s">
        <v>195</v>
      </c>
      <c r="F29" s="308" t="s">
        <v>195</v>
      </c>
      <c r="G29" s="309" t="s">
        <v>195</v>
      </c>
      <c r="H29" s="310">
        <v>901</v>
      </c>
      <c r="I29" s="311">
        <v>157436300</v>
      </c>
      <c r="J29" s="311">
        <v>149180400</v>
      </c>
      <c r="K29" s="312">
        <f t="shared" si="0"/>
        <v>94.76</v>
      </c>
      <c r="L29" s="310">
        <v>579</v>
      </c>
      <c r="M29" s="311">
        <v>55289100</v>
      </c>
      <c r="N29" s="311">
        <v>55289100</v>
      </c>
      <c r="O29" s="312">
        <f t="shared" si="1"/>
        <v>100</v>
      </c>
      <c r="P29" s="310">
        <v>744</v>
      </c>
      <c r="Q29" s="311">
        <v>86495400</v>
      </c>
      <c r="R29" s="311">
        <v>70446257</v>
      </c>
      <c r="S29" s="312">
        <f t="shared" si="2"/>
        <v>81.45</v>
      </c>
    </row>
    <row r="30" spans="1:19" ht="18" customHeight="1" x14ac:dyDescent="0.15">
      <c r="A30" s="313">
        <v>92</v>
      </c>
      <c r="B30" s="314" t="s">
        <v>78</v>
      </c>
      <c r="C30" s="315" t="s">
        <v>195</v>
      </c>
      <c r="D30" s="316" t="s">
        <v>195</v>
      </c>
      <c r="E30" s="316" t="s">
        <v>195</v>
      </c>
      <c r="F30" s="316" t="s">
        <v>195</v>
      </c>
      <c r="G30" s="317" t="s">
        <v>195</v>
      </c>
      <c r="H30" s="318">
        <v>591</v>
      </c>
      <c r="I30" s="319">
        <v>85714700</v>
      </c>
      <c r="J30" s="319">
        <v>82151600</v>
      </c>
      <c r="K30" s="320">
        <f t="shared" si="0"/>
        <v>95.84</v>
      </c>
      <c r="L30" s="318">
        <v>358</v>
      </c>
      <c r="M30" s="319">
        <v>30395800</v>
      </c>
      <c r="N30" s="319">
        <v>30395800</v>
      </c>
      <c r="O30" s="320">
        <f t="shared" si="1"/>
        <v>100</v>
      </c>
      <c r="P30" s="318">
        <v>297</v>
      </c>
      <c r="Q30" s="319">
        <v>41107900</v>
      </c>
      <c r="R30" s="319">
        <v>32113700</v>
      </c>
      <c r="S30" s="320">
        <f t="shared" si="2"/>
        <v>78.12</v>
      </c>
    </row>
    <row r="31" spans="1:19" ht="10.5" x14ac:dyDescent="0.15">
      <c r="A31" s="321" t="s">
        <v>198</v>
      </c>
      <c r="B31" s="322"/>
      <c r="C31" s="323"/>
      <c r="D31" s="323"/>
      <c r="E31" s="323"/>
      <c r="F31" s="323"/>
      <c r="G31" s="324"/>
      <c r="H31" s="323"/>
      <c r="I31" s="323"/>
      <c r="J31" s="323"/>
      <c r="K31" s="324" t="str">
        <f>IF(I31=0,"",ROUND(J31*100/I31,2))</f>
        <v/>
      </c>
      <c r="L31" s="323"/>
      <c r="M31" s="323"/>
      <c r="N31" s="323"/>
      <c r="O31" s="324" t="str">
        <f>IF(M31=0,"",ROUND(N31*100/M31,2))</f>
        <v/>
      </c>
      <c r="P31" s="323"/>
      <c r="Q31" s="323"/>
      <c r="R31" s="323"/>
      <c r="S31" s="324" t="str">
        <f>IF(Q31=0,"",ROUND(R31*100/Q31,2))</f>
        <v/>
      </c>
    </row>
  </sheetData>
  <mergeCells count="24">
    <mergeCell ref="C3:G3"/>
    <mergeCell ref="H3:K3"/>
    <mergeCell ref="L3:O3"/>
    <mergeCell ref="P3:S3"/>
    <mergeCell ref="C4:C6"/>
    <mergeCell ref="D4:D6"/>
    <mergeCell ref="E4:E6"/>
    <mergeCell ref="F4:F6"/>
    <mergeCell ref="S4:S6"/>
    <mergeCell ref="A7:B7"/>
    <mergeCell ref="M4:M6"/>
    <mergeCell ref="N4:N6"/>
    <mergeCell ref="O4:O6"/>
    <mergeCell ref="P4:P6"/>
    <mergeCell ref="Q4:Q6"/>
    <mergeCell ref="R4:R6"/>
    <mergeCell ref="G4:G6"/>
    <mergeCell ref="H4:H6"/>
    <mergeCell ref="I4:I6"/>
    <mergeCell ref="J4:J6"/>
    <mergeCell ref="K4:K6"/>
    <mergeCell ref="L4:L6"/>
    <mergeCell ref="A3:A6"/>
    <mergeCell ref="B3:B6"/>
  </mergeCells>
  <phoneticPr fontId="3"/>
  <pageMargins left="0.78740157480314965" right="0.39370078740157483" top="0.47" bottom="0.43307086614173229" header="0.35433070866141736" footer="0.51181102362204722"/>
  <pageSetup paperSize="9" fitToWidth="2" fitToHeight="2" orientation="landscape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F90F96-9758-4E03-9A8D-37179268B53D}">
  <dimension ref="A1:N30"/>
  <sheetViews>
    <sheetView topLeftCell="A4" zoomScale="90" zoomScaleNormal="90" zoomScaleSheetLayoutView="100" workbookViewId="0">
      <selection activeCell="N35" sqref="N35"/>
    </sheetView>
  </sheetViews>
  <sheetFormatPr defaultColWidth="9" defaultRowHeight="18" customHeight="1" x14ac:dyDescent="0.15"/>
  <cols>
    <col min="1" max="1" width="2.625" style="282" customWidth="1"/>
    <col min="2" max="2" width="8.625" style="282" customWidth="1"/>
    <col min="3" max="3" width="10.125" style="282" customWidth="1"/>
    <col min="4" max="4" width="7.375" style="282" customWidth="1"/>
    <col min="5" max="5" width="10.875" style="282" customWidth="1"/>
    <col min="6" max="7" width="12.625" style="282" customWidth="1"/>
    <col min="8" max="8" width="7.375" style="282" bestFit="1" customWidth="1"/>
    <col min="9" max="9" width="12.625" style="282" customWidth="1"/>
    <col min="10" max="11" width="13.625" style="282" customWidth="1"/>
    <col min="12" max="12" width="7.625" style="282" customWidth="1"/>
    <col min="13" max="13" width="5.875" style="282" customWidth="1"/>
    <col min="14" max="16384" width="9" style="282"/>
  </cols>
  <sheetData>
    <row r="1" spans="1:14" s="285" customFormat="1" ht="24.95" customHeight="1" x14ac:dyDescent="0.15">
      <c r="A1" s="284" t="s">
        <v>199</v>
      </c>
      <c r="K1" s="287"/>
      <c r="L1" s="288"/>
      <c r="N1" s="325"/>
    </row>
    <row r="2" spans="1:14" s="289" customFormat="1" ht="13.5" customHeight="1" x14ac:dyDescent="0.15">
      <c r="A2" s="602" t="s">
        <v>171</v>
      </c>
      <c r="B2" s="614" t="s">
        <v>172</v>
      </c>
      <c r="C2" s="608" t="s">
        <v>200</v>
      </c>
      <c r="D2" s="609"/>
      <c r="E2" s="609"/>
      <c r="F2" s="609"/>
      <c r="G2" s="610"/>
      <c r="H2" s="608" t="s">
        <v>201</v>
      </c>
      <c r="I2" s="609"/>
      <c r="J2" s="610"/>
      <c r="K2" s="617" t="s">
        <v>202</v>
      </c>
      <c r="L2" s="617" t="s">
        <v>203</v>
      </c>
    </row>
    <row r="3" spans="1:14" s="289" customFormat="1" ht="13.5" customHeight="1" x14ac:dyDescent="0.15">
      <c r="A3" s="603"/>
      <c r="B3" s="615"/>
      <c r="C3" s="326" t="s">
        <v>204</v>
      </c>
      <c r="D3" s="620" t="s">
        <v>205</v>
      </c>
      <c r="E3" s="621"/>
      <c r="F3" s="599" t="s">
        <v>206</v>
      </c>
      <c r="G3" s="611" t="s">
        <v>207</v>
      </c>
      <c r="H3" s="599" t="s">
        <v>208</v>
      </c>
      <c r="I3" s="596" t="s">
        <v>209</v>
      </c>
      <c r="J3" s="611" t="s">
        <v>210</v>
      </c>
      <c r="K3" s="618"/>
      <c r="L3" s="618"/>
    </row>
    <row r="4" spans="1:14" s="289" customFormat="1" ht="13.5" customHeight="1" x14ac:dyDescent="0.15">
      <c r="A4" s="603"/>
      <c r="B4" s="615"/>
      <c r="C4" s="599" t="s">
        <v>211</v>
      </c>
      <c r="D4" s="596" t="s">
        <v>212</v>
      </c>
      <c r="E4" s="611" t="s">
        <v>213</v>
      </c>
      <c r="F4" s="600"/>
      <c r="G4" s="612"/>
      <c r="H4" s="600"/>
      <c r="I4" s="597"/>
      <c r="J4" s="612"/>
      <c r="K4" s="618"/>
      <c r="L4" s="618"/>
    </row>
    <row r="5" spans="1:14" s="289" customFormat="1" ht="13.5" customHeight="1" x14ac:dyDescent="0.15">
      <c r="A5" s="604"/>
      <c r="B5" s="616"/>
      <c r="C5" s="601"/>
      <c r="D5" s="598"/>
      <c r="E5" s="613"/>
      <c r="F5" s="601"/>
      <c r="G5" s="613"/>
      <c r="H5" s="601"/>
      <c r="I5" s="598"/>
      <c r="J5" s="613"/>
      <c r="K5" s="619"/>
      <c r="L5" s="619"/>
    </row>
    <row r="6" spans="1:14" ht="18" customHeight="1" x14ac:dyDescent="0.15">
      <c r="A6" s="594" t="s">
        <v>194</v>
      </c>
      <c r="B6" s="595"/>
      <c r="C6" s="327">
        <f>SUM(C7:C29)</f>
        <v>5256914</v>
      </c>
      <c r="D6" s="328">
        <f>SUM(D7:D29)</f>
        <v>8</v>
      </c>
      <c r="E6" s="329">
        <f>SUM(E7:E29)</f>
        <v>18406346</v>
      </c>
      <c r="F6" s="330">
        <f>SUM(F7:F29)</f>
        <v>5821715413</v>
      </c>
      <c r="G6" s="329">
        <f>C6+E6+F6</f>
        <v>5845378673</v>
      </c>
      <c r="H6" s="330">
        <f>SUM(H7:H29)</f>
        <v>350896</v>
      </c>
      <c r="I6" s="331">
        <f t="shared" ref="I6:J6" si="0">SUM(I7:I29)</f>
        <v>46083172297</v>
      </c>
      <c r="J6" s="327">
        <f t="shared" si="0"/>
        <v>43502793633</v>
      </c>
      <c r="K6" s="330">
        <f>SUM(K7:K29)</f>
        <v>1081182</v>
      </c>
      <c r="L6" s="332">
        <f>IF((I6-K6)=0,"",ROUND(J6*100/(I6-K6),2))</f>
        <v>94.4</v>
      </c>
    </row>
    <row r="7" spans="1:14" ht="18" customHeight="1" x14ac:dyDescent="0.15">
      <c r="A7" s="297">
        <v>1</v>
      </c>
      <c r="B7" s="298" t="s">
        <v>10</v>
      </c>
      <c r="C7" s="333">
        <v>0</v>
      </c>
      <c r="D7" s="334">
        <v>0</v>
      </c>
      <c r="E7" s="335">
        <v>0</v>
      </c>
      <c r="F7" s="336">
        <v>3500021714</v>
      </c>
      <c r="G7" s="337">
        <v>3500021714</v>
      </c>
      <c r="H7" s="338">
        <v>134400</v>
      </c>
      <c r="I7" s="339">
        <v>19169605694</v>
      </c>
      <c r="J7" s="340">
        <v>17933886349</v>
      </c>
      <c r="K7" s="341">
        <v>801182</v>
      </c>
      <c r="L7" s="342">
        <f>IF((I7-K7)=0,"",ROUND(J7*100/(I7-K7),2))</f>
        <v>93.56</v>
      </c>
    </row>
    <row r="8" spans="1:14" ht="18" customHeight="1" x14ac:dyDescent="0.15">
      <c r="A8" s="305">
        <v>2</v>
      </c>
      <c r="B8" s="306" t="s">
        <v>61</v>
      </c>
      <c r="C8" s="343">
        <v>0</v>
      </c>
      <c r="D8" s="344">
        <v>1</v>
      </c>
      <c r="E8" s="345">
        <v>595100</v>
      </c>
      <c r="F8" s="346">
        <v>110570923</v>
      </c>
      <c r="G8" s="347">
        <v>111166023</v>
      </c>
      <c r="H8" s="348">
        <v>30612</v>
      </c>
      <c r="I8" s="349">
        <v>3327522750</v>
      </c>
      <c r="J8" s="350">
        <v>3203037157</v>
      </c>
      <c r="K8" s="351">
        <v>0</v>
      </c>
      <c r="L8" s="352">
        <f t="shared" ref="L8:L29" si="1">IF((I8-K8)=0,"",ROUND(J8*100/(I8-K8),2))</f>
        <v>96.26</v>
      </c>
    </row>
    <row r="9" spans="1:14" ht="18" customHeight="1" x14ac:dyDescent="0.15">
      <c r="A9" s="305">
        <v>3</v>
      </c>
      <c r="B9" s="306" t="s">
        <v>62</v>
      </c>
      <c r="C9" s="343">
        <v>693700</v>
      </c>
      <c r="D9" s="344">
        <v>0</v>
      </c>
      <c r="E9" s="345">
        <v>0</v>
      </c>
      <c r="F9" s="346">
        <v>5950457</v>
      </c>
      <c r="G9" s="347">
        <v>6644157</v>
      </c>
      <c r="H9" s="348">
        <v>3483</v>
      </c>
      <c r="I9" s="349">
        <v>417308300</v>
      </c>
      <c r="J9" s="350">
        <v>404637537</v>
      </c>
      <c r="K9" s="351">
        <v>0</v>
      </c>
      <c r="L9" s="352">
        <f t="shared" si="1"/>
        <v>96.96</v>
      </c>
    </row>
    <row r="10" spans="1:14" ht="18" customHeight="1" x14ac:dyDescent="0.15">
      <c r="A10" s="305">
        <v>4</v>
      </c>
      <c r="B10" s="306" t="s">
        <v>63</v>
      </c>
      <c r="C10" s="343">
        <v>0</v>
      </c>
      <c r="D10" s="344">
        <v>0</v>
      </c>
      <c r="E10" s="345">
        <v>0</v>
      </c>
      <c r="F10" s="346">
        <v>130848711</v>
      </c>
      <c r="G10" s="347">
        <v>130848711</v>
      </c>
      <c r="H10" s="348">
        <v>11924</v>
      </c>
      <c r="I10" s="349">
        <v>1541654800</v>
      </c>
      <c r="J10" s="350">
        <v>1472907313</v>
      </c>
      <c r="K10" s="351">
        <v>0</v>
      </c>
      <c r="L10" s="352">
        <f t="shared" si="1"/>
        <v>95.54</v>
      </c>
    </row>
    <row r="11" spans="1:14" ht="18" customHeight="1" x14ac:dyDescent="0.15">
      <c r="A11" s="305">
        <v>5</v>
      </c>
      <c r="B11" s="306" t="s">
        <v>64</v>
      </c>
      <c r="C11" s="343">
        <v>0</v>
      </c>
      <c r="D11" s="344">
        <v>0</v>
      </c>
      <c r="E11" s="345">
        <v>0</v>
      </c>
      <c r="F11" s="346">
        <v>55620471</v>
      </c>
      <c r="G11" s="347">
        <v>55620471</v>
      </c>
      <c r="H11" s="348">
        <v>17885</v>
      </c>
      <c r="I11" s="349">
        <v>2218841250</v>
      </c>
      <c r="J11" s="350">
        <v>2137743230</v>
      </c>
      <c r="K11" s="351">
        <v>0</v>
      </c>
      <c r="L11" s="352">
        <f t="shared" si="1"/>
        <v>96.35</v>
      </c>
    </row>
    <row r="12" spans="1:14" ht="18" customHeight="1" x14ac:dyDescent="0.15">
      <c r="A12" s="305">
        <v>8</v>
      </c>
      <c r="B12" s="306" t="s">
        <v>65</v>
      </c>
      <c r="C12" s="343">
        <v>0</v>
      </c>
      <c r="D12" s="344">
        <v>0</v>
      </c>
      <c r="E12" s="345">
        <v>0</v>
      </c>
      <c r="F12" s="346">
        <v>801757292</v>
      </c>
      <c r="G12" s="347">
        <v>801757292</v>
      </c>
      <c r="H12" s="348">
        <v>55724</v>
      </c>
      <c r="I12" s="349">
        <v>7712975500</v>
      </c>
      <c r="J12" s="350">
        <v>7151383918</v>
      </c>
      <c r="K12" s="351">
        <v>0</v>
      </c>
      <c r="L12" s="352">
        <f t="shared" si="1"/>
        <v>92.72</v>
      </c>
    </row>
    <row r="13" spans="1:14" ht="18" customHeight="1" x14ac:dyDescent="0.15">
      <c r="A13" s="305">
        <v>9</v>
      </c>
      <c r="B13" s="306" t="s">
        <v>66</v>
      </c>
      <c r="C13" s="343">
        <v>0</v>
      </c>
      <c r="D13" s="344">
        <v>0</v>
      </c>
      <c r="E13" s="345">
        <v>0</v>
      </c>
      <c r="F13" s="346">
        <v>83496909</v>
      </c>
      <c r="G13" s="347">
        <v>83496909</v>
      </c>
      <c r="H13" s="348">
        <v>5582</v>
      </c>
      <c r="I13" s="349">
        <v>633042600</v>
      </c>
      <c r="J13" s="350">
        <v>611479139</v>
      </c>
      <c r="K13" s="351">
        <v>0</v>
      </c>
      <c r="L13" s="352">
        <f t="shared" si="1"/>
        <v>96.59</v>
      </c>
    </row>
    <row r="14" spans="1:14" ht="18" customHeight="1" x14ac:dyDescent="0.15">
      <c r="A14" s="305">
        <v>10</v>
      </c>
      <c r="B14" s="306" t="s">
        <v>67</v>
      </c>
      <c r="C14" s="343">
        <v>1881014</v>
      </c>
      <c r="D14" s="344">
        <v>0</v>
      </c>
      <c r="E14" s="345">
        <v>0</v>
      </c>
      <c r="F14" s="346">
        <v>236886646</v>
      </c>
      <c r="G14" s="347">
        <v>238767660</v>
      </c>
      <c r="H14" s="348">
        <v>5782</v>
      </c>
      <c r="I14" s="349">
        <v>801641100</v>
      </c>
      <c r="J14" s="350">
        <v>770525060</v>
      </c>
      <c r="K14" s="351">
        <v>0</v>
      </c>
      <c r="L14" s="352">
        <f t="shared" si="1"/>
        <v>96.12</v>
      </c>
    </row>
    <row r="15" spans="1:14" ht="18" customHeight="1" x14ac:dyDescent="0.15">
      <c r="A15" s="305">
        <v>11</v>
      </c>
      <c r="B15" s="306" t="s">
        <v>68</v>
      </c>
      <c r="C15" s="343">
        <v>0</v>
      </c>
      <c r="D15" s="344">
        <v>0</v>
      </c>
      <c r="E15" s="345">
        <v>0</v>
      </c>
      <c r="F15" s="346">
        <v>29856100</v>
      </c>
      <c r="G15" s="347">
        <v>29856100</v>
      </c>
      <c r="H15" s="348">
        <v>4410</v>
      </c>
      <c r="I15" s="349">
        <v>591274100</v>
      </c>
      <c r="J15" s="350">
        <v>565303985</v>
      </c>
      <c r="K15" s="351">
        <v>0</v>
      </c>
      <c r="L15" s="352">
        <f t="shared" si="1"/>
        <v>95.61</v>
      </c>
    </row>
    <row r="16" spans="1:14" ht="18" customHeight="1" x14ac:dyDescent="0.15">
      <c r="A16" s="305">
        <v>12</v>
      </c>
      <c r="B16" s="306" t="s">
        <v>69</v>
      </c>
      <c r="C16" s="343">
        <v>0</v>
      </c>
      <c r="D16" s="344">
        <v>0</v>
      </c>
      <c r="E16" s="345">
        <v>0</v>
      </c>
      <c r="F16" s="346">
        <v>0</v>
      </c>
      <c r="G16" s="347">
        <v>0</v>
      </c>
      <c r="H16" s="348">
        <v>4197</v>
      </c>
      <c r="I16" s="349">
        <v>499590800</v>
      </c>
      <c r="J16" s="350">
        <v>475765492</v>
      </c>
      <c r="K16" s="351">
        <v>0</v>
      </c>
      <c r="L16" s="352">
        <f t="shared" si="1"/>
        <v>95.23</v>
      </c>
    </row>
    <row r="17" spans="1:12" ht="18" customHeight="1" x14ac:dyDescent="0.15">
      <c r="A17" s="305">
        <v>14</v>
      </c>
      <c r="B17" s="306" t="s">
        <v>70</v>
      </c>
      <c r="C17" s="343">
        <v>0</v>
      </c>
      <c r="D17" s="344">
        <v>2</v>
      </c>
      <c r="E17" s="345">
        <v>0</v>
      </c>
      <c r="F17" s="346">
        <v>77978611</v>
      </c>
      <c r="G17" s="347">
        <v>77978611</v>
      </c>
      <c r="H17" s="348">
        <v>5451</v>
      </c>
      <c r="I17" s="349">
        <v>847623103</v>
      </c>
      <c r="J17" s="350">
        <v>821381264</v>
      </c>
      <c r="K17" s="351">
        <v>0</v>
      </c>
      <c r="L17" s="352">
        <f t="shared" si="1"/>
        <v>96.9</v>
      </c>
    </row>
    <row r="18" spans="1:12" ht="18" customHeight="1" x14ac:dyDescent="0.15">
      <c r="A18" s="305">
        <v>16</v>
      </c>
      <c r="B18" s="306" t="s">
        <v>71</v>
      </c>
      <c r="C18" s="343">
        <v>0</v>
      </c>
      <c r="D18" s="344">
        <v>0</v>
      </c>
      <c r="E18" s="345">
        <v>0</v>
      </c>
      <c r="F18" s="346">
        <v>31600160</v>
      </c>
      <c r="G18" s="347">
        <v>31600160</v>
      </c>
      <c r="H18" s="348">
        <v>3565</v>
      </c>
      <c r="I18" s="349">
        <v>436047500</v>
      </c>
      <c r="J18" s="350">
        <v>408415740</v>
      </c>
      <c r="K18" s="351">
        <v>280000</v>
      </c>
      <c r="L18" s="352">
        <f t="shared" si="1"/>
        <v>93.72</v>
      </c>
    </row>
    <row r="19" spans="1:12" ht="18" customHeight="1" x14ac:dyDescent="0.15">
      <c r="A19" s="305">
        <v>19</v>
      </c>
      <c r="B19" s="306" t="s">
        <v>72</v>
      </c>
      <c r="C19" s="343">
        <v>0</v>
      </c>
      <c r="D19" s="344">
        <v>0</v>
      </c>
      <c r="E19" s="345">
        <v>0</v>
      </c>
      <c r="F19" s="346">
        <v>28005187</v>
      </c>
      <c r="G19" s="347">
        <v>28005187</v>
      </c>
      <c r="H19" s="348">
        <v>3395</v>
      </c>
      <c r="I19" s="349">
        <v>404730900</v>
      </c>
      <c r="J19" s="350">
        <v>385068477</v>
      </c>
      <c r="K19" s="351">
        <v>0</v>
      </c>
      <c r="L19" s="352">
        <f t="shared" si="1"/>
        <v>95.14</v>
      </c>
    </row>
    <row r="20" spans="1:12" ht="18" customHeight="1" x14ac:dyDescent="0.15">
      <c r="A20" s="305">
        <v>21</v>
      </c>
      <c r="B20" s="306" t="s">
        <v>73</v>
      </c>
      <c r="C20" s="343">
        <v>0</v>
      </c>
      <c r="D20" s="344">
        <v>0</v>
      </c>
      <c r="E20" s="345">
        <v>0</v>
      </c>
      <c r="F20" s="346">
        <v>17314048</v>
      </c>
      <c r="G20" s="347">
        <v>17314048</v>
      </c>
      <c r="H20" s="348">
        <v>1907</v>
      </c>
      <c r="I20" s="349">
        <v>202235000</v>
      </c>
      <c r="J20" s="350">
        <v>195330648</v>
      </c>
      <c r="K20" s="351">
        <v>0</v>
      </c>
      <c r="L20" s="352">
        <f t="shared" si="1"/>
        <v>96.59</v>
      </c>
    </row>
    <row r="21" spans="1:12" ht="18" customHeight="1" x14ac:dyDescent="0.15">
      <c r="A21" s="305">
        <v>22</v>
      </c>
      <c r="B21" s="306" t="s">
        <v>197</v>
      </c>
      <c r="C21" s="343">
        <v>0</v>
      </c>
      <c r="D21" s="344">
        <v>5</v>
      </c>
      <c r="E21" s="345">
        <v>17811246</v>
      </c>
      <c r="F21" s="346">
        <v>39514074</v>
      </c>
      <c r="G21" s="347">
        <v>57325320</v>
      </c>
      <c r="H21" s="348">
        <v>4791</v>
      </c>
      <c r="I21" s="349">
        <v>533600700</v>
      </c>
      <c r="J21" s="350">
        <v>509720026</v>
      </c>
      <c r="K21" s="351">
        <v>0</v>
      </c>
      <c r="L21" s="352">
        <f t="shared" si="1"/>
        <v>95.52</v>
      </c>
    </row>
    <row r="22" spans="1:12" ht="18" customHeight="1" x14ac:dyDescent="0.15">
      <c r="A22" s="305">
        <v>28</v>
      </c>
      <c r="B22" s="306" t="s">
        <v>23</v>
      </c>
      <c r="C22" s="343">
        <v>0</v>
      </c>
      <c r="D22" s="344">
        <v>0</v>
      </c>
      <c r="E22" s="345">
        <v>0</v>
      </c>
      <c r="F22" s="346">
        <v>264199507</v>
      </c>
      <c r="G22" s="347">
        <v>264199507</v>
      </c>
      <c r="H22" s="348">
        <v>17540</v>
      </c>
      <c r="I22" s="349">
        <v>2311959900</v>
      </c>
      <c r="J22" s="350">
        <v>2220090307</v>
      </c>
      <c r="K22" s="351">
        <v>0</v>
      </c>
      <c r="L22" s="352">
        <f t="shared" si="1"/>
        <v>96.03</v>
      </c>
    </row>
    <row r="23" spans="1:12" ht="18" customHeight="1" x14ac:dyDescent="0.15">
      <c r="A23" s="305">
        <v>44</v>
      </c>
      <c r="B23" s="306" t="s">
        <v>74</v>
      </c>
      <c r="C23" s="343">
        <v>0</v>
      </c>
      <c r="D23" s="344">
        <v>0</v>
      </c>
      <c r="E23" s="345">
        <v>0</v>
      </c>
      <c r="F23" s="346">
        <v>7588600</v>
      </c>
      <c r="G23" s="347">
        <v>7588600</v>
      </c>
      <c r="H23" s="348">
        <v>913</v>
      </c>
      <c r="I23" s="349">
        <v>112125000</v>
      </c>
      <c r="J23" s="350">
        <v>106436500</v>
      </c>
      <c r="K23" s="351">
        <v>0</v>
      </c>
      <c r="L23" s="352">
        <f t="shared" si="1"/>
        <v>94.93</v>
      </c>
    </row>
    <row r="24" spans="1:12" ht="18" customHeight="1" x14ac:dyDescent="0.15">
      <c r="A24" s="305">
        <v>47</v>
      </c>
      <c r="B24" s="306" t="s">
        <v>75</v>
      </c>
      <c r="C24" s="343">
        <v>0</v>
      </c>
      <c r="D24" s="344">
        <v>0</v>
      </c>
      <c r="E24" s="345">
        <v>0</v>
      </c>
      <c r="F24" s="346">
        <v>35643520</v>
      </c>
      <c r="G24" s="347">
        <v>35643520</v>
      </c>
      <c r="H24" s="348">
        <v>3085</v>
      </c>
      <c r="I24" s="349">
        <v>341852600</v>
      </c>
      <c r="J24" s="350">
        <v>329056451</v>
      </c>
      <c r="K24" s="351">
        <v>0</v>
      </c>
      <c r="L24" s="352">
        <f t="shared" si="1"/>
        <v>96.26</v>
      </c>
    </row>
    <row r="25" spans="1:12" ht="18" customHeight="1" x14ac:dyDescent="0.15">
      <c r="A25" s="305">
        <v>51</v>
      </c>
      <c r="B25" s="306" t="s">
        <v>24</v>
      </c>
      <c r="C25" s="343">
        <v>0</v>
      </c>
      <c r="D25" s="344">
        <v>0</v>
      </c>
      <c r="E25" s="345">
        <v>0</v>
      </c>
      <c r="F25" s="346">
        <v>23279987</v>
      </c>
      <c r="G25" s="347">
        <v>23279987</v>
      </c>
      <c r="H25" s="348">
        <v>3698</v>
      </c>
      <c r="I25" s="349">
        <v>468698100</v>
      </c>
      <c r="J25" s="350">
        <v>453593887</v>
      </c>
      <c r="K25" s="351">
        <v>0</v>
      </c>
      <c r="L25" s="352">
        <f t="shared" si="1"/>
        <v>96.78</v>
      </c>
    </row>
    <row r="26" spans="1:12" ht="18" customHeight="1" x14ac:dyDescent="0.15">
      <c r="A26" s="305">
        <v>58</v>
      </c>
      <c r="B26" s="306" t="s">
        <v>25</v>
      </c>
      <c r="C26" s="343">
        <v>0</v>
      </c>
      <c r="D26" s="344">
        <v>0</v>
      </c>
      <c r="E26" s="345">
        <v>0</v>
      </c>
      <c r="F26" s="346">
        <v>309984444</v>
      </c>
      <c r="G26" s="347">
        <v>309984444</v>
      </c>
      <c r="H26" s="348">
        <v>28046</v>
      </c>
      <c r="I26" s="349">
        <v>2916132800</v>
      </c>
      <c r="J26" s="350">
        <v>2763622544</v>
      </c>
      <c r="K26" s="351">
        <v>0</v>
      </c>
      <c r="L26" s="352">
        <f t="shared" si="1"/>
        <v>94.77</v>
      </c>
    </row>
    <row r="27" spans="1:12" ht="18" customHeight="1" x14ac:dyDescent="0.15">
      <c r="A27" s="305">
        <v>73</v>
      </c>
      <c r="B27" s="306" t="s">
        <v>76</v>
      </c>
      <c r="C27" s="343">
        <v>0</v>
      </c>
      <c r="D27" s="344">
        <v>0</v>
      </c>
      <c r="E27" s="345">
        <v>0</v>
      </c>
      <c r="F27" s="346">
        <v>1960452</v>
      </c>
      <c r="G27" s="347">
        <v>1960452</v>
      </c>
      <c r="H27" s="348">
        <v>1036</v>
      </c>
      <c r="I27" s="349">
        <v>138270600</v>
      </c>
      <c r="J27" s="350">
        <v>131511952</v>
      </c>
      <c r="K27" s="351">
        <v>0</v>
      </c>
      <c r="L27" s="352">
        <f t="shared" si="1"/>
        <v>95.11</v>
      </c>
    </row>
    <row r="28" spans="1:12" ht="18" customHeight="1" x14ac:dyDescent="0.15">
      <c r="A28" s="305">
        <v>81</v>
      </c>
      <c r="B28" s="306" t="s">
        <v>77</v>
      </c>
      <c r="C28" s="343">
        <v>0</v>
      </c>
      <c r="D28" s="344">
        <v>0</v>
      </c>
      <c r="E28" s="345">
        <v>0</v>
      </c>
      <c r="F28" s="346">
        <v>23304800</v>
      </c>
      <c r="G28" s="347">
        <v>23304800</v>
      </c>
      <c r="H28" s="348">
        <v>2224</v>
      </c>
      <c r="I28" s="349">
        <v>299220800</v>
      </c>
      <c r="J28" s="350">
        <v>298220557</v>
      </c>
      <c r="K28" s="351">
        <v>0</v>
      </c>
      <c r="L28" s="352">
        <f t="shared" si="1"/>
        <v>99.67</v>
      </c>
    </row>
    <row r="29" spans="1:12" ht="18" customHeight="1" x14ac:dyDescent="0.15">
      <c r="A29" s="313">
        <v>92</v>
      </c>
      <c r="B29" s="314" t="s">
        <v>78</v>
      </c>
      <c r="C29" s="353">
        <v>2682200</v>
      </c>
      <c r="D29" s="354">
        <v>0</v>
      </c>
      <c r="E29" s="355">
        <v>0</v>
      </c>
      <c r="F29" s="356">
        <v>6332800</v>
      </c>
      <c r="G29" s="357">
        <v>9015000</v>
      </c>
      <c r="H29" s="358">
        <v>1246</v>
      </c>
      <c r="I29" s="359">
        <v>157218400</v>
      </c>
      <c r="J29" s="360">
        <v>153676100</v>
      </c>
      <c r="K29" s="361">
        <v>0</v>
      </c>
      <c r="L29" s="362">
        <f t="shared" si="1"/>
        <v>97.75</v>
      </c>
    </row>
    <row r="30" spans="1:12" ht="10.5" x14ac:dyDescent="0.15">
      <c r="A30" s="321" t="s">
        <v>198</v>
      </c>
    </row>
  </sheetData>
  <mergeCells count="16">
    <mergeCell ref="K2:K5"/>
    <mergeCell ref="L2:L5"/>
    <mergeCell ref="D3:E3"/>
    <mergeCell ref="F3:F5"/>
    <mergeCell ref="G3:G5"/>
    <mergeCell ref="H3:H5"/>
    <mergeCell ref="A6:B6"/>
    <mergeCell ref="A2:A5"/>
    <mergeCell ref="B2:B5"/>
    <mergeCell ref="C2:G2"/>
    <mergeCell ref="H2:J2"/>
    <mergeCell ref="I3:I5"/>
    <mergeCell ref="J3:J5"/>
    <mergeCell ref="C4:C5"/>
    <mergeCell ref="D4:D5"/>
    <mergeCell ref="E4:E5"/>
  </mergeCells>
  <phoneticPr fontId="3"/>
  <pageMargins left="0.78740157480314965" right="0.39370078740157483" top="0.47" bottom="0.43307086614173229" header="0.35433070866141736" footer="0.51181102362204722"/>
  <pageSetup paperSize="9" fitToWidth="2" fitToHeight="2" orientation="landscape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68606C-5BA8-4254-AA59-DA7AE333F1C8}">
  <sheetPr>
    <pageSetUpPr fitToPage="1"/>
  </sheetPr>
  <dimension ref="A1:J42"/>
  <sheetViews>
    <sheetView zoomScaleNormal="100" zoomScaleSheetLayoutView="100" workbookViewId="0">
      <pane xSplit="2" ySplit="4" topLeftCell="C12" activePane="bottomRight" state="frozen"/>
      <selection sqref="A1:H1"/>
      <selection pane="topRight" sqref="A1:H1"/>
      <selection pane="bottomLeft" sqref="A1:H1"/>
      <selection pane="bottomRight" activeCell="O23" sqref="O23"/>
    </sheetView>
  </sheetViews>
  <sheetFormatPr defaultColWidth="9" defaultRowHeight="18" customHeight="1" x14ac:dyDescent="0.15"/>
  <cols>
    <col min="1" max="1" width="3.875" style="365" customWidth="1"/>
    <col min="2" max="2" width="13.125" style="385" customWidth="1"/>
    <col min="3" max="3" width="6.625" style="363" bestFit="1" customWidth="1"/>
    <col min="4" max="4" width="6.5" style="363" customWidth="1"/>
    <col min="5" max="5" width="6.625" style="363" bestFit="1" customWidth="1"/>
    <col min="6" max="6" width="6.125" style="363" customWidth="1"/>
    <col min="7" max="7" width="12.5" style="363" customWidth="1"/>
    <col min="8" max="8" width="42.5" style="363" customWidth="1"/>
    <col min="9" max="9" width="7.625" style="363" customWidth="1"/>
    <col min="10" max="16384" width="9" style="363"/>
  </cols>
  <sheetData>
    <row r="1" spans="1:10" ht="40.35" customHeight="1" x14ac:dyDescent="0.15">
      <c r="A1" s="626" t="s">
        <v>214</v>
      </c>
      <c r="B1" s="626"/>
      <c r="C1" s="626"/>
      <c r="D1" s="626"/>
      <c r="E1" s="626"/>
      <c r="F1" s="626"/>
      <c r="G1" s="626"/>
      <c r="H1" s="626"/>
    </row>
    <row r="2" spans="1:10" s="365" customFormat="1" ht="14.25" customHeight="1" x14ac:dyDescent="0.15">
      <c r="A2" s="627" t="s">
        <v>171</v>
      </c>
      <c r="B2" s="630" t="s">
        <v>172</v>
      </c>
      <c r="C2" s="624" t="s">
        <v>215</v>
      </c>
      <c r="D2" s="633"/>
      <c r="E2" s="625"/>
      <c r="F2" s="624" t="s">
        <v>216</v>
      </c>
      <c r="G2" s="625"/>
      <c r="H2" s="634" t="s">
        <v>217</v>
      </c>
    </row>
    <row r="3" spans="1:10" s="365" customFormat="1" ht="24" customHeight="1" x14ac:dyDescent="0.15">
      <c r="A3" s="628"/>
      <c r="B3" s="631"/>
      <c r="C3" s="637" t="s">
        <v>218</v>
      </c>
      <c r="D3" s="639" t="s">
        <v>219</v>
      </c>
      <c r="E3" s="622" t="s">
        <v>220</v>
      </c>
      <c r="F3" s="637" t="s">
        <v>221</v>
      </c>
      <c r="G3" s="622" t="s">
        <v>222</v>
      </c>
      <c r="H3" s="635"/>
      <c r="I3" s="366"/>
    </row>
    <row r="4" spans="1:10" s="367" customFormat="1" ht="10.5" customHeight="1" x14ac:dyDescent="0.15">
      <c r="A4" s="629"/>
      <c r="B4" s="632"/>
      <c r="C4" s="638"/>
      <c r="D4" s="640"/>
      <c r="E4" s="623"/>
      <c r="F4" s="638"/>
      <c r="G4" s="623"/>
      <c r="H4" s="636"/>
    </row>
    <row r="5" spans="1:10" ht="19.5" customHeight="1" x14ac:dyDescent="0.15">
      <c r="A5" s="624" t="s">
        <v>223</v>
      </c>
      <c r="B5" s="625"/>
      <c r="C5" s="368">
        <v>95.173655538088269</v>
      </c>
      <c r="D5" s="369">
        <v>97.457219463216546</v>
      </c>
      <c r="E5" s="370">
        <v>95.175095522662772</v>
      </c>
      <c r="F5" s="371">
        <f>SUM(F6:F7)</f>
        <v>8026</v>
      </c>
      <c r="G5" s="372">
        <f>SUM(G6:G7)</f>
        <v>2831665413</v>
      </c>
      <c r="H5" s="373"/>
      <c r="I5" s="374"/>
    </row>
    <row r="6" spans="1:10" ht="19.5" customHeight="1" x14ac:dyDescent="0.15">
      <c r="A6" s="624" t="s">
        <v>58</v>
      </c>
      <c r="B6" s="625"/>
      <c r="C6" s="368">
        <v>94.413030615248601</v>
      </c>
      <c r="D6" s="369">
        <v>100</v>
      </c>
      <c r="E6" s="370">
        <v>94.413030634374479</v>
      </c>
      <c r="F6" s="371">
        <f>SUM(F8:F30)</f>
        <v>8026</v>
      </c>
      <c r="G6" s="372">
        <f>SUM(G8:G30)</f>
        <v>2831665413</v>
      </c>
      <c r="H6" s="373"/>
      <c r="I6" s="374"/>
    </row>
    <row r="7" spans="1:10" ht="19.5" customHeight="1" x14ac:dyDescent="0.15">
      <c r="A7" s="624" t="s">
        <v>224</v>
      </c>
      <c r="B7" s="625"/>
      <c r="C7" s="368">
        <v>99.992905566238861</v>
      </c>
      <c r="D7" s="369">
        <v>0</v>
      </c>
      <c r="E7" s="370">
        <v>99.992905566238861</v>
      </c>
      <c r="F7" s="371">
        <f>SUM(F31:F33)</f>
        <v>0</v>
      </c>
      <c r="G7" s="372">
        <f>SUM(G31:G33)</f>
        <v>0</v>
      </c>
      <c r="H7" s="373"/>
      <c r="I7" s="374"/>
    </row>
    <row r="8" spans="1:10" ht="24.75" customHeight="1" x14ac:dyDescent="0.15">
      <c r="A8" s="364">
        <v>1</v>
      </c>
      <c r="B8" s="375" t="s">
        <v>10</v>
      </c>
      <c r="C8" s="368">
        <v>93.557667291004392</v>
      </c>
      <c r="D8" s="376" t="s">
        <v>38</v>
      </c>
      <c r="E8" s="370">
        <v>93.557667291004392</v>
      </c>
      <c r="F8" s="377">
        <v>3347</v>
      </c>
      <c r="G8" s="378">
        <v>1931076094</v>
      </c>
      <c r="H8" s="373" t="s">
        <v>231</v>
      </c>
      <c r="I8" s="374"/>
      <c r="J8" s="365"/>
    </row>
    <row r="9" spans="1:10" ht="24.75" customHeight="1" x14ac:dyDescent="0.15">
      <c r="A9" s="364">
        <v>2</v>
      </c>
      <c r="B9" s="375" t="s">
        <v>61</v>
      </c>
      <c r="C9" s="368">
        <v>96.25891083689811</v>
      </c>
      <c r="D9" s="376" t="s">
        <v>38</v>
      </c>
      <c r="E9" s="370">
        <v>96.25891083689811</v>
      </c>
      <c r="F9" s="377">
        <v>351</v>
      </c>
      <c r="G9" s="378">
        <v>58557875</v>
      </c>
      <c r="H9" s="373" t="s">
        <v>232</v>
      </c>
      <c r="I9" s="374"/>
    </row>
    <row r="10" spans="1:10" ht="24.75" customHeight="1" x14ac:dyDescent="0.15">
      <c r="A10" s="364">
        <v>3</v>
      </c>
      <c r="B10" s="375" t="s">
        <v>62</v>
      </c>
      <c r="C10" s="368">
        <v>96.963692550567529</v>
      </c>
      <c r="D10" s="376" t="s">
        <v>38</v>
      </c>
      <c r="E10" s="370">
        <v>96.963692550567529</v>
      </c>
      <c r="F10" s="377">
        <v>16</v>
      </c>
      <c r="G10" s="378">
        <v>2424290</v>
      </c>
      <c r="H10" s="373" t="s">
        <v>233</v>
      </c>
      <c r="I10" s="374"/>
    </row>
    <row r="11" spans="1:10" ht="24.75" customHeight="1" x14ac:dyDescent="0.15">
      <c r="A11" s="379">
        <v>4</v>
      </c>
      <c r="B11" s="375" t="s">
        <v>63</v>
      </c>
      <c r="C11" s="380">
        <v>95.540669221151191</v>
      </c>
      <c r="D11" s="381" t="s">
        <v>38</v>
      </c>
      <c r="E11" s="382">
        <v>95.540669221151191</v>
      </c>
      <c r="F11" s="377">
        <v>300</v>
      </c>
      <c r="G11" s="378">
        <v>53881971</v>
      </c>
      <c r="H11" s="373" t="s">
        <v>231</v>
      </c>
      <c r="I11" s="374"/>
    </row>
    <row r="12" spans="1:10" ht="24.75" customHeight="1" x14ac:dyDescent="0.15">
      <c r="A12" s="379">
        <v>5</v>
      </c>
      <c r="B12" s="375" t="s">
        <v>64</v>
      </c>
      <c r="C12" s="380">
        <v>96.345028288977403</v>
      </c>
      <c r="D12" s="381" t="s">
        <v>38</v>
      </c>
      <c r="E12" s="382">
        <v>96.345028288977403</v>
      </c>
      <c r="F12" s="377">
        <v>262</v>
      </c>
      <c r="G12" s="378">
        <v>43453053</v>
      </c>
      <c r="H12" s="373" t="s">
        <v>231</v>
      </c>
      <c r="I12" s="374"/>
    </row>
    <row r="13" spans="1:10" ht="24.75" customHeight="1" x14ac:dyDescent="0.15">
      <c r="A13" s="379">
        <v>8</v>
      </c>
      <c r="B13" s="375" t="s">
        <v>65</v>
      </c>
      <c r="C13" s="380">
        <v>92.718872476646666</v>
      </c>
      <c r="D13" s="381" t="s">
        <v>38</v>
      </c>
      <c r="E13" s="382">
        <v>92.718872476646666</v>
      </c>
      <c r="F13" s="377">
        <v>2160</v>
      </c>
      <c r="G13" s="378">
        <v>487367460</v>
      </c>
      <c r="H13" s="373" t="s">
        <v>234</v>
      </c>
      <c r="I13" s="374"/>
    </row>
    <row r="14" spans="1:10" ht="24.75" customHeight="1" x14ac:dyDescent="0.15">
      <c r="A14" s="379">
        <v>9</v>
      </c>
      <c r="B14" s="375" t="s">
        <v>66</v>
      </c>
      <c r="C14" s="380">
        <v>96.593679319527624</v>
      </c>
      <c r="D14" s="381" t="s">
        <v>38</v>
      </c>
      <c r="E14" s="382">
        <v>96.593679319527624</v>
      </c>
      <c r="F14" s="377">
        <v>38</v>
      </c>
      <c r="G14" s="378">
        <v>7642923</v>
      </c>
      <c r="H14" s="373" t="s">
        <v>235</v>
      </c>
      <c r="I14" s="374"/>
    </row>
    <row r="15" spans="1:10" ht="24.75" customHeight="1" x14ac:dyDescent="0.15">
      <c r="A15" s="379">
        <v>10</v>
      </c>
      <c r="B15" s="375" t="s">
        <v>67</v>
      </c>
      <c r="C15" s="380">
        <v>96.439487266686371</v>
      </c>
      <c r="D15" s="381" t="s">
        <v>38</v>
      </c>
      <c r="E15" s="382">
        <v>96.439487266686371</v>
      </c>
      <c r="F15" s="377">
        <v>151</v>
      </c>
      <c r="G15" s="378">
        <v>7253180</v>
      </c>
      <c r="H15" s="373" t="s">
        <v>233</v>
      </c>
      <c r="I15" s="374"/>
    </row>
    <row r="16" spans="1:10" ht="24.75" customHeight="1" x14ac:dyDescent="0.15">
      <c r="A16" s="379">
        <v>11</v>
      </c>
      <c r="B16" s="375" t="s">
        <v>68</v>
      </c>
      <c r="C16" s="380">
        <v>95.607770575440384</v>
      </c>
      <c r="D16" s="381" t="s">
        <v>38</v>
      </c>
      <c r="E16" s="382">
        <v>95.607770575440384</v>
      </c>
      <c r="F16" s="377">
        <v>4</v>
      </c>
      <c r="G16" s="378">
        <v>418600</v>
      </c>
      <c r="H16" s="373" t="s">
        <v>236</v>
      </c>
      <c r="I16" s="374"/>
    </row>
    <row r="17" spans="1:9" ht="24.75" customHeight="1" x14ac:dyDescent="0.15">
      <c r="A17" s="379">
        <v>12</v>
      </c>
      <c r="B17" s="375" t="s">
        <v>69</v>
      </c>
      <c r="C17" s="380">
        <v>95.231035479436372</v>
      </c>
      <c r="D17" s="381" t="s">
        <v>38</v>
      </c>
      <c r="E17" s="382">
        <v>95.231035479436372</v>
      </c>
      <c r="F17" s="377">
        <v>22</v>
      </c>
      <c r="G17" s="378">
        <v>8386849</v>
      </c>
      <c r="H17" s="373" t="s">
        <v>237</v>
      </c>
      <c r="I17" s="374"/>
    </row>
    <row r="18" spans="1:9" ht="24.75" customHeight="1" x14ac:dyDescent="0.15">
      <c r="A18" s="379">
        <v>14</v>
      </c>
      <c r="B18" s="375" t="s">
        <v>70</v>
      </c>
      <c r="C18" s="380">
        <v>96.905501159943157</v>
      </c>
      <c r="D18" s="381" t="s">
        <v>38</v>
      </c>
      <c r="E18" s="382">
        <v>96.905501159943157</v>
      </c>
      <c r="F18" s="377">
        <v>19</v>
      </c>
      <c r="G18" s="378">
        <v>1029338</v>
      </c>
      <c r="H18" s="373" t="s">
        <v>238</v>
      </c>
      <c r="I18" s="374"/>
    </row>
    <row r="19" spans="1:9" ht="24.75" customHeight="1" x14ac:dyDescent="0.15">
      <c r="A19" s="379">
        <v>16</v>
      </c>
      <c r="B19" s="375" t="s">
        <v>71</v>
      </c>
      <c r="C19" s="380">
        <v>94.44012924017639</v>
      </c>
      <c r="D19" s="381" t="s">
        <v>38</v>
      </c>
      <c r="E19" s="382">
        <v>94.44012924017639</v>
      </c>
      <c r="F19" s="377">
        <v>55</v>
      </c>
      <c r="G19" s="378">
        <v>12179223</v>
      </c>
      <c r="H19" s="373" t="s">
        <v>239</v>
      </c>
      <c r="I19" s="374"/>
    </row>
    <row r="20" spans="1:9" ht="24.75" customHeight="1" x14ac:dyDescent="0.15">
      <c r="A20" s="379">
        <v>19</v>
      </c>
      <c r="B20" s="375" t="s">
        <v>72</v>
      </c>
      <c r="C20" s="380">
        <v>95.141852771804665</v>
      </c>
      <c r="D20" s="381" t="s">
        <v>38</v>
      </c>
      <c r="E20" s="382">
        <v>95.141852771804665</v>
      </c>
      <c r="F20" s="377">
        <v>209</v>
      </c>
      <c r="G20" s="378">
        <v>15282443</v>
      </c>
      <c r="H20" s="373" t="s">
        <v>240</v>
      </c>
      <c r="I20" s="374"/>
    </row>
    <row r="21" spans="1:9" ht="24.75" customHeight="1" x14ac:dyDescent="0.15">
      <c r="A21" s="379">
        <v>21</v>
      </c>
      <c r="B21" s="375" t="s">
        <v>225</v>
      </c>
      <c r="C21" s="380">
        <v>96.584256417914276</v>
      </c>
      <c r="D21" s="381" t="s">
        <v>38</v>
      </c>
      <c r="E21" s="382">
        <v>96.584256417914276</v>
      </c>
      <c r="F21" s="377">
        <v>6</v>
      </c>
      <c r="G21" s="378">
        <v>297868</v>
      </c>
      <c r="H21" s="373" t="s">
        <v>230</v>
      </c>
      <c r="I21" s="374"/>
    </row>
    <row r="22" spans="1:9" ht="24.75" customHeight="1" x14ac:dyDescent="0.15">
      <c r="A22" s="379">
        <v>22</v>
      </c>
      <c r="B22" s="375" t="s">
        <v>22</v>
      </c>
      <c r="C22" s="380">
        <v>95.524617190344756</v>
      </c>
      <c r="D22" s="381" t="s">
        <v>38</v>
      </c>
      <c r="E22" s="382">
        <v>95.524617190344756</v>
      </c>
      <c r="F22" s="377">
        <v>108</v>
      </c>
      <c r="G22" s="378">
        <v>19589476</v>
      </c>
      <c r="H22" s="373" t="s">
        <v>241</v>
      </c>
      <c r="I22" s="374"/>
    </row>
    <row r="23" spans="1:9" ht="24.75" customHeight="1" x14ac:dyDescent="0.15">
      <c r="A23" s="379">
        <v>28</v>
      </c>
      <c r="B23" s="375" t="s">
        <v>23</v>
      </c>
      <c r="C23" s="380">
        <v>96.026332494850166</v>
      </c>
      <c r="D23" s="381">
        <v>100</v>
      </c>
      <c r="E23" s="382">
        <v>96.026332766411741</v>
      </c>
      <c r="F23" s="377">
        <v>335</v>
      </c>
      <c r="G23" s="378">
        <v>62620558</v>
      </c>
      <c r="H23" s="373" t="s">
        <v>241</v>
      </c>
      <c r="I23" s="374"/>
    </row>
    <row r="24" spans="1:9" ht="24.75" customHeight="1" x14ac:dyDescent="0.15">
      <c r="A24" s="379">
        <v>44</v>
      </c>
      <c r="B24" s="375" t="s">
        <v>74</v>
      </c>
      <c r="C24" s="380">
        <v>94.926644370122631</v>
      </c>
      <c r="D24" s="381" t="s">
        <v>38</v>
      </c>
      <c r="E24" s="382">
        <v>94.926644370122631</v>
      </c>
      <c r="F24" s="377">
        <v>3</v>
      </c>
      <c r="G24" s="378">
        <v>791100</v>
      </c>
      <c r="H24" s="373" t="s">
        <v>242</v>
      </c>
      <c r="I24" s="374"/>
    </row>
    <row r="25" spans="1:9" ht="24.75" customHeight="1" x14ac:dyDescent="0.15">
      <c r="A25" s="379">
        <v>47</v>
      </c>
      <c r="B25" s="375" t="s">
        <v>75</v>
      </c>
      <c r="C25" s="380">
        <v>96.256822677376149</v>
      </c>
      <c r="D25" s="381" t="s">
        <v>38</v>
      </c>
      <c r="E25" s="382">
        <v>96.256822677376149</v>
      </c>
      <c r="F25" s="377">
        <v>30</v>
      </c>
      <c r="G25" s="378">
        <v>12250911</v>
      </c>
      <c r="H25" s="373" t="s">
        <v>243</v>
      </c>
      <c r="I25" s="374"/>
    </row>
    <row r="26" spans="1:9" ht="24.75" customHeight="1" x14ac:dyDescent="0.15">
      <c r="A26" s="379">
        <v>51</v>
      </c>
      <c r="B26" s="375" t="s">
        <v>24</v>
      </c>
      <c r="C26" s="380">
        <v>96.777411088289028</v>
      </c>
      <c r="D26" s="381" t="s">
        <v>38</v>
      </c>
      <c r="E26" s="382">
        <v>96.777411088289028</v>
      </c>
      <c r="F26" s="377">
        <v>5</v>
      </c>
      <c r="G26" s="378">
        <v>565745</v>
      </c>
      <c r="H26" s="373" t="s">
        <v>238</v>
      </c>
      <c r="I26" s="374"/>
    </row>
    <row r="27" spans="1:9" ht="24.75" customHeight="1" x14ac:dyDescent="0.15">
      <c r="A27" s="379">
        <v>58</v>
      </c>
      <c r="B27" s="375" t="s">
        <v>25</v>
      </c>
      <c r="C27" s="380">
        <v>94.685243552694175</v>
      </c>
      <c r="D27" s="381" t="s">
        <v>38</v>
      </c>
      <c r="E27" s="382">
        <v>94.685243552694175</v>
      </c>
      <c r="F27" s="377">
        <v>461</v>
      </c>
      <c r="G27" s="378">
        <v>101140285</v>
      </c>
      <c r="H27" s="373" t="s">
        <v>232</v>
      </c>
      <c r="I27" s="374"/>
    </row>
    <row r="28" spans="1:9" ht="24.75" customHeight="1" x14ac:dyDescent="0.15">
      <c r="A28" s="379">
        <v>73</v>
      </c>
      <c r="B28" s="375" t="s">
        <v>76</v>
      </c>
      <c r="C28" s="380">
        <v>95.112013689099498</v>
      </c>
      <c r="D28" s="381" t="s">
        <v>38</v>
      </c>
      <c r="E28" s="382">
        <v>95.112013689099498</v>
      </c>
      <c r="F28" s="377">
        <v>16</v>
      </c>
      <c r="G28" s="378">
        <v>550862</v>
      </c>
      <c r="H28" s="373" t="s">
        <v>244</v>
      </c>
      <c r="I28" s="374"/>
    </row>
    <row r="29" spans="1:9" ht="24.75" customHeight="1" x14ac:dyDescent="0.15">
      <c r="A29" s="379">
        <v>81</v>
      </c>
      <c r="B29" s="375" t="s">
        <v>77</v>
      </c>
      <c r="C29" s="380">
        <v>99.665717423387676</v>
      </c>
      <c r="D29" s="381" t="s">
        <v>38</v>
      </c>
      <c r="E29" s="382">
        <v>99.665717423387676</v>
      </c>
      <c r="F29" s="377">
        <v>127</v>
      </c>
      <c r="G29" s="378">
        <v>4882375</v>
      </c>
      <c r="H29" s="373" t="s">
        <v>233</v>
      </c>
      <c r="I29" s="374"/>
    </row>
    <row r="30" spans="1:9" ht="24.75" customHeight="1" x14ac:dyDescent="0.15">
      <c r="A30" s="379">
        <v>92</v>
      </c>
      <c r="B30" s="375" t="s">
        <v>78</v>
      </c>
      <c r="C30" s="380">
        <v>97.74689222126672</v>
      </c>
      <c r="D30" s="381" t="s">
        <v>38</v>
      </c>
      <c r="E30" s="382">
        <v>97.74689222126672</v>
      </c>
      <c r="F30" s="377">
        <v>1</v>
      </c>
      <c r="G30" s="378">
        <v>22934</v>
      </c>
      <c r="H30" s="373" t="s">
        <v>230</v>
      </c>
      <c r="I30" s="374"/>
    </row>
    <row r="31" spans="1:9" ht="24.6" customHeight="1" x14ac:dyDescent="0.15">
      <c r="A31" s="379">
        <v>301</v>
      </c>
      <c r="B31" s="383" t="s">
        <v>226</v>
      </c>
      <c r="C31" s="380">
        <v>99.971776216157508</v>
      </c>
      <c r="D31" s="381" t="s">
        <v>38</v>
      </c>
      <c r="E31" s="382">
        <v>99.971776216157508</v>
      </c>
      <c r="F31" s="377">
        <v>0</v>
      </c>
      <c r="G31" s="378">
        <v>0</v>
      </c>
      <c r="H31" s="373" t="s">
        <v>99</v>
      </c>
      <c r="I31" s="374"/>
    </row>
    <row r="32" spans="1:9" ht="24.6" customHeight="1" x14ac:dyDescent="0.15">
      <c r="A32" s="379">
        <v>302</v>
      </c>
      <c r="B32" s="383" t="s">
        <v>227</v>
      </c>
      <c r="C32" s="380">
        <v>100</v>
      </c>
      <c r="D32" s="381" t="s">
        <v>38</v>
      </c>
      <c r="E32" s="382">
        <v>100</v>
      </c>
      <c r="F32" s="377">
        <v>0</v>
      </c>
      <c r="G32" s="378">
        <v>0</v>
      </c>
      <c r="H32" s="373" t="s">
        <v>99</v>
      </c>
      <c r="I32" s="374"/>
    </row>
    <row r="33" spans="1:9" ht="24.6" customHeight="1" x14ac:dyDescent="0.15">
      <c r="A33" s="364">
        <v>304</v>
      </c>
      <c r="B33" s="384" t="s">
        <v>159</v>
      </c>
      <c r="C33" s="368">
        <v>100</v>
      </c>
      <c r="D33" s="376" t="s">
        <v>38</v>
      </c>
      <c r="E33" s="370">
        <v>100</v>
      </c>
      <c r="F33" s="377">
        <v>0</v>
      </c>
      <c r="G33" s="378">
        <v>0</v>
      </c>
      <c r="H33" s="373" t="s">
        <v>99</v>
      </c>
      <c r="I33" s="374"/>
    </row>
    <row r="34" spans="1:9" s="282" customFormat="1" ht="10.5" x14ac:dyDescent="0.15">
      <c r="A34" s="321" t="s">
        <v>228</v>
      </c>
      <c r="B34" s="322"/>
      <c r="C34" s="323"/>
      <c r="D34" s="323"/>
      <c r="E34" s="323"/>
      <c r="F34" s="323"/>
      <c r="G34" s="324"/>
      <c r="H34" s="323"/>
      <c r="I34" s="323"/>
    </row>
    <row r="35" spans="1:9" ht="11.25" x14ac:dyDescent="0.15">
      <c r="A35" s="365" t="s">
        <v>229</v>
      </c>
    </row>
    <row r="41" spans="1:9" ht="18" customHeight="1" x14ac:dyDescent="0.15">
      <c r="G41" s="52"/>
    </row>
    <row r="42" spans="1:9" ht="18" customHeight="1" x14ac:dyDescent="0.15">
      <c r="G42" s="52"/>
    </row>
  </sheetData>
  <mergeCells count="14">
    <mergeCell ref="G3:G4"/>
    <mergeCell ref="A5:B5"/>
    <mergeCell ref="A6:B6"/>
    <mergeCell ref="A7:B7"/>
    <mergeCell ref="A1:H1"/>
    <mergeCell ref="A2:A4"/>
    <mergeCell ref="B2:B4"/>
    <mergeCell ref="C2:E2"/>
    <mergeCell ref="F2:G2"/>
    <mergeCell ref="H2:H4"/>
    <mergeCell ref="C3:C4"/>
    <mergeCell ref="D3:D4"/>
    <mergeCell ref="E3:E4"/>
    <mergeCell ref="F3:F4"/>
  </mergeCells>
  <phoneticPr fontId="3"/>
  <pageMargins left="0.59055118110236227" right="0.59055118110236227" top="0.6692913385826772" bottom="0.59055118110236227" header="0.35433070866141736" footer="0.51181102362204722"/>
  <pageSetup paperSize="9" scale="94" fitToHeight="0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1FF692-6B9D-4499-A112-A9FC782B5649}">
  <dimension ref="A1:P54"/>
  <sheetViews>
    <sheetView zoomScale="115" zoomScaleNormal="115" zoomScaleSheetLayoutView="115" workbookViewId="0">
      <pane xSplit="1" ySplit="4" topLeftCell="B30" activePane="bottomRight" state="frozen"/>
      <selection activeCell="O8" sqref="O8:W34"/>
      <selection pane="topRight" activeCell="O8" sqref="O8:W34"/>
      <selection pane="bottomLeft" activeCell="O8" sqref="O8:W34"/>
      <selection pane="bottomRight" activeCell="D58" sqref="D58"/>
    </sheetView>
  </sheetViews>
  <sheetFormatPr defaultColWidth="14.625" defaultRowHeight="11.25" x14ac:dyDescent="0.15"/>
  <cols>
    <col min="1" max="1" width="11" style="424" customWidth="1"/>
    <col min="2" max="2" width="6.625" style="421" customWidth="1"/>
    <col min="3" max="3" width="3.375" style="422" customWidth="1"/>
    <col min="4" max="5" width="6.625" style="387" customWidth="1"/>
    <col min="6" max="6" width="3.375" style="387" customWidth="1"/>
    <col min="7" max="8" width="6.625" style="387" customWidth="1"/>
    <col min="9" max="9" width="3.375" style="387" customWidth="1"/>
    <col min="10" max="11" width="6.625" style="387" customWidth="1"/>
    <col min="12" max="12" width="3.375" style="387" customWidth="1"/>
    <col min="13" max="14" width="6.625" style="387" customWidth="1"/>
    <col min="15" max="15" width="3.375" style="387" customWidth="1"/>
    <col min="16" max="16" width="6.625" style="387" customWidth="1"/>
    <col min="17" max="16384" width="14.625" style="387"/>
  </cols>
  <sheetData>
    <row r="1" spans="1:16" ht="23.1" customHeight="1" x14ac:dyDescent="0.15">
      <c r="A1" s="386" t="s">
        <v>245</v>
      </c>
      <c r="B1" s="387"/>
      <c r="C1" s="387"/>
      <c r="G1" s="388"/>
      <c r="H1" s="388"/>
      <c r="I1" s="388"/>
      <c r="J1" s="389"/>
      <c r="K1" s="389"/>
      <c r="L1" s="389"/>
      <c r="M1" s="389"/>
      <c r="N1" s="389"/>
      <c r="O1" s="389"/>
      <c r="P1" s="389"/>
    </row>
    <row r="2" spans="1:16" s="392" customFormat="1" ht="6" customHeight="1" x14ac:dyDescent="0.15">
      <c r="A2" s="645" t="s">
        <v>246</v>
      </c>
      <c r="B2" s="648" t="s">
        <v>247</v>
      </c>
      <c r="C2" s="390"/>
      <c r="D2" s="391"/>
      <c r="E2" s="648" t="s">
        <v>248</v>
      </c>
      <c r="F2" s="390"/>
      <c r="G2" s="391"/>
      <c r="H2" s="648" t="s">
        <v>249</v>
      </c>
      <c r="I2" s="390"/>
      <c r="J2" s="391"/>
      <c r="K2" s="648" t="s">
        <v>250</v>
      </c>
      <c r="L2" s="390"/>
      <c r="M2" s="391"/>
      <c r="N2" s="648" t="s">
        <v>251</v>
      </c>
      <c r="O2" s="390"/>
      <c r="P2" s="391"/>
    </row>
    <row r="3" spans="1:16" s="392" customFormat="1" ht="15.6" customHeight="1" x14ac:dyDescent="0.15">
      <c r="A3" s="646"/>
      <c r="B3" s="649"/>
      <c r="C3" s="643" t="s">
        <v>252</v>
      </c>
      <c r="D3" s="641" t="s">
        <v>253</v>
      </c>
      <c r="E3" s="649"/>
      <c r="F3" s="643" t="s">
        <v>252</v>
      </c>
      <c r="G3" s="641" t="s">
        <v>253</v>
      </c>
      <c r="H3" s="649"/>
      <c r="I3" s="643" t="s">
        <v>252</v>
      </c>
      <c r="J3" s="641" t="s">
        <v>253</v>
      </c>
      <c r="K3" s="649"/>
      <c r="L3" s="643" t="s">
        <v>252</v>
      </c>
      <c r="M3" s="641" t="s">
        <v>253</v>
      </c>
      <c r="N3" s="649"/>
      <c r="O3" s="643" t="s">
        <v>252</v>
      </c>
      <c r="P3" s="641" t="s">
        <v>253</v>
      </c>
    </row>
    <row r="4" spans="1:16" s="392" customFormat="1" ht="12" customHeight="1" x14ac:dyDescent="0.15">
      <c r="A4" s="647"/>
      <c r="B4" s="650"/>
      <c r="C4" s="644"/>
      <c r="D4" s="642"/>
      <c r="E4" s="650"/>
      <c r="F4" s="644"/>
      <c r="G4" s="642"/>
      <c r="H4" s="650"/>
      <c r="I4" s="644"/>
      <c r="J4" s="642"/>
      <c r="K4" s="650"/>
      <c r="L4" s="644"/>
      <c r="M4" s="642"/>
      <c r="N4" s="650"/>
      <c r="O4" s="644"/>
      <c r="P4" s="642"/>
    </row>
    <row r="5" spans="1:16" ht="15.95" customHeight="1" x14ac:dyDescent="0.15">
      <c r="A5" s="393" t="s">
        <v>254</v>
      </c>
      <c r="B5" s="394">
        <v>95.164779257578758</v>
      </c>
      <c r="C5" s="395">
        <f>RANK(B5,B$5:B$51)</f>
        <v>4</v>
      </c>
      <c r="D5" s="396">
        <v>1.4107001237179446</v>
      </c>
      <c r="E5" s="394">
        <v>95.167266173195756</v>
      </c>
      <c r="F5" s="395">
        <f>RANK(E5,E$5:E$51)</f>
        <v>5</v>
      </c>
      <c r="G5" s="396">
        <f>E5-B5</f>
        <v>2.4869156169984308E-3</v>
      </c>
      <c r="H5" s="394">
        <v>95.720141449214751</v>
      </c>
      <c r="I5" s="395">
        <f>RANK(H5,H$5:H$51)</f>
        <v>5</v>
      </c>
      <c r="J5" s="396">
        <f>H5-E5</f>
        <v>0.55287527601899455</v>
      </c>
      <c r="K5" s="394">
        <v>95.956559455597699</v>
      </c>
      <c r="L5" s="395">
        <f>RANK(K5,K$5:K$51)</f>
        <v>8</v>
      </c>
      <c r="M5" s="396">
        <f>K5-H5</f>
        <v>0.23641800638294796</v>
      </c>
      <c r="N5" s="394">
        <v>96.042485635368664</v>
      </c>
      <c r="O5" s="395">
        <f>RANK(N5,N$5:N$51)</f>
        <v>7</v>
      </c>
      <c r="P5" s="396">
        <f>N5-K5</f>
        <v>8.592617977096495E-2</v>
      </c>
    </row>
    <row r="6" spans="1:16" ht="15.95" customHeight="1" x14ac:dyDescent="0.15">
      <c r="A6" s="397" t="s">
        <v>255</v>
      </c>
      <c r="B6" s="398">
        <v>92.131457113822336</v>
      </c>
      <c r="C6" s="399">
        <f t="shared" ref="C6:C51" si="0">RANK(B6,B$5:B$51)</f>
        <v>42</v>
      </c>
      <c r="D6" s="400">
        <v>1.0813256543772383</v>
      </c>
      <c r="E6" s="398">
        <v>92.482838152467892</v>
      </c>
      <c r="F6" s="399">
        <f t="shared" ref="F6:F51" si="1">RANK(E6,E$5:E$51)</f>
        <v>40</v>
      </c>
      <c r="G6" s="400">
        <f t="shared" ref="G6:G52" si="2">E6-B6</f>
        <v>0.35138103864555603</v>
      </c>
      <c r="H6" s="398">
        <v>93.208859531776127</v>
      </c>
      <c r="I6" s="399">
        <f t="shared" ref="I6:I51" si="3">RANK(H6,H$5:H$51)</f>
        <v>40</v>
      </c>
      <c r="J6" s="400">
        <f t="shared" ref="J6:J52" si="4">H6-E6</f>
        <v>0.72602137930823574</v>
      </c>
      <c r="K6" s="398">
        <v>93.895861212482501</v>
      </c>
      <c r="L6" s="399">
        <f t="shared" ref="L6:L51" si="5">RANK(K6,K$5:K$51)</f>
        <v>39</v>
      </c>
      <c r="M6" s="400">
        <f t="shared" ref="M6:M52" si="6">K6-H6</f>
        <v>0.68700168070637346</v>
      </c>
      <c r="N6" s="398">
        <v>94.32746234212739</v>
      </c>
      <c r="O6" s="399">
        <f t="shared" ref="O6:O51" si="7">RANK(N6,N$5:N$51)</f>
        <v>35</v>
      </c>
      <c r="P6" s="400">
        <f t="shared" ref="P6:P52" si="8">N6-K6</f>
        <v>0.43160112964488917</v>
      </c>
    </row>
    <row r="7" spans="1:16" ht="15.95" customHeight="1" x14ac:dyDescent="0.15">
      <c r="A7" s="397" t="s">
        <v>256</v>
      </c>
      <c r="B7" s="398">
        <v>94.671306470342003</v>
      </c>
      <c r="C7" s="399">
        <f t="shared" si="0"/>
        <v>15</v>
      </c>
      <c r="D7" s="400">
        <v>0.8909041863907845</v>
      </c>
      <c r="E7" s="398">
        <v>94.762127847322716</v>
      </c>
      <c r="F7" s="399">
        <f t="shared" si="1"/>
        <v>16</v>
      </c>
      <c r="G7" s="400">
        <f t="shared" si="2"/>
        <v>9.0821376980713353E-2</v>
      </c>
      <c r="H7" s="398">
        <v>95.344033758692348</v>
      </c>
      <c r="I7" s="399">
        <f t="shared" si="3"/>
        <v>15</v>
      </c>
      <c r="J7" s="400">
        <f t="shared" si="4"/>
        <v>0.58190591136963121</v>
      </c>
      <c r="K7" s="398">
        <v>95.674147524867536</v>
      </c>
      <c r="L7" s="399">
        <f t="shared" si="5"/>
        <v>16</v>
      </c>
      <c r="M7" s="400">
        <f t="shared" si="6"/>
        <v>0.33011376617518806</v>
      </c>
      <c r="N7" s="398">
        <v>95.728338864886283</v>
      </c>
      <c r="O7" s="399">
        <f t="shared" si="7"/>
        <v>14</v>
      </c>
      <c r="P7" s="400">
        <f t="shared" si="8"/>
        <v>5.4191340018746814E-2</v>
      </c>
    </row>
    <row r="8" spans="1:16" ht="15.95" customHeight="1" x14ac:dyDescent="0.15">
      <c r="A8" s="397" t="s">
        <v>257</v>
      </c>
      <c r="B8" s="398">
        <v>94.242549376320881</v>
      </c>
      <c r="C8" s="399">
        <f t="shared" si="0"/>
        <v>20</v>
      </c>
      <c r="D8" s="400">
        <v>1.6556820752054477</v>
      </c>
      <c r="E8" s="398">
        <v>94.253339631896381</v>
      </c>
      <c r="F8" s="399">
        <f t="shared" si="1"/>
        <v>21</v>
      </c>
      <c r="G8" s="400">
        <f t="shared" si="2"/>
        <v>1.0790255575500396E-2</v>
      </c>
      <c r="H8" s="398">
        <v>95.333857954475747</v>
      </c>
      <c r="I8" s="399">
        <f t="shared" si="3"/>
        <v>16</v>
      </c>
      <c r="J8" s="400">
        <f t="shared" si="4"/>
        <v>1.0805183225793655</v>
      </c>
      <c r="K8" s="398">
        <v>95.70808505868321</v>
      </c>
      <c r="L8" s="399">
        <f t="shared" si="5"/>
        <v>13</v>
      </c>
      <c r="M8" s="400">
        <f t="shared" si="6"/>
        <v>0.37422710420746341</v>
      </c>
      <c r="N8" s="398">
        <v>95.538932271858272</v>
      </c>
      <c r="O8" s="399">
        <f t="shared" si="7"/>
        <v>17</v>
      </c>
      <c r="P8" s="400">
        <f t="shared" si="8"/>
        <v>-0.16915278682493806</v>
      </c>
    </row>
    <row r="9" spans="1:16" ht="15.95" customHeight="1" x14ac:dyDescent="0.15">
      <c r="A9" s="397" t="s">
        <v>258</v>
      </c>
      <c r="B9" s="398">
        <v>93.526012134667809</v>
      </c>
      <c r="C9" s="399">
        <f t="shared" si="0"/>
        <v>30</v>
      </c>
      <c r="D9" s="400">
        <v>0.88127205584183343</v>
      </c>
      <c r="E9" s="398">
        <v>93.755457342372821</v>
      </c>
      <c r="F9" s="399">
        <f t="shared" si="1"/>
        <v>27</v>
      </c>
      <c r="G9" s="400">
        <f t="shared" si="2"/>
        <v>0.22944520770501242</v>
      </c>
      <c r="H9" s="398">
        <v>94.687756393024031</v>
      </c>
      <c r="I9" s="399">
        <f t="shared" si="3"/>
        <v>26</v>
      </c>
      <c r="J9" s="400">
        <f t="shared" si="4"/>
        <v>0.93229905065120988</v>
      </c>
      <c r="K9" s="398">
        <v>94.886443093923205</v>
      </c>
      <c r="L9" s="399">
        <f t="shared" si="5"/>
        <v>29</v>
      </c>
      <c r="M9" s="400">
        <f t="shared" si="6"/>
        <v>0.19868670089917373</v>
      </c>
      <c r="N9" s="398">
        <v>94.983721892494628</v>
      </c>
      <c r="O9" s="399">
        <f t="shared" si="7"/>
        <v>25</v>
      </c>
      <c r="P9" s="400">
        <f t="shared" si="8"/>
        <v>9.7278798571423408E-2</v>
      </c>
    </row>
    <row r="10" spans="1:16" ht="15.95" customHeight="1" x14ac:dyDescent="0.15">
      <c r="A10" s="401" t="s">
        <v>259</v>
      </c>
      <c r="B10" s="398">
        <v>94.675240689827973</v>
      </c>
      <c r="C10" s="399">
        <f t="shared" si="0"/>
        <v>14</v>
      </c>
      <c r="D10" s="400">
        <v>0.76916121634263845</v>
      </c>
      <c r="E10" s="398">
        <v>94.823107393560704</v>
      </c>
      <c r="F10" s="399">
        <f t="shared" si="1"/>
        <v>13</v>
      </c>
      <c r="G10" s="400">
        <f t="shared" si="2"/>
        <v>0.14786670373273125</v>
      </c>
      <c r="H10" s="398">
        <v>95.519081168371983</v>
      </c>
      <c r="I10" s="399">
        <f t="shared" si="3"/>
        <v>12</v>
      </c>
      <c r="J10" s="400">
        <f t="shared" si="4"/>
        <v>0.69597377481127864</v>
      </c>
      <c r="K10" s="398">
        <v>95.872631081255818</v>
      </c>
      <c r="L10" s="399">
        <f t="shared" si="5"/>
        <v>11</v>
      </c>
      <c r="M10" s="400">
        <f t="shared" si="6"/>
        <v>0.3535499128838353</v>
      </c>
      <c r="N10" s="398">
        <v>96.014325949074546</v>
      </c>
      <c r="O10" s="399">
        <f t="shared" si="7"/>
        <v>8</v>
      </c>
      <c r="P10" s="400">
        <f t="shared" si="8"/>
        <v>0.1416948678187282</v>
      </c>
    </row>
    <row r="11" spans="1:16" ht="15.95" customHeight="1" x14ac:dyDescent="0.15">
      <c r="A11" s="401" t="s">
        <v>260</v>
      </c>
      <c r="B11" s="398">
        <v>92.35010221500535</v>
      </c>
      <c r="C11" s="399">
        <f t="shared" si="0"/>
        <v>40</v>
      </c>
      <c r="D11" s="400">
        <v>2.0765769995851144</v>
      </c>
      <c r="E11" s="398">
        <v>92.442061668664522</v>
      </c>
      <c r="F11" s="399">
        <f t="shared" si="1"/>
        <v>41</v>
      </c>
      <c r="G11" s="400">
        <f t="shared" si="2"/>
        <v>9.1959453659171686E-2</v>
      </c>
      <c r="H11" s="398">
        <v>93.357372655829153</v>
      </c>
      <c r="I11" s="399">
        <f t="shared" si="3"/>
        <v>39</v>
      </c>
      <c r="J11" s="400">
        <f t="shared" si="4"/>
        <v>0.91531098716463077</v>
      </c>
      <c r="K11" s="398">
        <v>93.884114410417823</v>
      </c>
      <c r="L11" s="399">
        <f t="shared" si="5"/>
        <v>40</v>
      </c>
      <c r="M11" s="400">
        <f t="shared" si="6"/>
        <v>0.52674175458867012</v>
      </c>
      <c r="N11" s="398">
        <v>93.928564225488373</v>
      </c>
      <c r="O11" s="399">
        <f t="shared" si="7"/>
        <v>39</v>
      </c>
      <c r="P11" s="400">
        <f t="shared" si="8"/>
        <v>4.4449815070549903E-2</v>
      </c>
    </row>
    <row r="12" spans="1:16" ht="15.95" customHeight="1" x14ac:dyDescent="0.15">
      <c r="A12" s="402" t="s">
        <v>261</v>
      </c>
      <c r="B12" s="398">
        <v>92.20466184280339</v>
      </c>
      <c r="C12" s="399">
        <f t="shared" si="0"/>
        <v>41</v>
      </c>
      <c r="D12" s="400">
        <v>0.9163254181938072</v>
      </c>
      <c r="E12" s="398">
        <v>92.432115702554754</v>
      </c>
      <c r="F12" s="399">
        <f t="shared" si="1"/>
        <v>42</v>
      </c>
      <c r="G12" s="400">
        <f t="shared" si="2"/>
        <v>0.22745385975136401</v>
      </c>
      <c r="H12" s="398">
        <v>93.119234944375094</v>
      </c>
      <c r="I12" s="399">
        <f t="shared" si="3"/>
        <v>42</v>
      </c>
      <c r="J12" s="400">
        <f t="shared" si="4"/>
        <v>0.68711924182034068</v>
      </c>
      <c r="K12" s="398">
        <v>93.551057979566963</v>
      </c>
      <c r="L12" s="399">
        <f t="shared" si="5"/>
        <v>43</v>
      </c>
      <c r="M12" s="400">
        <f t="shared" si="6"/>
        <v>0.4318230351918686</v>
      </c>
      <c r="N12" s="398">
        <v>93.626950170296524</v>
      </c>
      <c r="O12" s="399">
        <f t="shared" si="7"/>
        <v>42</v>
      </c>
      <c r="P12" s="400">
        <f t="shared" si="8"/>
        <v>7.5892190729561548E-2</v>
      </c>
    </row>
    <row r="13" spans="1:16" ht="15.95" customHeight="1" x14ac:dyDescent="0.15">
      <c r="A13" s="402" t="s">
        <v>262</v>
      </c>
      <c r="B13" s="398">
        <v>90.653001509112542</v>
      </c>
      <c r="C13" s="399">
        <f t="shared" si="0"/>
        <v>46</v>
      </c>
      <c r="D13" s="400">
        <v>1.1567744000372926</v>
      </c>
      <c r="E13" s="398">
        <v>90.997097293269988</v>
      </c>
      <c r="F13" s="399">
        <f t="shared" si="1"/>
        <v>46</v>
      </c>
      <c r="G13" s="400">
        <f t="shared" si="2"/>
        <v>0.34409578415744591</v>
      </c>
      <c r="H13" s="398">
        <v>91.872360350718296</v>
      </c>
      <c r="I13" s="399">
        <f t="shared" si="3"/>
        <v>45</v>
      </c>
      <c r="J13" s="400">
        <f t="shared" si="4"/>
        <v>0.87526305744830779</v>
      </c>
      <c r="K13" s="398">
        <v>92.575523705826413</v>
      </c>
      <c r="L13" s="399">
        <f t="shared" si="5"/>
        <v>45</v>
      </c>
      <c r="M13" s="400">
        <f t="shared" si="6"/>
        <v>0.70316335510811712</v>
      </c>
      <c r="N13" s="398">
        <v>92.850023364558197</v>
      </c>
      <c r="O13" s="399">
        <f t="shared" si="7"/>
        <v>45</v>
      </c>
      <c r="P13" s="400">
        <f t="shared" si="8"/>
        <v>0.27449965873178428</v>
      </c>
    </row>
    <row r="14" spans="1:16" ht="15.95" customHeight="1" x14ac:dyDescent="0.15">
      <c r="A14" s="402" t="s">
        <v>263</v>
      </c>
      <c r="B14" s="398">
        <v>92.981548175549975</v>
      </c>
      <c r="C14" s="399">
        <f t="shared" si="0"/>
        <v>37</v>
      </c>
      <c r="D14" s="400">
        <v>0.73365638409141809</v>
      </c>
      <c r="E14" s="398">
        <v>93.064461960573993</v>
      </c>
      <c r="F14" s="399">
        <f t="shared" si="1"/>
        <v>37</v>
      </c>
      <c r="G14" s="400">
        <f t="shared" si="2"/>
        <v>8.2913785024018694E-2</v>
      </c>
      <c r="H14" s="398">
        <v>93.692741040614308</v>
      </c>
      <c r="I14" s="399">
        <f t="shared" si="3"/>
        <v>38</v>
      </c>
      <c r="J14" s="400">
        <f t="shared" si="4"/>
        <v>0.62827908004031485</v>
      </c>
      <c r="K14" s="398">
        <v>94.431005226226077</v>
      </c>
      <c r="L14" s="399">
        <f t="shared" si="5"/>
        <v>34</v>
      </c>
      <c r="M14" s="400">
        <f t="shared" si="6"/>
        <v>0.73826418561176865</v>
      </c>
      <c r="N14" s="398">
        <v>94.384484541255148</v>
      </c>
      <c r="O14" s="399">
        <f t="shared" si="7"/>
        <v>34</v>
      </c>
      <c r="P14" s="400">
        <f t="shared" si="8"/>
        <v>-4.6520684970928983E-2</v>
      </c>
    </row>
    <row r="15" spans="1:16" ht="15.95" customHeight="1" x14ac:dyDescent="0.15">
      <c r="A15" s="402" t="s">
        <v>264</v>
      </c>
      <c r="B15" s="398">
        <v>92.05251806074223</v>
      </c>
      <c r="C15" s="399">
        <f t="shared" si="0"/>
        <v>43</v>
      </c>
      <c r="D15" s="400">
        <v>1.4291761335570641</v>
      </c>
      <c r="E15" s="398">
        <v>92.025830650761151</v>
      </c>
      <c r="F15" s="399">
        <f t="shared" si="1"/>
        <v>44</v>
      </c>
      <c r="G15" s="400">
        <f t="shared" si="2"/>
        <v>-2.6687409981079213E-2</v>
      </c>
      <c r="H15" s="398">
        <v>92.789873337053407</v>
      </c>
      <c r="I15" s="399">
        <f t="shared" si="3"/>
        <v>44</v>
      </c>
      <c r="J15" s="400">
        <f t="shared" si="4"/>
        <v>0.76404268629225669</v>
      </c>
      <c r="K15" s="398">
        <v>93.746684275012271</v>
      </c>
      <c r="L15" s="399">
        <f t="shared" si="5"/>
        <v>41</v>
      </c>
      <c r="M15" s="400">
        <f t="shared" si="6"/>
        <v>0.95681093795886341</v>
      </c>
      <c r="N15" s="398">
        <v>93.909503698712498</v>
      </c>
      <c r="O15" s="399">
        <f t="shared" si="7"/>
        <v>40</v>
      </c>
      <c r="P15" s="400">
        <f t="shared" si="8"/>
        <v>0.16281942370022762</v>
      </c>
    </row>
    <row r="16" spans="1:16" ht="15.95" customHeight="1" x14ac:dyDescent="0.15">
      <c r="A16" s="402" t="s">
        <v>265</v>
      </c>
      <c r="B16" s="398">
        <v>91.111190811064361</v>
      </c>
      <c r="C16" s="399">
        <f t="shared" si="0"/>
        <v>45</v>
      </c>
      <c r="D16" s="400">
        <v>1.1421149214171749</v>
      </c>
      <c r="E16" s="398">
        <v>91.036640804545428</v>
      </c>
      <c r="F16" s="399">
        <f t="shared" si="1"/>
        <v>45</v>
      </c>
      <c r="G16" s="400">
        <f t="shared" si="2"/>
        <v>-7.4550006518933287E-2</v>
      </c>
      <c r="H16" s="398">
        <v>91.685446013906613</v>
      </c>
      <c r="I16" s="399">
        <f t="shared" si="3"/>
        <v>46</v>
      </c>
      <c r="J16" s="400">
        <f t="shared" si="4"/>
        <v>0.64880520936118558</v>
      </c>
      <c r="K16" s="398">
        <v>92.308249859452289</v>
      </c>
      <c r="L16" s="399">
        <f t="shared" si="5"/>
        <v>46</v>
      </c>
      <c r="M16" s="400">
        <f t="shared" si="6"/>
        <v>0.62280384554567547</v>
      </c>
      <c r="N16" s="398">
        <v>92.423281823511331</v>
      </c>
      <c r="O16" s="399">
        <f t="shared" si="7"/>
        <v>46</v>
      </c>
      <c r="P16" s="400">
        <f t="shared" si="8"/>
        <v>0.11503196405904248</v>
      </c>
    </row>
    <row r="17" spans="1:16" ht="15.95" customHeight="1" x14ac:dyDescent="0.15">
      <c r="A17" s="402" t="s">
        <v>266</v>
      </c>
      <c r="B17" s="398">
        <v>88.548663678474412</v>
      </c>
      <c r="C17" s="399">
        <f t="shared" si="0"/>
        <v>47</v>
      </c>
      <c r="D17" s="400">
        <v>0.92262039367115278</v>
      </c>
      <c r="E17" s="398">
        <v>88.917254233083398</v>
      </c>
      <c r="F17" s="399">
        <f t="shared" si="1"/>
        <v>47</v>
      </c>
      <c r="G17" s="400">
        <f t="shared" si="2"/>
        <v>0.3685905546089856</v>
      </c>
      <c r="H17" s="398">
        <v>90.256306902952829</v>
      </c>
      <c r="I17" s="399">
        <f t="shared" si="3"/>
        <v>47</v>
      </c>
      <c r="J17" s="400">
        <f t="shared" si="4"/>
        <v>1.3390526698694316</v>
      </c>
      <c r="K17" s="398">
        <v>91.428506805372749</v>
      </c>
      <c r="L17" s="399">
        <f t="shared" si="5"/>
        <v>47</v>
      </c>
      <c r="M17" s="400">
        <f t="shared" si="6"/>
        <v>1.1721999024199192</v>
      </c>
      <c r="N17" s="398">
        <v>91.308389190352841</v>
      </c>
      <c r="O17" s="399">
        <f t="shared" si="7"/>
        <v>47</v>
      </c>
      <c r="P17" s="400">
        <f t="shared" si="8"/>
        <v>-0.12011761501990748</v>
      </c>
    </row>
    <row r="18" spans="1:16" ht="15.95" customHeight="1" x14ac:dyDescent="0.15">
      <c r="A18" s="402" t="s">
        <v>267</v>
      </c>
      <c r="B18" s="398">
        <v>93.591894724656427</v>
      </c>
      <c r="C18" s="399">
        <f t="shared" si="0"/>
        <v>28</v>
      </c>
      <c r="D18" s="400">
        <v>0.83359215168667333</v>
      </c>
      <c r="E18" s="398">
        <v>93.363349976581588</v>
      </c>
      <c r="F18" s="399">
        <f t="shared" si="1"/>
        <v>34</v>
      </c>
      <c r="G18" s="400">
        <f t="shared" si="2"/>
        <v>-0.22854474807483882</v>
      </c>
      <c r="H18" s="398">
        <v>94.218974406140816</v>
      </c>
      <c r="I18" s="399">
        <f t="shared" si="3"/>
        <v>33</v>
      </c>
      <c r="J18" s="400">
        <f t="shared" si="4"/>
        <v>0.85562442955922791</v>
      </c>
      <c r="K18" s="398">
        <v>94.584717118850008</v>
      </c>
      <c r="L18" s="399">
        <f t="shared" si="5"/>
        <v>33</v>
      </c>
      <c r="M18" s="400">
        <f t="shared" si="6"/>
        <v>0.36574271270919212</v>
      </c>
      <c r="N18" s="398">
        <v>94.469532138297822</v>
      </c>
      <c r="O18" s="399">
        <f t="shared" si="7"/>
        <v>32</v>
      </c>
      <c r="P18" s="400">
        <f t="shared" si="8"/>
        <v>-0.11518498055218629</v>
      </c>
    </row>
    <row r="19" spans="1:16" ht="15.95" customHeight="1" x14ac:dyDescent="0.15">
      <c r="A19" s="402" t="s">
        <v>268</v>
      </c>
      <c r="B19" s="398">
        <v>94.979852986366936</v>
      </c>
      <c r="C19" s="399">
        <f t="shared" si="0"/>
        <v>8</v>
      </c>
      <c r="D19" s="400">
        <v>0.61122566844703385</v>
      </c>
      <c r="E19" s="398">
        <v>95.119750658441788</v>
      </c>
      <c r="F19" s="399">
        <f t="shared" si="1"/>
        <v>7</v>
      </c>
      <c r="G19" s="400">
        <f t="shared" si="2"/>
        <v>0.13989767207485215</v>
      </c>
      <c r="H19" s="398">
        <v>95.612906303726007</v>
      </c>
      <c r="I19" s="399">
        <f t="shared" si="3"/>
        <v>7</v>
      </c>
      <c r="J19" s="400">
        <f t="shared" si="4"/>
        <v>0.49315564528421874</v>
      </c>
      <c r="K19" s="398">
        <v>95.925340160926609</v>
      </c>
      <c r="L19" s="399">
        <f t="shared" si="5"/>
        <v>9</v>
      </c>
      <c r="M19" s="400">
        <f t="shared" si="6"/>
        <v>0.31243385720060246</v>
      </c>
      <c r="N19" s="398">
        <v>95.867851186143255</v>
      </c>
      <c r="O19" s="399">
        <f t="shared" si="7"/>
        <v>10</v>
      </c>
      <c r="P19" s="400">
        <f t="shared" si="8"/>
        <v>-5.7488974783353797E-2</v>
      </c>
    </row>
    <row r="20" spans="1:16" ht="15.95" customHeight="1" x14ac:dyDescent="0.15">
      <c r="A20" s="402" t="s">
        <v>269</v>
      </c>
      <c r="B20" s="398">
        <v>95.386532355134975</v>
      </c>
      <c r="C20" s="399">
        <f t="shared" si="0"/>
        <v>3</v>
      </c>
      <c r="D20" s="400">
        <v>0.5847547727343283</v>
      </c>
      <c r="E20" s="398">
        <v>95.230192249411473</v>
      </c>
      <c r="F20" s="399">
        <f t="shared" si="1"/>
        <v>3</v>
      </c>
      <c r="G20" s="400">
        <f t="shared" si="2"/>
        <v>-0.15634010572350121</v>
      </c>
      <c r="H20" s="398">
        <v>95.333851234658852</v>
      </c>
      <c r="I20" s="399">
        <f t="shared" si="3"/>
        <v>17</v>
      </c>
      <c r="J20" s="400">
        <f t="shared" si="4"/>
        <v>0.10365898524737815</v>
      </c>
      <c r="K20" s="398">
        <v>95.697679362982541</v>
      </c>
      <c r="L20" s="399">
        <f t="shared" si="5"/>
        <v>15</v>
      </c>
      <c r="M20" s="400">
        <f t="shared" si="6"/>
        <v>0.36382812832368927</v>
      </c>
      <c r="N20" s="398">
        <v>95.501305955485023</v>
      </c>
      <c r="O20" s="399">
        <f t="shared" si="7"/>
        <v>19</v>
      </c>
      <c r="P20" s="400">
        <f t="shared" si="8"/>
        <v>-0.19637340749751786</v>
      </c>
    </row>
    <row r="21" spans="1:16" ht="15.95" customHeight="1" x14ac:dyDescent="0.15">
      <c r="A21" s="402" t="s">
        <v>270</v>
      </c>
      <c r="B21" s="398">
        <v>94.153998283591918</v>
      </c>
      <c r="C21" s="399">
        <f t="shared" si="0"/>
        <v>22</v>
      </c>
      <c r="D21" s="400">
        <v>0.7165490960823746</v>
      </c>
      <c r="E21" s="398">
        <v>94.358373009996058</v>
      </c>
      <c r="F21" s="399">
        <f t="shared" si="1"/>
        <v>19</v>
      </c>
      <c r="G21" s="400">
        <f t="shared" si="2"/>
        <v>0.20437472640414001</v>
      </c>
      <c r="H21" s="398">
        <v>94.734633559595011</v>
      </c>
      <c r="I21" s="399">
        <f t="shared" si="3"/>
        <v>25</v>
      </c>
      <c r="J21" s="400">
        <f t="shared" si="4"/>
        <v>0.37626054959895328</v>
      </c>
      <c r="K21" s="398">
        <v>95.18986231828633</v>
      </c>
      <c r="L21" s="399">
        <f t="shared" si="5"/>
        <v>22</v>
      </c>
      <c r="M21" s="400">
        <f t="shared" si="6"/>
        <v>0.45522875869131951</v>
      </c>
      <c r="N21" s="398">
        <v>95.057624340677691</v>
      </c>
      <c r="O21" s="399">
        <f t="shared" si="7"/>
        <v>22</v>
      </c>
      <c r="P21" s="400">
        <f t="shared" si="8"/>
        <v>-0.13223797760863931</v>
      </c>
    </row>
    <row r="22" spans="1:16" ht="15.95" customHeight="1" x14ac:dyDescent="0.15">
      <c r="A22" s="402" t="s">
        <v>271</v>
      </c>
      <c r="B22" s="398">
        <v>94.586641072448003</v>
      </c>
      <c r="C22" s="399">
        <f t="shared" si="0"/>
        <v>16</v>
      </c>
      <c r="D22" s="400">
        <v>1.1957685898996715</v>
      </c>
      <c r="E22" s="398">
        <v>94.894506258713392</v>
      </c>
      <c r="F22" s="399">
        <f t="shared" si="1"/>
        <v>11</v>
      </c>
      <c r="G22" s="400">
        <f t="shared" si="2"/>
        <v>0.3078651862653885</v>
      </c>
      <c r="H22" s="398">
        <v>95.575709235839156</v>
      </c>
      <c r="I22" s="399">
        <f t="shared" si="3"/>
        <v>10</v>
      </c>
      <c r="J22" s="400">
        <f t="shared" si="4"/>
        <v>0.68120297712576416</v>
      </c>
      <c r="K22" s="398">
        <v>96.193643877284359</v>
      </c>
      <c r="L22" s="399">
        <f t="shared" si="5"/>
        <v>4</v>
      </c>
      <c r="M22" s="400">
        <f t="shared" si="6"/>
        <v>0.61793464144520271</v>
      </c>
      <c r="N22" s="398">
        <v>96.081491728772306</v>
      </c>
      <c r="O22" s="399">
        <f t="shared" si="7"/>
        <v>5</v>
      </c>
      <c r="P22" s="400">
        <f t="shared" si="8"/>
        <v>-0.11215214851205246</v>
      </c>
    </row>
    <row r="23" spans="1:16" ht="15.95" customHeight="1" x14ac:dyDescent="0.15">
      <c r="A23" s="402" t="s">
        <v>272</v>
      </c>
      <c r="B23" s="398">
        <v>95.015430248614479</v>
      </c>
      <c r="C23" s="399">
        <f t="shared" si="0"/>
        <v>7</v>
      </c>
      <c r="D23" s="400">
        <v>1.2031065207269904</v>
      </c>
      <c r="E23" s="398">
        <v>94.937889037807125</v>
      </c>
      <c r="F23" s="399">
        <f t="shared" si="1"/>
        <v>9</v>
      </c>
      <c r="G23" s="400">
        <f t="shared" si="2"/>
        <v>-7.7541210807353877E-2</v>
      </c>
      <c r="H23" s="398">
        <v>95.466666349000235</v>
      </c>
      <c r="I23" s="399">
        <f t="shared" si="3"/>
        <v>14</v>
      </c>
      <c r="J23" s="400">
        <f t="shared" si="4"/>
        <v>0.52877731119311022</v>
      </c>
      <c r="K23" s="398">
        <v>95.766669224250123</v>
      </c>
      <c r="L23" s="399">
        <f t="shared" si="5"/>
        <v>12</v>
      </c>
      <c r="M23" s="400">
        <f t="shared" si="6"/>
        <v>0.30000287524988778</v>
      </c>
      <c r="N23" s="398">
        <v>95.804030139729988</v>
      </c>
      <c r="O23" s="399">
        <f t="shared" si="7"/>
        <v>12</v>
      </c>
      <c r="P23" s="400">
        <f t="shared" si="8"/>
        <v>3.7360915479865753E-2</v>
      </c>
    </row>
    <row r="24" spans="1:16" ht="15.95" customHeight="1" x14ac:dyDescent="0.15">
      <c r="A24" s="402" t="s">
        <v>273</v>
      </c>
      <c r="B24" s="398">
        <v>95.116660024659936</v>
      </c>
      <c r="C24" s="399">
        <f t="shared" si="0"/>
        <v>5</v>
      </c>
      <c r="D24" s="400">
        <v>0.57231494173129249</v>
      </c>
      <c r="E24" s="398">
        <v>95.147925428474394</v>
      </c>
      <c r="F24" s="399">
        <f t="shared" si="1"/>
        <v>6</v>
      </c>
      <c r="G24" s="400">
        <f t="shared" si="2"/>
        <v>3.1265403814458637E-2</v>
      </c>
      <c r="H24" s="398">
        <v>95.672511091276277</v>
      </c>
      <c r="I24" s="399">
        <f t="shared" si="3"/>
        <v>6</v>
      </c>
      <c r="J24" s="400">
        <f t="shared" si="4"/>
        <v>0.52458566280188279</v>
      </c>
      <c r="K24" s="398">
        <v>96.042670575740956</v>
      </c>
      <c r="L24" s="399">
        <f t="shared" si="5"/>
        <v>6</v>
      </c>
      <c r="M24" s="400">
        <f t="shared" si="6"/>
        <v>0.37015948446467917</v>
      </c>
      <c r="N24" s="398">
        <v>96.0545846361846</v>
      </c>
      <c r="O24" s="399">
        <f t="shared" si="7"/>
        <v>6</v>
      </c>
      <c r="P24" s="400">
        <f t="shared" si="8"/>
        <v>1.1914060443643848E-2</v>
      </c>
    </row>
    <row r="25" spans="1:16" ht="15.95" customHeight="1" x14ac:dyDescent="0.15">
      <c r="A25" s="402" t="s">
        <v>274</v>
      </c>
      <c r="B25" s="398">
        <v>93.629603099230479</v>
      </c>
      <c r="C25" s="399">
        <f t="shared" si="0"/>
        <v>27</v>
      </c>
      <c r="D25" s="400">
        <v>0.40414477725583708</v>
      </c>
      <c r="E25" s="398">
        <v>93.70646377352719</v>
      </c>
      <c r="F25" s="399">
        <f t="shared" si="1"/>
        <v>28</v>
      </c>
      <c r="G25" s="400">
        <f t="shared" si="2"/>
        <v>7.686067429671084E-2</v>
      </c>
      <c r="H25" s="398">
        <v>94.242432226755639</v>
      </c>
      <c r="I25" s="399">
        <f t="shared" si="3"/>
        <v>31</v>
      </c>
      <c r="J25" s="400">
        <f t="shared" si="4"/>
        <v>0.53596845322844899</v>
      </c>
      <c r="K25" s="398">
        <v>94.642743402350135</v>
      </c>
      <c r="L25" s="399">
        <f t="shared" si="5"/>
        <v>32</v>
      </c>
      <c r="M25" s="400">
        <f t="shared" si="6"/>
        <v>0.40031117559449569</v>
      </c>
      <c r="N25" s="398">
        <v>94.609600113614789</v>
      </c>
      <c r="O25" s="399">
        <f t="shared" si="7"/>
        <v>31</v>
      </c>
      <c r="P25" s="400">
        <f t="shared" si="8"/>
        <v>-3.3143288735345777E-2</v>
      </c>
    </row>
    <row r="26" spans="1:16" ht="15.95" customHeight="1" x14ac:dyDescent="0.15">
      <c r="A26" s="402" t="s">
        <v>275</v>
      </c>
      <c r="B26" s="398">
        <v>93.439257285184226</v>
      </c>
      <c r="C26" s="399">
        <f t="shared" si="0"/>
        <v>32</v>
      </c>
      <c r="D26" s="400">
        <v>1.4638858589748622</v>
      </c>
      <c r="E26" s="398">
        <v>93.679485339462843</v>
      </c>
      <c r="F26" s="399">
        <f t="shared" si="1"/>
        <v>30</v>
      </c>
      <c r="G26" s="400">
        <f t="shared" si="2"/>
        <v>0.24022805427861726</v>
      </c>
      <c r="H26" s="398">
        <v>94.231353684789866</v>
      </c>
      <c r="I26" s="399">
        <f t="shared" si="3"/>
        <v>32</v>
      </c>
      <c r="J26" s="400">
        <f t="shared" si="4"/>
        <v>0.55186834532702278</v>
      </c>
      <c r="K26" s="398">
        <v>94.838879196688836</v>
      </c>
      <c r="L26" s="399">
        <f t="shared" si="5"/>
        <v>30</v>
      </c>
      <c r="M26" s="400">
        <f t="shared" si="6"/>
        <v>0.60752551189897019</v>
      </c>
      <c r="N26" s="398">
        <v>94.902510179545772</v>
      </c>
      <c r="O26" s="399">
        <f t="shared" si="7"/>
        <v>28</v>
      </c>
      <c r="P26" s="400">
        <f t="shared" si="8"/>
        <v>6.3630982856935248E-2</v>
      </c>
    </row>
    <row r="27" spans="1:16" ht="15.95" customHeight="1" x14ac:dyDescent="0.15">
      <c r="A27" s="402" t="s">
        <v>276</v>
      </c>
      <c r="B27" s="398">
        <v>94.773834700465727</v>
      </c>
      <c r="C27" s="399">
        <f t="shared" si="0"/>
        <v>13</v>
      </c>
      <c r="D27" s="400">
        <v>0.61316863129370347</v>
      </c>
      <c r="E27" s="398">
        <v>94.660431276046552</v>
      </c>
      <c r="F27" s="399">
        <f t="shared" si="1"/>
        <v>17</v>
      </c>
      <c r="G27" s="400">
        <f t="shared" si="2"/>
        <v>-0.11340342441917528</v>
      </c>
      <c r="H27" s="398">
        <v>95.10354123476516</v>
      </c>
      <c r="I27" s="399">
        <f t="shared" si="3"/>
        <v>18</v>
      </c>
      <c r="J27" s="400">
        <f t="shared" si="4"/>
        <v>0.44310995871860825</v>
      </c>
      <c r="K27" s="398">
        <v>95.566507343596726</v>
      </c>
      <c r="L27" s="399">
        <f t="shared" si="5"/>
        <v>18</v>
      </c>
      <c r="M27" s="400">
        <f t="shared" si="6"/>
        <v>0.46296610883156575</v>
      </c>
      <c r="N27" s="398">
        <v>95.513208286011007</v>
      </c>
      <c r="O27" s="399">
        <f t="shared" si="7"/>
        <v>18</v>
      </c>
      <c r="P27" s="400">
        <f t="shared" si="8"/>
        <v>-5.3299057585718401E-2</v>
      </c>
    </row>
    <row r="28" spans="1:16" ht="15.95" customHeight="1" x14ac:dyDescent="0.15">
      <c r="A28" s="402" t="s">
        <v>277</v>
      </c>
      <c r="B28" s="398">
        <v>92.780476146540224</v>
      </c>
      <c r="C28" s="399">
        <f t="shared" si="0"/>
        <v>38</v>
      </c>
      <c r="D28" s="400">
        <v>0.5415411229814282</v>
      </c>
      <c r="E28" s="398">
        <v>93.048763833985561</v>
      </c>
      <c r="F28" s="399">
        <f t="shared" si="1"/>
        <v>38</v>
      </c>
      <c r="G28" s="400">
        <f t="shared" si="2"/>
        <v>0.26828768744533704</v>
      </c>
      <c r="H28" s="398">
        <v>93.714232364097825</v>
      </c>
      <c r="I28" s="399">
        <f t="shared" si="3"/>
        <v>37</v>
      </c>
      <c r="J28" s="400">
        <f t="shared" si="4"/>
        <v>0.66546853011226403</v>
      </c>
      <c r="K28" s="398">
        <v>94.234062005666459</v>
      </c>
      <c r="L28" s="399">
        <f t="shared" si="5"/>
        <v>37</v>
      </c>
      <c r="M28" s="400">
        <f t="shared" si="6"/>
        <v>0.51982964156863432</v>
      </c>
      <c r="N28" s="398">
        <v>94.234857428383663</v>
      </c>
      <c r="O28" s="399">
        <f t="shared" si="7"/>
        <v>38</v>
      </c>
      <c r="P28" s="400">
        <f t="shared" si="8"/>
        <v>7.9542271720356439E-4</v>
      </c>
    </row>
    <row r="29" spans="1:16" ht="15.95" customHeight="1" x14ac:dyDescent="0.15">
      <c r="A29" s="402" t="s">
        <v>278</v>
      </c>
      <c r="B29" s="398">
        <v>94.903991835705853</v>
      </c>
      <c r="C29" s="399">
        <f t="shared" si="0"/>
        <v>9</v>
      </c>
      <c r="D29" s="400">
        <v>0.45155130163350066</v>
      </c>
      <c r="E29" s="398">
        <v>94.911859060885106</v>
      </c>
      <c r="F29" s="399">
        <f t="shared" si="1"/>
        <v>10</v>
      </c>
      <c r="G29" s="400">
        <f t="shared" si="2"/>
        <v>7.8672251792539782E-3</v>
      </c>
      <c r="H29" s="398">
        <v>95.596542618788703</v>
      </c>
      <c r="I29" s="399">
        <f t="shared" si="3"/>
        <v>9</v>
      </c>
      <c r="J29" s="400">
        <f t="shared" si="4"/>
        <v>0.68468355790359681</v>
      </c>
      <c r="K29" s="398">
        <v>95.920764464719127</v>
      </c>
      <c r="L29" s="399">
        <f t="shared" si="5"/>
        <v>10</v>
      </c>
      <c r="M29" s="400">
        <f t="shared" si="6"/>
        <v>0.32422184593042402</v>
      </c>
      <c r="N29" s="398">
        <v>95.839386643528854</v>
      </c>
      <c r="O29" s="399">
        <f t="shared" si="7"/>
        <v>11</v>
      </c>
      <c r="P29" s="400">
        <f t="shared" si="8"/>
        <v>-8.1377821190272925E-2</v>
      </c>
    </row>
    <row r="30" spans="1:16" ht="15.95" customHeight="1" x14ac:dyDescent="0.15">
      <c r="A30" s="402" t="s">
        <v>279</v>
      </c>
      <c r="B30" s="398">
        <v>94.854054054996567</v>
      </c>
      <c r="C30" s="399">
        <f t="shared" si="0"/>
        <v>10</v>
      </c>
      <c r="D30" s="400">
        <v>0.86940575399181341</v>
      </c>
      <c r="E30" s="398">
        <v>94.860577578734777</v>
      </c>
      <c r="F30" s="399">
        <f t="shared" si="1"/>
        <v>12</v>
      </c>
      <c r="G30" s="400">
        <f t="shared" si="2"/>
        <v>6.5235237382097466E-3</v>
      </c>
      <c r="H30" s="398">
        <v>95.859284185700645</v>
      </c>
      <c r="I30" s="399">
        <f t="shared" si="3"/>
        <v>4</v>
      </c>
      <c r="J30" s="400">
        <f t="shared" si="4"/>
        <v>0.9987066069658681</v>
      </c>
      <c r="K30" s="398">
        <v>96.28794770799351</v>
      </c>
      <c r="L30" s="399">
        <f t="shared" si="5"/>
        <v>3</v>
      </c>
      <c r="M30" s="400">
        <f t="shared" si="6"/>
        <v>0.4286635222928652</v>
      </c>
      <c r="N30" s="398">
        <v>96.127784961001282</v>
      </c>
      <c r="O30" s="399">
        <f t="shared" si="7"/>
        <v>4</v>
      </c>
      <c r="P30" s="400">
        <f t="shared" si="8"/>
        <v>-0.16016274699222777</v>
      </c>
    </row>
    <row r="31" spans="1:16" ht="15.95" customHeight="1" x14ac:dyDescent="0.15">
      <c r="A31" s="402" t="s">
        <v>280</v>
      </c>
      <c r="B31" s="398">
        <v>92.044252230138355</v>
      </c>
      <c r="C31" s="399">
        <f t="shared" si="0"/>
        <v>44</v>
      </c>
      <c r="D31" s="400">
        <v>1.1021113703815786</v>
      </c>
      <c r="E31" s="398">
        <v>92.082790020801923</v>
      </c>
      <c r="F31" s="399">
        <f t="shared" si="1"/>
        <v>43</v>
      </c>
      <c r="G31" s="400">
        <f t="shared" si="2"/>
        <v>3.8537790663568217E-2</v>
      </c>
      <c r="H31" s="398">
        <v>92.934823156427768</v>
      </c>
      <c r="I31" s="399">
        <f t="shared" si="3"/>
        <v>43</v>
      </c>
      <c r="J31" s="400">
        <f t="shared" si="4"/>
        <v>0.85203313562584526</v>
      </c>
      <c r="K31" s="398">
        <v>93.638411297029961</v>
      </c>
      <c r="L31" s="399">
        <f t="shared" si="5"/>
        <v>42</v>
      </c>
      <c r="M31" s="400">
        <f t="shared" si="6"/>
        <v>0.70358814060219288</v>
      </c>
      <c r="N31" s="398">
        <v>93.181763341749075</v>
      </c>
      <c r="O31" s="399">
        <f t="shared" si="7"/>
        <v>44</v>
      </c>
      <c r="P31" s="400">
        <f t="shared" si="8"/>
        <v>-0.45664795528088575</v>
      </c>
    </row>
    <row r="32" spans="1:16" ht="15.95" customHeight="1" x14ac:dyDescent="0.15">
      <c r="A32" s="402" t="s">
        <v>281</v>
      </c>
      <c r="B32" s="398">
        <v>94.193244608704831</v>
      </c>
      <c r="C32" s="399">
        <f t="shared" si="0"/>
        <v>21</v>
      </c>
      <c r="D32" s="400">
        <v>0.75431674901400925</v>
      </c>
      <c r="E32" s="398">
        <v>94.138850859091733</v>
      </c>
      <c r="F32" s="399">
        <f t="shared" si="1"/>
        <v>23</v>
      </c>
      <c r="G32" s="400">
        <f t="shared" si="2"/>
        <v>-5.4393749613097953E-2</v>
      </c>
      <c r="H32" s="398">
        <v>94.826981668627724</v>
      </c>
      <c r="I32" s="399">
        <f t="shared" si="3"/>
        <v>22</v>
      </c>
      <c r="J32" s="400">
        <f t="shared" si="4"/>
        <v>0.68813080953599126</v>
      </c>
      <c r="K32" s="398">
        <v>95.091072551796472</v>
      </c>
      <c r="L32" s="399">
        <f t="shared" si="5"/>
        <v>24</v>
      </c>
      <c r="M32" s="400">
        <f t="shared" si="6"/>
        <v>0.26409088316874829</v>
      </c>
      <c r="N32" s="398">
        <v>94.640403910527567</v>
      </c>
      <c r="O32" s="399">
        <f t="shared" si="7"/>
        <v>30</v>
      </c>
      <c r="P32" s="400">
        <f t="shared" si="8"/>
        <v>-0.45066864126890493</v>
      </c>
    </row>
    <row r="33" spans="1:16" ht="15.95" customHeight="1" x14ac:dyDescent="0.15">
      <c r="A33" s="402" t="s">
        <v>282</v>
      </c>
      <c r="B33" s="398">
        <v>94.485695045150308</v>
      </c>
      <c r="C33" s="399">
        <f t="shared" si="0"/>
        <v>17</v>
      </c>
      <c r="D33" s="400">
        <v>0.59084639760820323</v>
      </c>
      <c r="E33" s="398">
        <v>94.301709086041242</v>
      </c>
      <c r="F33" s="399">
        <f t="shared" si="1"/>
        <v>20</v>
      </c>
      <c r="G33" s="400">
        <f t="shared" si="2"/>
        <v>-0.18398595910906579</v>
      </c>
      <c r="H33" s="398">
        <v>94.803128176362733</v>
      </c>
      <c r="I33" s="399">
        <f t="shared" si="3"/>
        <v>23</v>
      </c>
      <c r="J33" s="400">
        <f t="shared" si="4"/>
        <v>0.50141909032149101</v>
      </c>
      <c r="K33" s="398">
        <v>94.930279842261996</v>
      </c>
      <c r="L33" s="399">
        <f t="shared" si="5"/>
        <v>28</v>
      </c>
      <c r="M33" s="400">
        <f t="shared" si="6"/>
        <v>0.12715166589926241</v>
      </c>
      <c r="N33" s="398">
        <v>95.45654481926303</v>
      </c>
      <c r="O33" s="399">
        <f t="shared" si="7"/>
        <v>20</v>
      </c>
      <c r="P33" s="400">
        <f t="shared" si="8"/>
        <v>0.52626497700103414</v>
      </c>
    </row>
    <row r="34" spans="1:16" ht="15.95" customHeight="1" x14ac:dyDescent="0.15">
      <c r="A34" s="402" t="s">
        <v>283</v>
      </c>
      <c r="B34" s="398">
        <v>94.44269908614406</v>
      </c>
      <c r="C34" s="399">
        <f t="shared" si="0"/>
        <v>18</v>
      </c>
      <c r="D34" s="400">
        <v>0.88321754122895868</v>
      </c>
      <c r="E34" s="398">
        <v>94.437546069411141</v>
      </c>
      <c r="F34" s="399">
        <f t="shared" si="1"/>
        <v>18</v>
      </c>
      <c r="G34" s="400">
        <f t="shared" si="2"/>
        <v>-5.1530167329190135E-3</v>
      </c>
      <c r="H34" s="398">
        <v>95.019646044866306</v>
      </c>
      <c r="I34" s="399">
        <f t="shared" si="3"/>
        <v>19</v>
      </c>
      <c r="J34" s="400">
        <f t="shared" si="4"/>
        <v>0.58209997545516501</v>
      </c>
      <c r="K34" s="398">
        <v>95.301020401656075</v>
      </c>
      <c r="L34" s="399">
        <f t="shared" si="5"/>
        <v>20</v>
      </c>
      <c r="M34" s="400">
        <f t="shared" si="6"/>
        <v>0.28137435678976885</v>
      </c>
      <c r="N34" s="398">
        <v>95.368949624550353</v>
      </c>
      <c r="O34" s="399">
        <f t="shared" si="7"/>
        <v>21</v>
      </c>
      <c r="P34" s="400">
        <f t="shared" si="8"/>
        <v>6.7929222894278496E-2</v>
      </c>
    </row>
    <row r="35" spans="1:16" ht="15.95" customHeight="1" x14ac:dyDescent="0.15">
      <c r="A35" s="402" t="s">
        <v>284</v>
      </c>
      <c r="B35" s="398">
        <v>94.250668957541549</v>
      </c>
      <c r="C35" s="399">
        <f t="shared" si="0"/>
        <v>19</v>
      </c>
      <c r="D35" s="400">
        <v>1.0938081476056851</v>
      </c>
      <c r="E35" s="398">
        <v>94.816639321916767</v>
      </c>
      <c r="F35" s="399">
        <f t="shared" si="1"/>
        <v>15</v>
      </c>
      <c r="G35" s="400">
        <f t="shared" si="2"/>
        <v>0.56597036437521808</v>
      </c>
      <c r="H35" s="398">
        <v>95.469971097731872</v>
      </c>
      <c r="I35" s="399">
        <f t="shared" si="3"/>
        <v>13</v>
      </c>
      <c r="J35" s="400">
        <f t="shared" si="4"/>
        <v>0.65333177581510427</v>
      </c>
      <c r="K35" s="398">
        <v>95.573390172198089</v>
      </c>
      <c r="L35" s="399">
        <f t="shared" si="5"/>
        <v>17</v>
      </c>
      <c r="M35" s="400">
        <f t="shared" si="6"/>
        <v>0.1034190744662169</v>
      </c>
      <c r="N35" s="398">
        <v>95.656871516524816</v>
      </c>
      <c r="O35" s="399">
        <f t="shared" si="7"/>
        <v>15</v>
      </c>
      <c r="P35" s="400">
        <f t="shared" si="8"/>
        <v>8.3481344326727935E-2</v>
      </c>
    </row>
    <row r="36" spans="1:16" ht="15.95" customHeight="1" x14ac:dyDescent="0.15">
      <c r="A36" s="402" t="s">
        <v>285</v>
      </c>
      <c r="B36" s="398">
        <v>96.313816557933166</v>
      </c>
      <c r="C36" s="399">
        <f t="shared" si="0"/>
        <v>1</v>
      </c>
      <c r="D36" s="400">
        <v>0.41866295860991443</v>
      </c>
      <c r="E36" s="398">
        <v>96.151024691365549</v>
      </c>
      <c r="F36" s="399">
        <f t="shared" si="1"/>
        <v>1</v>
      </c>
      <c r="G36" s="400">
        <f t="shared" si="2"/>
        <v>-0.16279186656761624</v>
      </c>
      <c r="H36" s="398">
        <v>96.640222863122844</v>
      </c>
      <c r="I36" s="399">
        <f t="shared" si="3"/>
        <v>1</v>
      </c>
      <c r="J36" s="400">
        <f t="shared" si="4"/>
        <v>0.48919817175729463</v>
      </c>
      <c r="K36" s="398">
        <v>96.753470379009087</v>
      </c>
      <c r="L36" s="399">
        <f t="shared" si="5"/>
        <v>1</v>
      </c>
      <c r="M36" s="400">
        <f t="shared" si="6"/>
        <v>0.11324751588624338</v>
      </c>
      <c r="N36" s="398">
        <v>96.81673155491282</v>
      </c>
      <c r="O36" s="399">
        <f t="shared" si="7"/>
        <v>1</v>
      </c>
      <c r="P36" s="400">
        <f t="shared" si="8"/>
        <v>6.3261175903733147E-2</v>
      </c>
    </row>
    <row r="37" spans="1:16" ht="15.95" customHeight="1" thickBot="1" x14ac:dyDescent="0.2">
      <c r="A37" s="403" t="s">
        <v>286</v>
      </c>
      <c r="B37" s="404">
        <v>93.245486939804906</v>
      </c>
      <c r="C37" s="405">
        <f t="shared" si="0"/>
        <v>33</v>
      </c>
      <c r="D37" s="406">
        <v>1.1849125828858575</v>
      </c>
      <c r="E37" s="404">
        <v>93.492366250742421</v>
      </c>
      <c r="F37" s="405">
        <f t="shared" si="1"/>
        <v>32</v>
      </c>
      <c r="G37" s="406">
        <f t="shared" si="2"/>
        <v>0.24687931093751558</v>
      </c>
      <c r="H37" s="404">
        <v>94.448595334297764</v>
      </c>
      <c r="I37" s="405">
        <f t="shared" si="3"/>
        <v>30</v>
      </c>
      <c r="J37" s="406">
        <f t="shared" si="4"/>
        <v>0.95622908355534264</v>
      </c>
      <c r="K37" s="404">
        <v>95.088052950991354</v>
      </c>
      <c r="L37" s="405">
        <f t="shared" si="5"/>
        <v>25</v>
      </c>
      <c r="M37" s="406">
        <f t="shared" si="6"/>
        <v>0.63945761669359058</v>
      </c>
      <c r="N37" s="404">
        <v>94.970386568860405</v>
      </c>
      <c r="O37" s="405">
        <f t="shared" si="7"/>
        <v>26</v>
      </c>
      <c r="P37" s="406">
        <f t="shared" si="8"/>
        <v>-0.11766638213094893</v>
      </c>
    </row>
    <row r="38" spans="1:16" ht="21.95" customHeight="1" thickBot="1" x14ac:dyDescent="0.2">
      <c r="A38" s="407" t="s">
        <v>287</v>
      </c>
      <c r="B38" s="408">
        <v>93.158127247467561</v>
      </c>
      <c r="C38" s="409">
        <f t="shared" si="0"/>
        <v>35</v>
      </c>
      <c r="D38" s="410">
        <v>0.98000199424861023</v>
      </c>
      <c r="E38" s="411">
        <v>93.40684994838098</v>
      </c>
      <c r="F38" s="409">
        <f t="shared" si="1"/>
        <v>33</v>
      </c>
      <c r="G38" s="410">
        <f t="shared" si="2"/>
        <v>0.24872270091341875</v>
      </c>
      <c r="H38" s="411">
        <v>93.814523012375588</v>
      </c>
      <c r="I38" s="409">
        <f t="shared" si="3"/>
        <v>36</v>
      </c>
      <c r="J38" s="410">
        <f t="shared" si="4"/>
        <v>0.40767306399460779</v>
      </c>
      <c r="K38" s="411">
        <v>94.299043954756883</v>
      </c>
      <c r="L38" s="409">
        <f t="shared" si="5"/>
        <v>35</v>
      </c>
      <c r="M38" s="410">
        <f t="shared" si="6"/>
        <v>0.48452094238129462</v>
      </c>
      <c r="N38" s="411">
        <v>94.413030634374479</v>
      </c>
      <c r="O38" s="409">
        <f t="shared" si="7"/>
        <v>33</v>
      </c>
      <c r="P38" s="412">
        <f t="shared" si="8"/>
        <v>0.11398667961759656</v>
      </c>
    </row>
    <row r="39" spans="1:16" ht="15.95" customHeight="1" x14ac:dyDescent="0.15">
      <c r="A39" s="413" t="s">
        <v>288</v>
      </c>
      <c r="B39" s="414">
        <v>93.640569040734761</v>
      </c>
      <c r="C39" s="415">
        <f t="shared" si="0"/>
        <v>26</v>
      </c>
      <c r="D39" s="416">
        <v>1.0576386081710467</v>
      </c>
      <c r="E39" s="414">
        <v>94.059281017086263</v>
      </c>
      <c r="F39" s="415">
        <f t="shared" si="1"/>
        <v>26</v>
      </c>
      <c r="G39" s="416">
        <f t="shared" si="2"/>
        <v>0.41871197635150281</v>
      </c>
      <c r="H39" s="414">
        <v>94.96719621354336</v>
      </c>
      <c r="I39" s="415">
        <f t="shared" si="3"/>
        <v>20</v>
      </c>
      <c r="J39" s="416">
        <f t="shared" si="4"/>
        <v>0.90791519645709684</v>
      </c>
      <c r="K39" s="414">
        <v>95.416438973661315</v>
      </c>
      <c r="L39" s="415">
        <f t="shared" si="5"/>
        <v>19</v>
      </c>
      <c r="M39" s="416">
        <f t="shared" si="6"/>
        <v>0.44924276011795428</v>
      </c>
      <c r="N39" s="414">
        <v>95.600871109286317</v>
      </c>
      <c r="O39" s="415">
        <f t="shared" si="7"/>
        <v>16</v>
      </c>
      <c r="P39" s="416">
        <f t="shared" si="8"/>
        <v>0.18443213562500205</v>
      </c>
    </row>
    <row r="40" spans="1:16" ht="15.95" customHeight="1" x14ac:dyDescent="0.15">
      <c r="A40" s="402" t="s">
        <v>289</v>
      </c>
      <c r="B40" s="398">
        <v>93.512214795779485</v>
      </c>
      <c r="C40" s="399">
        <f t="shared" si="0"/>
        <v>31</v>
      </c>
      <c r="D40" s="400">
        <v>1.081556425690323</v>
      </c>
      <c r="E40" s="398">
        <v>94.081450032730146</v>
      </c>
      <c r="F40" s="399">
        <f t="shared" si="1"/>
        <v>25</v>
      </c>
      <c r="G40" s="400">
        <f t="shared" si="2"/>
        <v>0.56923523695066081</v>
      </c>
      <c r="H40" s="398">
        <v>94.742050933559284</v>
      </c>
      <c r="I40" s="399">
        <f t="shared" si="3"/>
        <v>24</v>
      </c>
      <c r="J40" s="400">
        <f t="shared" si="4"/>
        <v>0.66060090082913803</v>
      </c>
      <c r="K40" s="398">
        <v>95.053438825388895</v>
      </c>
      <c r="L40" s="399">
        <f t="shared" si="5"/>
        <v>26</v>
      </c>
      <c r="M40" s="400">
        <f t="shared" si="6"/>
        <v>0.31138789182961091</v>
      </c>
      <c r="N40" s="398">
        <v>94.915022174798764</v>
      </c>
      <c r="O40" s="399">
        <f t="shared" si="7"/>
        <v>27</v>
      </c>
      <c r="P40" s="400">
        <f t="shared" si="8"/>
        <v>-0.13841665059013053</v>
      </c>
    </row>
    <row r="41" spans="1:16" ht="15.95" customHeight="1" x14ac:dyDescent="0.15">
      <c r="A41" s="402" t="s">
        <v>290</v>
      </c>
      <c r="B41" s="398">
        <v>92.683551868438656</v>
      </c>
      <c r="C41" s="399">
        <f t="shared" si="0"/>
        <v>39</v>
      </c>
      <c r="D41" s="400">
        <v>-4.1321545395703652E-2</v>
      </c>
      <c r="E41" s="398">
        <v>92.797821646235121</v>
      </c>
      <c r="F41" s="399">
        <f t="shared" si="1"/>
        <v>39</v>
      </c>
      <c r="G41" s="400">
        <f t="shared" si="2"/>
        <v>0.11426977779646563</v>
      </c>
      <c r="H41" s="398">
        <v>93.196324086140407</v>
      </c>
      <c r="I41" s="399">
        <f t="shared" si="3"/>
        <v>41</v>
      </c>
      <c r="J41" s="400">
        <f t="shared" si="4"/>
        <v>0.39850243990528611</v>
      </c>
      <c r="K41" s="398">
        <v>93.410183294606341</v>
      </c>
      <c r="L41" s="399">
        <f t="shared" si="5"/>
        <v>44</v>
      </c>
      <c r="M41" s="400">
        <f t="shared" si="6"/>
        <v>0.21385920846593365</v>
      </c>
      <c r="N41" s="398">
        <v>93.217711473396704</v>
      </c>
      <c r="O41" s="399">
        <f t="shared" si="7"/>
        <v>43</v>
      </c>
      <c r="P41" s="400">
        <f t="shared" si="8"/>
        <v>-0.19247182120963657</v>
      </c>
    </row>
    <row r="42" spans="1:16" ht="15.95" customHeight="1" x14ac:dyDescent="0.15">
      <c r="A42" s="402" t="s">
        <v>291</v>
      </c>
      <c r="B42" s="398">
        <v>94.835363895219373</v>
      </c>
      <c r="C42" s="399">
        <f t="shared" si="0"/>
        <v>11</v>
      </c>
      <c r="D42" s="400">
        <v>1.0936601350995971</v>
      </c>
      <c r="E42" s="398">
        <v>95.225691744251833</v>
      </c>
      <c r="F42" s="399">
        <f t="shared" si="1"/>
        <v>4</v>
      </c>
      <c r="G42" s="400">
        <f t="shared" si="2"/>
        <v>0.39032784903245954</v>
      </c>
      <c r="H42" s="398">
        <v>96.105525636637182</v>
      </c>
      <c r="I42" s="399">
        <f t="shared" si="3"/>
        <v>3</v>
      </c>
      <c r="J42" s="400">
        <f t="shared" si="4"/>
        <v>0.87983389238534926</v>
      </c>
      <c r="K42" s="398">
        <v>96.120635537556325</v>
      </c>
      <c r="L42" s="399">
        <f t="shared" si="5"/>
        <v>5</v>
      </c>
      <c r="M42" s="400">
        <f t="shared" si="6"/>
        <v>1.510990091914266E-2</v>
      </c>
      <c r="N42" s="398">
        <v>95.784483315374231</v>
      </c>
      <c r="O42" s="399">
        <f t="shared" si="7"/>
        <v>13</v>
      </c>
      <c r="P42" s="400">
        <f t="shared" si="8"/>
        <v>-0.3361522221820934</v>
      </c>
    </row>
    <row r="43" spans="1:16" ht="15.95" customHeight="1" x14ac:dyDescent="0.15">
      <c r="A43" s="402" t="s">
        <v>292</v>
      </c>
      <c r="B43" s="398">
        <v>95.019123242548147</v>
      </c>
      <c r="C43" s="399">
        <f t="shared" si="0"/>
        <v>6</v>
      </c>
      <c r="D43" s="400">
        <v>0.97706223188944819</v>
      </c>
      <c r="E43" s="398">
        <v>94.98641823927818</v>
      </c>
      <c r="F43" s="399">
        <f t="shared" si="1"/>
        <v>8</v>
      </c>
      <c r="G43" s="400">
        <f t="shared" si="2"/>
        <v>-3.2705003269967392E-2</v>
      </c>
      <c r="H43" s="398">
        <v>95.608485755968246</v>
      </c>
      <c r="I43" s="399">
        <f t="shared" si="3"/>
        <v>8</v>
      </c>
      <c r="J43" s="400">
        <f t="shared" si="4"/>
        <v>0.62206751669006621</v>
      </c>
      <c r="K43" s="398">
        <v>95.703667746485692</v>
      </c>
      <c r="L43" s="399">
        <f t="shared" si="5"/>
        <v>14</v>
      </c>
      <c r="M43" s="400">
        <f t="shared" si="6"/>
        <v>9.5181990517446025E-2</v>
      </c>
      <c r="N43" s="398">
        <v>95.924013045571655</v>
      </c>
      <c r="O43" s="399">
        <f t="shared" si="7"/>
        <v>9</v>
      </c>
      <c r="P43" s="400">
        <f t="shared" si="8"/>
        <v>0.22034529908596312</v>
      </c>
    </row>
    <row r="44" spans="1:16" ht="15.95" customHeight="1" x14ac:dyDescent="0.15">
      <c r="A44" s="402" t="s">
        <v>293</v>
      </c>
      <c r="B44" s="398">
        <v>93.567117327338266</v>
      </c>
      <c r="C44" s="399">
        <f t="shared" si="0"/>
        <v>29</v>
      </c>
      <c r="D44" s="400">
        <v>0.77524402067365372</v>
      </c>
      <c r="E44" s="398">
        <v>93.238718563623564</v>
      </c>
      <c r="F44" s="399">
        <f t="shared" si="1"/>
        <v>35</v>
      </c>
      <c r="G44" s="400">
        <f t="shared" si="2"/>
        <v>-0.32839876371470211</v>
      </c>
      <c r="H44" s="398">
        <v>93.829893374724833</v>
      </c>
      <c r="I44" s="399">
        <f t="shared" si="3"/>
        <v>35</v>
      </c>
      <c r="J44" s="400">
        <f t="shared" si="4"/>
        <v>0.59117481110126846</v>
      </c>
      <c r="K44" s="398">
        <v>94.106530554892899</v>
      </c>
      <c r="L44" s="399">
        <f t="shared" si="5"/>
        <v>38</v>
      </c>
      <c r="M44" s="400">
        <f t="shared" si="6"/>
        <v>0.27663718016806627</v>
      </c>
      <c r="N44" s="398">
        <v>93.761138270191495</v>
      </c>
      <c r="O44" s="399">
        <f t="shared" si="7"/>
        <v>41</v>
      </c>
      <c r="P44" s="400">
        <f t="shared" si="8"/>
        <v>-0.34539228470140415</v>
      </c>
    </row>
    <row r="45" spans="1:16" ht="15.95" customHeight="1" x14ac:dyDescent="0.15">
      <c r="A45" s="402" t="s">
        <v>294</v>
      </c>
      <c r="B45" s="398">
        <v>96.088312598065983</v>
      </c>
      <c r="C45" s="399">
        <f t="shared" si="0"/>
        <v>2</v>
      </c>
      <c r="D45" s="400">
        <v>0.55871446138230851</v>
      </c>
      <c r="E45" s="398">
        <v>95.90634925097325</v>
      </c>
      <c r="F45" s="399">
        <f t="shared" si="1"/>
        <v>2</v>
      </c>
      <c r="G45" s="400">
        <f t="shared" si="2"/>
        <v>-0.18196334709273287</v>
      </c>
      <c r="H45" s="398">
        <v>96.384834072426443</v>
      </c>
      <c r="I45" s="399">
        <f t="shared" si="3"/>
        <v>2</v>
      </c>
      <c r="J45" s="400">
        <f t="shared" si="4"/>
        <v>0.47848482145319338</v>
      </c>
      <c r="K45" s="398">
        <v>96.656493629810043</v>
      </c>
      <c r="L45" s="399">
        <f t="shared" si="5"/>
        <v>2</v>
      </c>
      <c r="M45" s="400">
        <f t="shared" si="6"/>
        <v>0.27165955738360026</v>
      </c>
      <c r="N45" s="398">
        <v>96.29693628039395</v>
      </c>
      <c r="O45" s="399">
        <f t="shared" si="7"/>
        <v>2</v>
      </c>
      <c r="P45" s="400">
        <f t="shared" si="8"/>
        <v>-0.35955734941609307</v>
      </c>
    </row>
    <row r="46" spans="1:16" ht="15.95" customHeight="1" x14ac:dyDescent="0.15">
      <c r="A46" s="402" t="s">
        <v>295</v>
      </c>
      <c r="B46" s="398">
        <v>94.083599351724871</v>
      </c>
      <c r="C46" s="399">
        <f t="shared" si="0"/>
        <v>25</v>
      </c>
      <c r="D46" s="400">
        <v>0.75620443358663181</v>
      </c>
      <c r="E46" s="398">
        <v>94.123034137897605</v>
      </c>
      <c r="F46" s="399">
        <f t="shared" si="1"/>
        <v>24</v>
      </c>
      <c r="G46" s="400">
        <f t="shared" si="2"/>
        <v>3.9434786172733993E-2</v>
      </c>
      <c r="H46" s="398">
        <v>94.832825724032858</v>
      </c>
      <c r="I46" s="399">
        <f t="shared" si="3"/>
        <v>21</v>
      </c>
      <c r="J46" s="400">
        <f t="shared" si="4"/>
        <v>0.70979158613525328</v>
      </c>
      <c r="K46" s="398">
        <v>95.102155081128615</v>
      </c>
      <c r="L46" s="399">
        <f t="shared" si="5"/>
        <v>23</v>
      </c>
      <c r="M46" s="400">
        <f t="shared" si="6"/>
        <v>0.26932935709575645</v>
      </c>
      <c r="N46" s="398">
        <v>94.989401481564713</v>
      </c>
      <c r="O46" s="399">
        <f t="shared" si="7"/>
        <v>24</v>
      </c>
      <c r="P46" s="400">
        <f t="shared" si="8"/>
        <v>-0.11275359956390218</v>
      </c>
    </row>
    <row r="47" spans="1:16" ht="15.95" customHeight="1" x14ac:dyDescent="0.15">
      <c r="A47" s="402" t="s">
        <v>296</v>
      </c>
      <c r="B47" s="398">
        <v>93.028315371323572</v>
      </c>
      <c r="C47" s="399">
        <f t="shared" si="0"/>
        <v>36</v>
      </c>
      <c r="D47" s="400">
        <v>1.2213348927160297</v>
      </c>
      <c r="E47" s="398">
        <v>93.137833938866251</v>
      </c>
      <c r="F47" s="399">
        <f t="shared" si="1"/>
        <v>36</v>
      </c>
      <c r="G47" s="400">
        <f t="shared" si="2"/>
        <v>0.10951856754267908</v>
      </c>
      <c r="H47" s="398">
        <v>93.889738849753627</v>
      </c>
      <c r="I47" s="399">
        <f t="shared" si="3"/>
        <v>34</v>
      </c>
      <c r="J47" s="400">
        <f t="shared" si="4"/>
        <v>0.75190491088737588</v>
      </c>
      <c r="K47" s="398">
        <v>94.286429544513723</v>
      </c>
      <c r="L47" s="399">
        <f t="shared" si="5"/>
        <v>36</v>
      </c>
      <c r="M47" s="400">
        <f t="shared" si="6"/>
        <v>0.39669069476009611</v>
      </c>
      <c r="N47" s="398">
        <v>94.266285229376862</v>
      </c>
      <c r="O47" s="399">
        <f t="shared" si="7"/>
        <v>36</v>
      </c>
      <c r="P47" s="400">
        <f t="shared" si="8"/>
        <v>-2.0144315136860769E-2</v>
      </c>
    </row>
    <row r="48" spans="1:16" ht="15.95" customHeight="1" x14ac:dyDescent="0.15">
      <c r="A48" s="402" t="s">
        <v>297</v>
      </c>
      <c r="B48" s="398">
        <v>94.780051600621022</v>
      </c>
      <c r="C48" s="399">
        <f t="shared" si="0"/>
        <v>12</v>
      </c>
      <c r="D48" s="400">
        <v>0.59915677066352657</v>
      </c>
      <c r="E48" s="398">
        <v>94.818227387173351</v>
      </c>
      <c r="F48" s="399">
        <f t="shared" si="1"/>
        <v>14</v>
      </c>
      <c r="G48" s="400">
        <f t="shared" si="2"/>
        <v>3.8175786552329782E-2</v>
      </c>
      <c r="H48" s="398">
        <v>95.57536418198093</v>
      </c>
      <c r="I48" s="399">
        <f t="shared" si="3"/>
        <v>11</v>
      </c>
      <c r="J48" s="400">
        <f t="shared" si="4"/>
        <v>0.75713679480757889</v>
      </c>
      <c r="K48" s="398">
        <v>95.971531162872907</v>
      </c>
      <c r="L48" s="399">
        <f t="shared" si="5"/>
        <v>7</v>
      </c>
      <c r="M48" s="400">
        <f t="shared" si="6"/>
        <v>0.39616698089197655</v>
      </c>
      <c r="N48" s="398">
        <v>96.161923563825695</v>
      </c>
      <c r="O48" s="399">
        <f t="shared" si="7"/>
        <v>3</v>
      </c>
      <c r="P48" s="400">
        <f t="shared" si="8"/>
        <v>0.19039240095278842</v>
      </c>
    </row>
    <row r="49" spans="1:16" ht="15.95" customHeight="1" x14ac:dyDescent="0.15">
      <c r="A49" s="402" t="s">
        <v>298</v>
      </c>
      <c r="B49" s="398">
        <v>94.138393764296836</v>
      </c>
      <c r="C49" s="399">
        <f t="shared" si="0"/>
        <v>23</v>
      </c>
      <c r="D49" s="400">
        <v>0.96111949694630994</v>
      </c>
      <c r="E49" s="398">
        <v>94.220213705451584</v>
      </c>
      <c r="F49" s="399">
        <f t="shared" si="1"/>
        <v>22</v>
      </c>
      <c r="G49" s="400">
        <f t="shared" si="2"/>
        <v>8.1819941154748221E-2</v>
      </c>
      <c r="H49" s="398">
        <v>94.591903432793188</v>
      </c>
      <c r="I49" s="399">
        <f t="shared" si="3"/>
        <v>28</v>
      </c>
      <c r="J49" s="400">
        <f t="shared" si="4"/>
        <v>0.37168972734160377</v>
      </c>
      <c r="K49" s="398">
        <v>95.013262243194262</v>
      </c>
      <c r="L49" s="399">
        <f t="shared" si="5"/>
        <v>27</v>
      </c>
      <c r="M49" s="400">
        <f t="shared" si="6"/>
        <v>0.42135881040107392</v>
      </c>
      <c r="N49" s="398">
        <v>94.997392215211491</v>
      </c>
      <c r="O49" s="399">
        <f t="shared" si="7"/>
        <v>23</v>
      </c>
      <c r="P49" s="400">
        <f t="shared" si="8"/>
        <v>-1.5870027982771262E-2</v>
      </c>
    </row>
    <row r="50" spans="1:16" ht="15.95" customHeight="1" x14ac:dyDescent="0.15">
      <c r="A50" s="402" t="s">
        <v>299</v>
      </c>
      <c r="B50" s="398">
        <v>93.197872047735245</v>
      </c>
      <c r="C50" s="399">
        <f t="shared" si="0"/>
        <v>34</v>
      </c>
      <c r="D50" s="400">
        <v>0.79478081135495415</v>
      </c>
      <c r="E50" s="398">
        <v>93.590390042864186</v>
      </c>
      <c r="F50" s="399">
        <f t="shared" si="1"/>
        <v>31</v>
      </c>
      <c r="G50" s="400">
        <f t="shared" si="2"/>
        <v>0.39251799512894081</v>
      </c>
      <c r="H50" s="398">
        <v>94.510179248001563</v>
      </c>
      <c r="I50" s="399">
        <f t="shared" si="3"/>
        <v>29</v>
      </c>
      <c r="J50" s="400">
        <f t="shared" si="4"/>
        <v>0.91978920513737705</v>
      </c>
      <c r="K50" s="398">
        <v>94.829916360676464</v>
      </c>
      <c r="L50" s="399">
        <f t="shared" si="5"/>
        <v>31</v>
      </c>
      <c r="M50" s="400">
        <f t="shared" si="6"/>
        <v>0.31973711267490046</v>
      </c>
      <c r="N50" s="398">
        <v>94.73183965109618</v>
      </c>
      <c r="O50" s="399">
        <f t="shared" si="7"/>
        <v>29</v>
      </c>
      <c r="P50" s="400">
        <f t="shared" si="8"/>
        <v>-9.807670958028325E-2</v>
      </c>
    </row>
    <row r="51" spans="1:16" ht="15.95" customHeight="1" x14ac:dyDescent="0.15">
      <c r="A51" s="403" t="s">
        <v>300</v>
      </c>
      <c r="B51" s="404">
        <v>94.134366243108431</v>
      </c>
      <c r="C51" s="405">
        <f t="shared" si="0"/>
        <v>24</v>
      </c>
      <c r="D51" s="406">
        <v>7.9157728152438267E-2</v>
      </c>
      <c r="E51" s="404">
        <v>93.6874524538066</v>
      </c>
      <c r="F51" s="405">
        <f t="shared" si="1"/>
        <v>29</v>
      </c>
      <c r="G51" s="406">
        <f t="shared" si="2"/>
        <v>-0.44691378930183134</v>
      </c>
      <c r="H51" s="404">
        <v>94.638637912951637</v>
      </c>
      <c r="I51" s="405">
        <f t="shared" si="3"/>
        <v>27</v>
      </c>
      <c r="J51" s="406">
        <f t="shared" si="4"/>
        <v>0.95118545914503727</v>
      </c>
      <c r="K51" s="404">
        <v>95.204692345742458</v>
      </c>
      <c r="L51" s="405">
        <f t="shared" si="5"/>
        <v>21</v>
      </c>
      <c r="M51" s="406">
        <f t="shared" si="6"/>
        <v>0.56605443279082124</v>
      </c>
      <c r="N51" s="404">
        <v>94.253782337613686</v>
      </c>
      <c r="O51" s="405">
        <f t="shared" si="7"/>
        <v>37</v>
      </c>
      <c r="P51" s="406">
        <f t="shared" si="8"/>
        <v>-0.95091000812877269</v>
      </c>
    </row>
    <row r="52" spans="1:16" ht="15.95" customHeight="1" x14ac:dyDescent="0.15">
      <c r="A52" s="417" t="s">
        <v>301</v>
      </c>
      <c r="B52" s="418">
        <v>92.846437979751428</v>
      </c>
      <c r="C52" s="419" t="s">
        <v>38</v>
      </c>
      <c r="D52" s="420">
        <v>0.929312582841888</v>
      </c>
      <c r="E52" s="418">
        <v>92.917885942937929</v>
      </c>
      <c r="F52" s="419" t="s">
        <v>38</v>
      </c>
      <c r="G52" s="420">
        <f t="shared" si="2"/>
        <v>7.1447963186500374E-2</v>
      </c>
      <c r="H52" s="418">
        <v>93.691871756014038</v>
      </c>
      <c r="I52" s="419" t="s">
        <v>38</v>
      </c>
      <c r="J52" s="420">
        <f t="shared" si="4"/>
        <v>0.77398581307610925</v>
      </c>
      <c r="K52" s="418">
        <v>94.241386570636024</v>
      </c>
      <c r="L52" s="419" t="s">
        <v>38</v>
      </c>
      <c r="M52" s="420">
        <f t="shared" si="6"/>
        <v>0.54951481462198615</v>
      </c>
      <c r="N52" s="418">
        <v>94.138693947133305</v>
      </c>
      <c r="O52" s="419" t="s">
        <v>38</v>
      </c>
      <c r="P52" s="420">
        <f t="shared" si="8"/>
        <v>-0.10269262350271902</v>
      </c>
    </row>
    <row r="53" spans="1:16" x14ac:dyDescent="0.15">
      <c r="A53" s="388" t="s">
        <v>302</v>
      </c>
    </row>
    <row r="54" spans="1:16" x14ac:dyDescent="0.15">
      <c r="A54" s="423"/>
    </row>
  </sheetData>
  <mergeCells count="16">
    <mergeCell ref="A2:A4"/>
    <mergeCell ref="B2:B4"/>
    <mergeCell ref="E2:E4"/>
    <mergeCell ref="H2:H4"/>
    <mergeCell ref="K2:K4"/>
    <mergeCell ref="P3:P4"/>
    <mergeCell ref="C3:C4"/>
    <mergeCell ref="D3:D4"/>
    <mergeCell ref="F3:F4"/>
    <mergeCell ref="G3:G4"/>
    <mergeCell ref="I3:I4"/>
    <mergeCell ref="J3:J4"/>
    <mergeCell ref="L3:L4"/>
    <mergeCell ref="M3:M4"/>
    <mergeCell ref="O3:O4"/>
    <mergeCell ref="N2:N4"/>
  </mergeCells>
  <phoneticPr fontId="3"/>
  <pageMargins left="0.59055118110236227" right="0.59055118110236227" top="0.59055118110236227" bottom="0.59055118110236227" header="0.39370078740157483" footer="0.39370078740157483"/>
  <pageSetup paperSize="9" scale="95" fitToHeight="0" orientation="portrait" r:id="rId1"/>
  <headerFooter scaleWithDoc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9E9490-DE52-4D9D-A062-3CBA56FE8122}">
  <sheetPr syncVertical="1" syncRef="A16" transitionEvaluation="1">
    <pageSetUpPr fitToPage="1"/>
  </sheetPr>
  <dimension ref="A1:N37"/>
  <sheetViews>
    <sheetView topLeftCell="A16" zoomScaleNormal="100" zoomScaleSheetLayoutView="100" workbookViewId="0">
      <selection activeCell="O35" sqref="O35"/>
    </sheetView>
  </sheetViews>
  <sheetFormatPr defaultColWidth="13.375" defaultRowHeight="18" customHeight="1" x14ac:dyDescent="0.15"/>
  <cols>
    <col min="1" max="1" width="3.625" style="426" customWidth="1"/>
    <col min="2" max="2" width="12.75" style="201" customWidth="1"/>
    <col min="3" max="3" width="7.125" style="60" customWidth="1"/>
    <col min="4" max="4" width="2.75" style="202" customWidth="1"/>
    <col min="5" max="5" width="8.375" style="60" customWidth="1"/>
    <col min="6" max="6" width="7.125" style="60" customWidth="1"/>
    <col min="7" max="7" width="2.75" style="202" customWidth="1"/>
    <col min="8" max="8" width="8.375" style="60" customWidth="1"/>
    <col min="9" max="9" width="7.875" style="60" bestFit="1" customWidth="1"/>
    <col min="10" max="10" width="2.75" style="60" customWidth="1"/>
    <col min="11" max="11" width="8.375" style="60" customWidth="1"/>
    <col min="12" max="12" width="7.875" style="60" bestFit="1" customWidth="1"/>
    <col min="13" max="13" width="2.75" style="60" customWidth="1"/>
    <col min="14" max="14" width="8.375" style="60" customWidth="1"/>
    <col min="15" max="16384" width="13.375" style="60"/>
  </cols>
  <sheetData>
    <row r="1" spans="1:14" ht="23.1" customHeight="1" x14ac:dyDescent="0.15">
      <c r="A1" s="425" t="s">
        <v>303</v>
      </c>
      <c r="C1" s="69"/>
      <c r="D1" s="69"/>
      <c r="E1" s="69"/>
      <c r="H1" s="203"/>
      <c r="J1" s="202"/>
      <c r="K1" s="203"/>
      <c r="M1" s="202"/>
      <c r="N1" s="203"/>
    </row>
    <row r="2" spans="1:14" s="202" customFormat="1" ht="8.1" customHeight="1" x14ac:dyDescent="0.15">
      <c r="A2" s="661" t="s">
        <v>304</v>
      </c>
      <c r="B2" s="664" t="s">
        <v>172</v>
      </c>
      <c r="C2" s="666" t="s">
        <v>305</v>
      </c>
      <c r="D2" s="427"/>
      <c r="E2" s="428"/>
      <c r="F2" s="666" t="s">
        <v>306</v>
      </c>
      <c r="G2" s="427"/>
      <c r="H2" s="429"/>
      <c r="I2" s="666" t="s">
        <v>307</v>
      </c>
      <c r="J2" s="427"/>
      <c r="K2" s="429"/>
      <c r="L2" s="666" t="s">
        <v>308</v>
      </c>
      <c r="M2" s="427"/>
      <c r="N2" s="429"/>
    </row>
    <row r="3" spans="1:14" s="202" customFormat="1" ht="13.5" customHeight="1" x14ac:dyDescent="0.15">
      <c r="A3" s="662"/>
      <c r="B3" s="665"/>
      <c r="C3" s="667"/>
      <c r="D3" s="657" t="s">
        <v>252</v>
      </c>
      <c r="E3" s="659" t="s">
        <v>309</v>
      </c>
      <c r="F3" s="667"/>
      <c r="G3" s="657" t="s">
        <v>252</v>
      </c>
      <c r="H3" s="659" t="s">
        <v>309</v>
      </c>
      <c r="I3" s="667"/>
      <c r="J3" s="657" t="s">
        <v>252</v>
      </c>
      <c r="K3" s="659" t="s">
        <v>309</v>
      </c>
      <c r="L3" s="667"/>
      <c r="M3" s="657" t="s">
        <v>252</v>
      </c>
      <c r="N3" s="659" t="s">
        <v>309</v>
      </c>
    </row>
    <row r="4" spans="1:14" s="430" customFormat="1" ht="13.5" customHeight="1" x14ac:dyDescent="0.15">
      <c r="A4" s="663"/>
      <c r="B4" s="660"/>
      <c r="C4" s="668"/>
      <c r="D4" s="658"/>
      <c r="E4" s="660"/>
      <c r="F4" s="668"/>
      <c r="G4" s="658"/>
      <c r="H4" s="660"/>
      <c r="I4" s="668"/>
      <c r="J4" s="658"/>
      <c r="K4" s="660"/>
      <c r="L4" s="668"/>
      <c r="M4" s="658"/>
      <c r="N4" s="660"/>
    </row>
    <row r="5" spans="1:14" ht="23.1" customHeight="1" x14ac:dyDescent="0.15">
      <c r="A5" s="653" t="s">
        <v>149</v>
      </c>
      <c r="B5" s="654"/>
      <c r="C5" s="431">
        <v>103148.67812961954</v>
      </c>
      <c r="D5" s="432" t="s">
        <v>38</v>
      </c>
      <c r="E5" s="433">
        <v>1.231626529808838</v>
      </c>
      <c r="F5" s="431">
        <v>103690.90284002338</v>
      </c>
      <c r="G5" s="432" t="s">
        <v>38</v>
      </c>
      <c r="H5" s="433">
        <f>IF(F5=0,"",100*(F5/C5-1))</f>
        <v>0.52567296085217485</v>
      </c>
      <c r="I5" s="431">
        <v>101626.58483267619</v>
      </c>
      <c r="J5" s="432" t="s">
        <v>38</v>
      </c>
      <c r="K5" s="433">
        <f>IF(I5=0,"",100*(I5/F5-1))</f>
        <v>-1.9908381071115366</v>
      </c>
      <c r="L5" s="431">
        <v>98949.435892925583</v>
      </c>
      <c r="M5" s="432" t="s">
        <v>38</v>
      </c>
      <c r="N5" s="433">
        <f>IF(L5=0,"",100*(L5/I5-1))</f>
        <v>-2.634299818456376</v>
      </c>
    </row>
    <row r="6" spans="1:14" ht="23.1" customHeight="1" x14ac:dyDescent="0.15">
      <c r="A6" s="655" t="s">
        <v>150</v>
      </c>
      <c r="B6" s="656"/>
      <c r="C6" s="434">
        <v>96395.118934313607</v>
      </c>
      <c r="D6" s="435" t="s">
        <v>38</v>
      </c>
      <c r="E6" s="436">
        <v>0.96296862989899701</v>
      </c>
      <c r="F6" s="434">
        <v>97039.729506220145</v>
      </c>
      <c r="G6" s="435" t="s">
        <v>38</v>
      </c>
      <c r="H6" s="436">
        <f t="shared" ref="H6:H9" si="0">IF(F6=0,"",100*(F6/C6-1))</f>
        <v>0.6687170253358854</v>
      </c>
      <c r="I6" s="434">
        <v>94791.658928028366</v>
      </c>
      <c r="J6" s="435" t="s">
        <v>38</v>
      </c>
      <c r="K6" s="436">
        <f t="shared" ref="K6:K9" si="1">IF(I6=0,"",100*(I6/F6-1))</f>
        <v>-2.3166496749639887</v>
      </c>
      <c r="L6" s="434">
        <v>91977.949167910498</v>
      </c>
      <c r="M6" s="435" t="s">
        <v>38</v>
      </c>
      <c r="N6" s="436">
        <f t="shared" ref="N6:N9" si="2">IF(L6=0,"",100*(L6/I6-1))</f>
        <v>-2.9683094398149645</v>
      </c>
    </row>
    <row r="7" spans="1:14" ht="23.1" customHeight="1" x14ac:dyDescent="0.15">
      <c r="A7" s="655" t="s">
        <v>151</v>
      </c>
      <c r="B7" s="656"/>
      <c r="C7" s="434">
        <v>96637.593920576022</v>
      </c>
      <c r="D7" s="435" t="s">
        <v>38</v>
      </c>
      <c r="E7" s="436">
        <v>0.80530253853858813</v>
      </c>
      <c r="F7" s="434">
        <v>97376.95249056055</v>
      </c>
      <c r="G7" s="435" t="s">
        <v>38</v>
      </c>
      <c r="H7" s="436">
        <f t="shared" si="0"/>
        <v>0.76508379398620985</v>
      </c>
      <c r="I7" s="434">
        <v>94892.572869767537</v>
      </c>
      <c r="J7" s="435" t="s">
        <v>38</v>
      </c>
      <c r="K7" s="436">
        <f t="shared" si="1"/>
        <v>-2.5513014704725334</v>
      </c>
      <c r="L7" s="434">
        <v>91871.019332482989</v>
      </c>
      <c r="M7" s="435" t="s">
        <v>38</v>
      </c>
      <c r="N7" s="436">
        <f t="shared" si="2"/>
        <v>-3.1841833832784716</v>
      </c>
    </row>
    <row r="8" spans="1:14" ht="23.1" customHeight="1" x14ac:dyDescent="0.15">
      <c r="A8" s="655" t="s">
        <v>152</v>
      </c>
      <c r="B8" s="656"/>
      <c r="C8" s="434">
        <v>92777.990846416782</v>
      </c>
      <c r="D8" s="435" t="s">
        <v>38</v>
      </c>
      <c r="E8" s="436">
        <v>3.418858805325975</v>
      </c>
      <c r="F8" s="434">
        <v>92008.250580322594</v>
      </c>
      <c r="G8" s="435" t="s">
        <v>38</v>
      </c>
      <c r="H8" s="436">
        <f t="shared" si="0"/>
        <v>-0.82965826169744128</v>
      </c>
      <c r="I8" s="434">
        <v>93286.993700739476</v>
      </c>
      <c r="J8" s="435" t="s">
        <v>38</v>
      </c>
      <c r="K8" s="436">
        <f t="shared" si="1"/>
        <v>1.3898135355812968</v>
      </c>
      <c r="L8" s="434">
        <v>93579.394441083772</v>
      </c>
      <c r="M8" s="435" t="s">
        <v>38</v>
      </c>
      <c r="N8" s="436">
        <f t="shared" si="2"/>
        <v>0.31344213029558254</v>
      </c>
    </row>
    <row r="9" spans="1:14" ht="23.1" customHeight="1" x14ac:dyDescent="0.15">
      <c r="A9" s="651" t="s">
        <v>153</v>
      </c>
      <c r="B9" s="652"/>
      <c r="C9" s="437">
        <v>192073.85833752665</v>
      </c>
      <c r="D9" s="438" t="s">
        <v>38</v>
      </c>
      <c r="E9" s="439">
        <v>2.2785880862850494</v>
      </c>
      <c r="F9" s="437">
        <v>193024.76587411182</v>
      </c>
      <c r="G9" s="438" t="s">
        <v>38</v>
      </c>
      <c r="H9" s="439">
        <f t="shared" si="0"/>
        <v>0.49507389751819453</v>
      </c>
      <c r="I9" s="437">
        <v>192803.86510346236</v>
      </c>
      <c r="J9" s="438" t="s">
        <v>38</v>
      </c>
      <c r="K9" s="439">
        <f t="shared" si="1"/>
        <v>-0.11444167262636418</v>
      </c>
      <c r="L9" s="437">
        <v>190376.22823019026</v>
      </c>
      <c r="M9" s="438" t="s">
        <v>38</v>
      </c>
      <c r="N9" s="439">
        <f t="shared" si="2"/>
        <v>-1.2591225139440998</v>
      </c>
    </row>
    <row r="10" spans="1:14" ht="23.1" customHeight="1" x14ac:dyDescent="0.15">
      <c r="A10" s="440">
        <v>1</v>
      </c>
      <c r="B10" s="441" t="s">
        <v>95</v>
      </c>
      <c r="C10" s="431">
        <v>102033.2640637739</v>
      </c>
      <c r="D10" s="432">
        <f>IF(C10="","",RANK(C10,C$10:C$32))</f>
        <v>2</v>
      </c>
      <c r="E10" s="433">
        <v>1.4096801854490693E-3</v>
      </c>
      <c r="F10" s="431">
        <v>102546.01438965915</v>
      </c>
      <c r="G10" s="432">
        <f>IF(F10="","",RANK(F10,F$10:F$32))</f>
        <v>1</v>
      </c>
      <c r="H10" s="433">
        <f>IF(F10=0,"",100*(F10/C10-1))</f>
        <v>0.50253251289185119</v>
      </c>
      <c r="I10" s="431">
        <v>99118.389032441934</v>
      </c>
      <c r="J10" s="432">
        <f>IF(I10="","",RANK(I10,I$10:I$32))</f>
        <v>3</v>
      </c>
      <c r="K10" s="433">
        <f>IF(I10=0,"",100*(I10/F10-1))</f>
        <v>-3.3425242098564234</v>
      </c>
      <c r="L10" s="431">
        <v>94795.326370653886</v>
      </c>
      <c r="M10" s="432">
        <f>IF(L10="","",RANK(L10,L$10:L$32))</f>
        <v>4</v>
      </c>
      <c r="N10" s="433">
        <f>IF(L10=0,"",100*(L10/I10-1))</f>
        <v>-4.3615142497655857</v>
      </c>
    </row>
    <row r="11" spans="1:14" ht="23.1" customHeight="1" x14ac:dyDescent="0.15">
      <c r="A11" s="442">
        <v>2</v>
      </c>
      <c r="B11" s="443" t="s">
        <v>12</v>
      </c>
      <c r="C11" s="434">
        <v>92348.493384549729</v>
      </c>
      <c r="D11" s="435">
        <f>IF(C11="","",RANK(C11,C$10:C$32))</f>
        <v>12</v>
      </c>
      <c r="E11" s="436">
        <v>0.54743454374406308</v>
      </c>
      <c r="F11" s="434">
        <v>92462.961058045548</v>
      </c>
      <c r="G11" s="435">
        <f>IF(F11="","",RANK(F11,F$10:F$32))</f>
        <v>10</v>
      </c>
      <c r="H11" s="436">
        <f t="shared" ref="H11" si="3">IF(F11=0,"",100*(F11/C11-1))</f>
        <v>0.12395185811984177</v>
      </c>
      <c r="I11" s="434">
        <v>90777.141343291107</v>
      </c>
      <c r="J11" s="435">
        <f>IF(I11="","",RANK(I11,I$10:I$32))</f>
        <v>14</v>
      </c>
      <c r="K11" s="436">
        <f t="shared" ref="K11" si="4">IF(I11=0,"",100*(I11/F11-1))</f>
        <v>-1.8232378624518986</v>
      </c>
      <c r="L11" s="434">
        <v>88750.506761262106</v>
      </c>
      <c r="M11" s="435">
        <f>IF(L11="","",RANK(L11,L$10:L$32))</f>
        <v>16</v>
      </c>
      <c r="N11" s="436">
        <f t="shared" ref="N11" si="5">IF(L11=0,"",100*(L11/I11-1))</f>
        <v>-2.2325384474984666</v>
      </c>
    </row>
    <row r="12" spans="1:14" ht="23.1" customHeight="1" x14ac:dyDescent="0.15">
      <c r="A12" s="442">
        <v>3</v>
      </c>
      <c r="B12" s="443" t="s">
        <v>13</v>
      </c>
      <c r="C12" s="434">
        <v>86036.325660699062</v>
      </c>
      <c r="D12" s="435">
        <f t="shared" ref="D12:D32" si="6">IF(C12="","",RANK(C12,C$10:C$32))</f>
        <v>20</v>
      </c>
      <c r="E12" s="436">
        <v>4.3539729199669752</v>
      </c>
      <c r="F12" s="434">
        <v>86622.541271513881</v>
      </c>
      <c r="G12" s="435">
        <f t="shared" ref="G12:G32" si="7">IF(F12="","",RANK(F12,F$10:F$32))</f>
        <v>21</v>
      </c>
      <c r="H12" s="436">
        <f>IF(F12=0,"",100*(F12/C12-1))</f>
        <v>0.68135825921562532</v>
      </c>
      <c r="I12" s="434">
        <v>80601.807447774743</v>
      </c>
      <c r="J12" s="435">
        <f t="shared" ref="J12:J32" si="8">IF(I12="","",RANK(I12,I$10:I$32))</f>
        <v>22</v>
      </c>
      <c r="K12" s="436">
        <f>IF(I12=0,"",100*(I12/F12-1))</f>
        <v>-6.9505393577261376</v>
      </c>
      <c r="L12" s="434">
        <v>80920.748497188295</v>
      </c>
      <c r="M12" s="435">
        <f t="shared" ref="M12:M32" si="9">IF(L12="","",RANK(L12,L$10:L$32))</f>
        <v>22</v>
      </c>
      <c r="N12" s="436">
        <f>IF(L12=0,"",100*(L12/I12-1))</f>
        <v>0.39569962450309859</v>
      </c>
    </row>
    <row r="13" spans="1:14" ht="23.1" customHeight="1" x14ac:dyDescent="0.15">
      <c r="A13" s="442">
        <v>4</v>
      </c>
      <c r="B13" s="443" t="s">
        <v>15</v>
      </c>
      <c r="C13" s="434">
        <v>91174.417322439971</v>
      </c>
      <c r="D13" s="435">
        <f t="shared" si="6"/>
        <v>14</v>
      </c>
      <c r="E13" s="436">
        <v>0.12391208786544095</v>
      </c>
      <c r="F13" s="434">
        <v>91532.717827384011</v>
      </c>
      <c r="G13" s="435">
        <f t="shared" si="7"/>
        <v>15</v>
      </c>
      <c r="H13" s="436">
        <f t="shared" ref="H13:H36" si="10">IF(F13=0,"",100*(F13/C13-1))</f>
        <v>0.39298359722652609</v>
      </c>
      <c r="I13" s="434">
        <v>87505.806043347577</v>
      </c>
      <c r="J13" s="435">
        <f t="shared" si="8"/>
        <v>18</v>
      </c>
      <c r="K13" s="436">
        <f t="shared" ref="K13:K36" si="11">IF(I13=0,"",100*(I13/F13-1))</f>
        <v>-4.3994233751810441</v>
      </c>
      <c r="L13" s="434">
        <v>84883.537055390378</v>
      </c>
      <c r="M13" s="435">
        <f t="shared" si="9"/>
        <v>19</v>
      </c>
      <c r="N13" s="436">
        <f t="shared" ref="N13:N34" si="12">IF(L13=0,"",100*(L13/I13-1))</f>
        <v>-2.9966799993342286</v>
      </c>
    </row>
    <row r="14" spans="1:14" ht="23.1" customHeight="1" x14ac:dyDescent="0.15">
      <c r="A14" s="442">
        <v>5</v>
      </c>
      <c r="B14" s="443" t="s">
        <v>16</v>
      </c>
      <c r="C14" s="434">
        <v>86541.232287114282</v>
      </c>
      <c r="D14" s="435">
        <f t="shared" si="6"/>
        <v>19</v>
      </c>
      <c r="E14" s="436">
        <v>-0.27581173549807714</v>
      </c>
      <c r="F14" s="434">
        <v>88445.33006335581</v>
      </c>
      <c r="G14" s="435">
        <f t="shared" si="7"/>
        <v>20</v>
      </c>
      <c r="H14" s="436">
        <f t="shared" si="10"/>
        <v>2.2002203180148561</v>
      </c>
      <c r="I14" s="434">
        <v>81366.790532296858</v>
      </c>
      <c r="J14" s="435">
        <f t="shared" si="8"/>
        <v>21</v>
      </c>
      <c r="K14" s="436">
        <f t="shared" si="11"/>
        <v>-8.0032937024356201</v>
      </c>
      <c r="L14" s="434">
        <v>80655.806979280256</v>
      </c>
      <c r="M14" s="435">
        <f t="shared" si="9"/>
        <v>23</v>
      </c>
      <c r="N14" s="436">
        <f t="shared" si="12"/>
        <v>-0.87380066039890458</v>
      </c>
    </row>
    <row r="15" spans="1:14" ht="23.1" customHeight="1" x14ac:dyDescent="0.15">
      <c r="A15" s="442">
        <v>8</v>
      </c>
      <c r="B15" s="443" t="s">
        <v>17</v>
      </c>
      <c r="C15" s="434">
        <v>92879.192179611127</v>
      </c>
      <c r="D15" s="435">
        <f t="shared" si="6"/>
        <v>9</v>
      </c>
      <c r="E15" s="436">
        <v>2.219123374089782</v>
      </c>
      <c r="F15" s="434">
        <v>93643.48537442791</v>
      </c>
      <c r="G15" s="435">
        <f t="shared" si="7"/>
        <v>7</v>
      </c>
      <c r="H15" s="436">
        <f t="shared" si="10"/>
        <v>0.82288958041192295</v>
      </c>
      <c r="I15" s="434">
        <v>93810.56109332011</v>
      </c>
      <c r="J15" s="435">
        <f t="shared" si="8"/>
        <v>6</v>
      </c>
      <c r="K15" s="436">
        <f t="shared" si="11"/>
        <v>0.17841680948136318</v>
      </c>
      <c r="L15" s="434">
        <v>90198.635263299453</v>
      </c>
      <c r="M15" s="435">
        <f t="shared" si="9"/>
        <v>12</v>
      </c>
      <c r="N15" s="436">
        <f t="shared" si="12"/>
        <v>-3.8502336921613867</v>
      </c>
    </row>
    <row r="16" spans="1:14" ht="23.1" customHeight="1" x14ac:dyDescent="0.15">
      <c r="A16" s="442">
        <v>9</v>
      </c>
      <c r="B16" s="443" t="s">
        <v>18</v>
      </c>
      <c r="C16" s="434">
        <v>91518.959155108794</v>
      </c>
      <c r="D16" s="435">
        <f t="shared" si="6"/>
        <v>13</v>
      </c>
      <c r="E16" s="436">
        <v>2.0095311190106324</v>
      </c>
      <c r="F16" s="434">
        <v>92308.423269281397</v>
      </c>
      <c r="G16" s="435">
        <f t="shared" si="7"/>
        <v>11</v>
      </c>
      <c r="H16" s="436">
        <f t="shared" si="10"/>
        <v>0.86262357161930314</v>
      </c>
      <c r="I16" s="434">
        <v>89317.161045645407</v>
      </c>
      <c r="J16" s="435">
        <f t="shared" si="8"/>
        <v>16</v>
      </c>
      <c r="K16" s="436">
        <f t="shared" si="11"/>
        <v>-3.2405084148278696</v>
      </c>
      <c r="L16" s="434">
        <v>88972.958538299368</v>
      </c>
      <c r="M16" s="435">
        <f t="shared" si="9"/>
        <v>15</v>
      </c>
      <c r="N16" s="436">
        <f t="shared" si="12"/>
        <v>-0.3853710791033027</v>
      </c>
    </row>
    <row r="17" spans="1:14" ht="23.1" customHeight="1" x14ac:dyDescent="0.15">
      <c r="A17" s="442">
        <v>10</v>
      </c>
      <c r="B17" s="443" t="s">
        <v>19</v>
      </c>
      <c r="C17" s="434">
        <v>88932.020664782147</v>
      </c>
      <c r="D17" s="435">
        <f t="shared" si="6"/>
        <v>16</v>
      </c>
      <c r="E17" s="436">
        <v>5.633246446464546</v>
      </c>
      <c r="F17" s="434">
        <v>89080.177427304094</v>
      </c>
      <c r="G17" s="435">
        <f t="shared" si="7"/>
        <v>18</v>
      </c>
      <c r="H17" s="436">
        <f t="shared" si="10"/>
        <v>0.16659552027993296</v>
      </c>
      <c r="I17" s="434">
        <v>90589.075294587572</v>
      </c>
      <c r="J17" s="435">
        <f t="shared" si="8"/>
        <v>15</v>
      </c>
      <c r="K17" s="436">
        <f t="shared" si="11"/>
        <v>1.6938649100860292</v>
      </c>
      <c r="L17" s="434">
        <v>90806.33832086451</v>
      </c>
      <c r="M17" s="435">
        <f t="shared" si="9"/>
        <v>10</v>
      </c>
      <c r="N17" s="436">
        <f t="shared" si="12"/>
        <v>0.23983358431511892</v>
      </c>
    </row>
    <row r="18" spans="1:14" ht="23.1" customHeight="1" x14ac:dyDescent="0.15">
      <c r="A18" s="442">
        <v>11</v>
      </c>
      <c r="B18" s="443" t="s">
        <v>20</v>
      </c>
      <c r="C18" s="434">
        <v>95852.645608423292</v>
      </c>
      <c r="D18" s="435">
        <f t="shared" si="6"/>
        <v>5</v>
      </c>
      <c r="E18" s="436">
        <v>-0.66728728604134036</v>
      </c>
      <c r="F18" s="434">
        <v>92252.850108518716</v>
      </c>
      <c r="G18" s="435">
        <f t="shared" si="7"/>
        <v>12</v>
      </c>
      <c r="H18" s="436">
        <f t="shared" si="10"/>
        <v>-3.7555515312644006</v>
      </c>
      <c r="I18" s="434">
        <v>88159.979988959429</v>
      </c>
      <c r="J18" s="435">
        <f t="shared" si="8"/>
        <v>17</v>
      </c>
      <c r="K18" s="436">
        <f t="shared" si="11"/>
        <v>-4.4365785065120118</v>
      </c>
      <c r="L18" s="434">
        <v>87144.303610906412</v>
      </c>
      <c r="M18" s="435">
        <f t="shared" si="9"/>
        <v>17</v>
      </c>
      <c r="N18" s="436">
        <f t="shared" si="12"/>
        <v>-1.1520832674646875</v>
      </c>
    </row>
    <row r="19" spans="1:14" ht="23.1" customHeight="1" x14ac:dyDescent="0.15">
      <c r="A19" s="442">
        <v>12</v>
      </c>
      <c r="B19" s="443" t="s">
        <v>21</v>
      </c>
      <c r="C19" s="434">
        <v>102146.96569920845</v>
      </c>
      <c r="D19" s="435">
        <f t="shared" si="6"/>
        <v>1</v>
      </c>
      <c r="E19" s="436">
        <v>4.9921685861652021</v>
      </c>
      <c r="F19" s="434">
        <v>96914.193218606233</v>
      </c>
      <c r="G19" s="435">
        <f t="shared" si="7"/>
        <v>4</v>
      </c>
      <c r="H19" s="436">
        <f t="shared" si="10"/>
        <v>-5.1227879798320437</v>
      </c>
      <c r="I19" s="434">
        <v>92870.663783974582</v>
      </c>
      <c r="J19" s="435">
        <f t="shared" si="8"/>
        <v>10</v>
      </c>
      <c r="K19" s="436">
        <f t="shared" si="11"/>
        <v>-4.1722778680216566</v>
      </c>
      <c r="L19" s="434">
        <v>92328.73775642211</v>
      </c>
      <c r="M19" s="435">
        <f t="shared" si="9"/>
        <v>8</v>
      </c>
      <c r="N19" s="436">
        <f t="shared" si="12"/>
        <v>-0.5835276776023024</v>
      </c>
    </row>
    <row r="20" spans="1:14" ht="23.1" customHeight="1" x14ac:dyDescent="0.15">
      <c r="A20" s="442">
        <v>14</v>
      </c>
      <c r="B20" s="443" t="s">
        <v>119</v>
      </c>
      <c r="C20" s="434">
        <v>101806.71200802765</v>
      </c>
      <c r="D20" s="435">
        <f t="shared" si="6"/>
        <v>3</v>
      </c>
      <c r="E20" s="436">
        <v>0.15956719760916727</v>
      </c>
      <c r="F20" s="434">
        <v>98848.01006404392</v>
      </c>
      <c r="G20" s="435">
        <f t="shared" si="7"/>
        <v>3</v>
      </c>
      <c r="H20" s="436">
        <f t="shared" si="10"/>
        <v>-2.9061953633768622</v>
      </c>
      <c r="I20" s="434">
        <v>99143.624782860454</v>
      </c>
      <c r="J20" s="435">
        <f t="shared" si="8"/>
        <v>2</v>
      </c>
      <c r="K20" s="436">
        <f t="shared" si="11"/>
        <v>0.29905985828648785</v>
      </c>
      <c r="L20" s="434">
        <v>101765.95463818553</v>
      </c>
      <c r="M20" s="435">
        <f t="shared" si="9"/>
        <v>2</v>
      </c>
      <c r="N20" s="436">
        <f t="shared" si="12"/>
        <v>2.6449808155273535</v>
      </c>
    </row>
    <row r="21" spans="1:14" ht="23.1" customHeight="1" x14ac:dyDescent="0.15">
      <c r="A21" s="442">
        <v>16</v>
      </c>
      <c r="B21" s="443" t="s">
        <v>110</v>
      </c>
      <c r="C21" s="434">
        <v>94833.454337027128</v>
      </c>
      <c r="D21" s="435">
        <f t="shared" si="6"/>
        <v>6</v>
      </c>
      <c r="E21" s="436">
        <v>8.258559937352917</v>
      </c>
      <c r="F21" s="434">
        <v>91754.863735826541</v>
      </c>
      <c r="G21" s="435">
        <f t="shared" si="7"/>
        <v>14</v>
      </c>
      <c r="H21" s="436">
        <f t="shared" si="10"/>
        <v>-3.2463128362483107</v>
      </c>
      <c r="I21" s="434">
        <v>93146.245383668444</v>
      </c>
      <c r="J21" s="435">
        <f t="shared" si="8"/>
        <v>8</v>
      </c>
      <c r="K21" s="436">
        <f t="shared" si="11"/>
        <v>1.5164118731055609</v>
      </c>
      <c r="L21" s="434">
        <v>92850.6928160307</v>
      </c>
      <c r="M21" s="435">
        <f t="shared" si="9"/>
        <v>7</v>
      </c>
      <c r="N21" s="436">
        <f t="shared" si="12"/>
        <v>-0.31729949652867795</v>
      </c>
    </row>
    <row r="22" spans="1:14" ht="23.1" customHeight="1" x14ac:dyDescent="0.15">
      <c r="A22" s="442">
        <v>19</v>
      </c>
      <c r="B22" s="443" t="s">
        <v>154</v>
      </c>
      <c r="C22" s="434">
        <v>92683.949630221861</v>
      </c>
      <c r="D22" s="435">
        <f t="shared" si="6"/>
        <v>11</v>
      </c>
      <c r="E22" s="436">
        <v>3.5668820103730514</v>
      </c>
      <c r="F22" s="434">
        <v>92485.049180327871</v>
      </c>
      <c r="G22" s="435">
        <f t="shared" si="7"/>
        <v>9</v>
      </c>
      <c r="H22" s="436">
        <f t="shared" si="10"/>
        <v>-0.21460074876775703</v>
      </c>
      <c r="I22" s="434">
        <v>93105.796479175609</v>
      </c>
      <c r="J22" s="435">
        <f t="shared" si="8"/>
        <v>9</v>
      </c>
      <c r="K22" s="436">
        <f t="shared" si="11"/>
        <v>0.67118664513807769</v>
      </c>
      <c r="L22" s="434">
        <v>93127.220432581686</v>
      </c>
      <c r="M22" s="435">
        <f t="shared" si="9"/>
        <v>6</v>
      </c>
      <c r="N22" s="436">
        <f t="shared" si="12"/>
        <v>2.3010332563844216E-2</v>
      </c>
    </row>
    <row r="23" spans="1:14" ht="23.1" customHeight="1" x14ac:dyDescent="0.15">
      <c r="A23" s="442">
        <v>21</v>
      </c>
      <c r="B23" s="443" t="s">
        <v>124</v>
      </c>
      <c r="C23" s="434">
        <v>88044.632086851634</v>
      </c>
      <c r="D23" s="435">
        <f t="shared" si="6"/>
        <v>18</v>
      </c>
      <c r="E23" s="436">
        <v>8.000859781446179</v>
      </c>
      <c r="F23" s="434">
        <v>90303.902480033634</v>
      </c>
      <c r="G23" s="435">
        <f t="shared" si="7"/>
        <v>16</v>
      </c>
      <c r="H23" s="436">
        <f t="shared" si="10"/>
        <v>2.5660512624475995</v>
      </c>
      <c r="I23" s="434">
        <v>92805.076586433264</v>
      </c>
      <c r="J23" s="435">
        <f t="shared" si="8"/>
        <v>11</v>
      </c>
      <c r="K23" s="436">
        <f t="shared" si="11"/>
        <v>2.7697298097971501</v>
      </c>
      <c r="L23" s="434">
        <v>89883.822222222225</v>
      </c>
      <c r="M23" s="435">
        <f t="shared" si="9"/>
        <v>13</v>
      </c>
      <c r="N23" s="436">
        <f t="shared" si="12"/>
        <v>-3.1477312143483371</v>
      </c>
    </row>
    <row r="24" spans="1:14" ht="23.1" customHeight="1" x14ac:dyDescent="0.15">
      <c r="A24" s="442">
        <v>22</v>
      </c>
      <c r="B24" s="443" t="s">
        <v>22</v>
      </c>
      <c r="C24" s="434">
        <v>94116.574759729003</v>
      </c>
      <c r="D24" s="435">
        <f t="shared" si="6"/>
        <v>8</v>
      </c>
      <c r="E24" s="436">
        <v>6.2709973565981958</v>
      </c>
      <c r="F24" s="434">
        <v>96329.898593392209</v>
      </c>
      <c r="G24" s="435">
        <f t="shared" si="7"/>
        <v>5</v>
      </c>
      <c r="H24" s="436">
        <f t="shared" si="10"/>
        <v>2.3516833664140702</v>
      </c>
      <c r="I24" s="434">
        <v>98719.86777419901</v>
      </c>
      <c r="J24" s="435">
        <f t="shared" si="8"/>
        <v>4</v>
      </c>
      <c r="K24" s="436">
        <f t="shared" si="11"/>
        <v>2.4810253262020465</v>
      </c>
      <c r="L24" s="434">
        <v>96092.328471096698</v>
      </c>
      <c r="M24" s="435">
        <f t="shared" si="9"/>
        <v>3</v>
      </c>
      <c r="N24" s="436">
        <f t="shared" si="12"/>
        <v>-2.6616114489864007</v>
      </c>
    </row>
    <row r="25" spans="1:14" ht="23.1" customHeight="1" x14ac:dyDescent="0.15">
      <c r="A25" s="442">
        <v>28</v>
      </c>
      <c r="B25" s="443" t="s">
        <v>23</v>
      </c>
      <c r="C25" s="434">
        <v>100787.76316325284</v>
      </c>
      <c r="D25" s="435">
        <f t="shared" si="6"/>
        <v>4</v>
      </c>
      <c r="E25" s="436">
        <v>0.29295658733889951</v>
      </c>
      <c r="F25" s="434">
        <v>102290.68662192021</v>
      </c>
      <c r="G25" s="435">
        <f t="shared" si="7"/>
        <v>2</v>
      </c>
      <c r="H25" s="436">
        <f t="shared" si="10"/>
        <v>1.4911765193488691</v>
      </c>
      <c r="I25" s="434">
        <v>102788.74341098452</v>
      </c>
      <c r="J25" s="435">
        <f t="shared" si="8"/>
        <v>1</v>
      </c>
      <c r="K25" s="436">
        <f t="shared" si="11"/>
        <v>0.48690335895895664</v>
      </c>
      <c r="L25" s="434">
        <v>102535.03193187866</v>
      </c>
      <c r="M25" s="435">
        <f t="shared" si="9"/>
        <v>1</v>
      </c>
      <c r="N25" s="436">
        <f t="shared" si="12"/>
        <v>-0.24682807736196022</v>
      </c>
    </row>
    <row r="26" spans="1:14" ht="23.1" customHeight="1" x14ac:dyDescent="0.15">
      <c r="A26" s="442">
        <v>44</v>
      </c>
      <c r="B26" s="443" t="s">
        <v>74</v>
      </c>
      <c r="C26" s="434">
        <v>77640.381991814458</v>
      </c>
      <c r="D26" s="435">
        <f t="shared" si="6"/>
        <v>22</v>
      </c>
      <c r="E26" s="436">
        <v>9.7313770685358847E-2</v>
      </c>
      <c r="F26" s="434">
        <v>83139.749826268235</v>
      </c>
      <c r="G26" s="435">
        <f t="shared" si="7"/>
        <v>22</v>
      </c>
      <c r="H26" s="436">
        <f t="shared" si="10"/>
        <v>7.0831282553885044</v>
      </c>
      <c r="I26" s="434">
        <v>84420.525568181823</v>
      </c>
      <c r="J26" s="435">
        <f t="shared" si="8"/>
        <v>20</v>
      </c>
      <c r="K26" s="436">
        <f t="shared" si="11"/>
        <v>1.5405094970696309</v>
      </c>
      <c r="L26" s="434">
        <v>83178.783382789319</v>
      </c>
      <c r="M26" s="435">
        <f t="shared" si="9"/>
        <v>20</v>
      </c>
      <c r="N26" s="436">
        <f t="shared" si="12"/>
        <v>-1.4709007993436551</v>
      </c>
    </row>
    <row r="27" spans="1:14" ht="23.1" customHeight="1" x14ac:dyDescent="0.15">
      <c r="A27" s="442">
        <v>47</v>
      </c>
      <c r="B27" s="443" t="s">
        <v>75</v>
      </c>
      <c r="C27" s="434">
        <v>94643.44139650873</v>
      </c>
      <c r="D27" s="435">
        <f t="shared" si="6"/>
        <v>7</v>
      </c>
      <c r="E27" s="436">
        <v>2.6036482838311947</v>
      </c>
      <c r="F27" s="434">
        <v>88467.358825018993</v>
      </c>
      <c r="G27" s="435">
        <f t="shared" si="7"/>
        <v>19</v>
      </c>
      <c r="H27" s="436">
        <f t="shared" si="10"/>
        <v>-6.5256318666763509</v>
      </c>
      <c r="I27" s="434">
        <v>94160.551404277241</v>
      </c>
      <c r="J27" s="435">
        <f t="shared" si="8"/>
        <v>5</v>
      </c>
      <c r="K27" s="436">
        <f t="shared" si="11"/>
        <v>6.4353594985455675</v>
      </c>
      <c r="L27" s="434">
        <v>93173.235213954758</v>
      </c>
      <c r="M27" s="435">
        <f t="shared" si="9"/>
        <v>5</v>
      </c>
      <c r="N27" s="436">
        <f t="shared" si="12"/>
        <v>-1.0485454636766645</v>
      </c>
    </row>
    <row r="28" spans="1:14" ht="23.1" customHeight="1" x14ac:dyDescent="0.15">
      <c r="A28" s="442">
        <v>51</v>
      </c>
      <c r="B28" s="443" t="s">
        <v>24</v>
      </c>
      <c r="C28" s="434">
        <v>88860.5179615706</v>
      </c>
      <c r="D28" s="435">
        <f t="shared" si="6"/>
        <v>17</v>
      </c>
      <c r="E28" s="436">
        <v>-2.6593957737774954</v>
      </c>
      <c r="F28" s="434">
        <v>89558.443990466461</v>
      </c>
      <c r="G28" s="435">
        <f t="shared" si="7"/>
        <v>17</v>
      </c>
      <c r="H28" s="436">
        <f t="shared" si="10"/>
        <v>0.78541746650373501</v>
      </c>
      <c r="I28" s="434">
        <v>87493.965217391305</v>
      </c>
      <c r="J28" s="435">
        <f t="shared" si="8"/>
        <v>19</v>
      </c>
      <c r="K28" s="436">
        <f t="shared" si="11"/>
        <v>-2.3051749015368328</v>
      </c>
      <c r="L28" s="434">
        <v>86252.870813397123</v>
      </c>
      <c r="M28" s="435">
        <f t="shared" si="9"/>
        <v>18</v>
      </c>
      <c r="N28" s="436">
        <f t="shared" si="12"/>
        <v>-1.4184914364213652</v>
      </c>
    </row>
    <row r="29" spans="1:14" ht="23.1" customHeight="1" x14ac:dyDescent="0.15">
      <c r="A29" s="442">
        <v>58</v>
      </c>
      <c r="B29" s="443" t="s">
        <v>25</v>
      </c>
      <c r="C29" s="434">
        <v>92794.686271655257</v>
      </c>
      <c r="D29" s="435">
        <f t="shared" si="6"/>
        <v>10</v>
      </c>
      <c r="E29" s="436">
        <v>1.9878314982967105</v>
      </c>
      <c r="F29" s="434">
        <v>96195.749970049117</v>
      </c>
      <c r="G29" s="435">
        <f t="shared" si="7"/>
        <v>6</v>
      </c>
      <c r="H29" s="436">
        <f t="shared" si="10"/>
        <v>3.6651491966224192</v>
      </c>
      <c r="I29" s="434">
        <v>93503.666307526553</v>
      </c>
      <c r="J29" s="435">
        <f t="shared" si="8"/>
        <v>7</v>
      </c>
      <c r="K29" s="436">
        <f t="shared" si="11"/>
        <v>-2.7985474029369795</v>
      </c>
      <c r="L29" s="434">
        <v>91483.649140419118</v>
      </c>
      <c r="M29" s="435">
        <f t="shared" si="9"/>
        <v>9</v>
      </c>
      <c r="N29" s="436">
        <f t="shared" si="12"/>
        <v>-2.1603614562703322</v>
      </c>
    </row>
    <row r="30" spans="1:14" ht="23.1" customHeight="1" x14ac:dyDescent="0.15">
      <c r="A30" s="442">
        <v>73</v>
      </c>
      <c r="B30" s="443" t="s">
        <v>76</v>
      </c>
      <c r="C30" s="434">
        <v>83294.176931690934</v>
      </c>
      <c r="D30" s="435">
        <f t="shared" si="6"/>
        <v>21</v>
      </c>
      <c r="E30" s="436">
        <v>5.6056605687730965</v>
      </c>
      <c r="F30" s="434">
        <v>92826.940903823866</v>
      </c>
      <c r="G30" s="435">
        <f t="shared" si="7"/>
        <v>8</v>
      </c>
      <c r="H30" s="436">
        <f t="shared" si="10"/>
        <v>11.444694363149409</v>
      </c>
      <c r="I30" s="434">
        <v>91567.557715674368</v>
      </c>
      <c r="J30" s="435">
        <f t="shared" si="8"/>
        <v>13</v>
      </c>
      <c r="K30" s="436">
        <f t="shared" si="11"/>
        <v>-1.3567000871593127</v>
      </c>
      <c r="L30" s="434">
        <v>90669.24590163934</v>
      </c>
      <c r="M30" s="435">
        <f t="shared" si="9"/>
        <v>11</v>
      </c>
      <c r="N30" s="436">
        <f t="shared" si="12"/>
        <v>-0.98103721060723847</v>
      </c>
    </row>
    <row r="31" spans="1:14" ht="23.1" customHeight="1" x14ac:dyDescent="0.15">
      <c r="A31" s="442">
        <v>81</v>
      </c>
      <c r="B31" s="443" t="s">
        <v>112</v>
      </c>
      <c r="C31" s="434">
        <v>89726.371780515125</v>
      </c>
      <c r="D31" s="435">
        <f t="shared" si="6"/>
        <v>15</v>
      </c>
      <c r="E31" s="436">
        <v>3.6845222847008641</v>
      </c>
      <c r="F31" s="434">
        <v>92122.061738884164</v>
      </c>
      <c r="G31" s="435">
        <f t="shared" si="7"/>
        <v>13</v>
      </c>
      <c r="H31" s="436">
        <f t="shared" si="10"/>
        <v>2.6699953545756605</v>
      </c>
      <c r="I31" s="434">
        <v>91973.503294185051</v>
      </c>
      <c r="J31" s="435">
        <f t="shared" si="8"/>
        <v>12</v>
      </c>
      <c r="K31" s="436">
        <f t="shared" si="11"/>
        <v>-0.16126261385702723</v>
      </c>
      <c r="L31" s="434">
        <v>89560.25142173002</v>
      </c>
      <c r="M31" s="435">
        <f t="shared" si="9"/>
        <v>14</v>
      </c>
      <c r="N31" s="436">
        <f t="shared" si="12"/>
        <v>-2.6238555518930728</v>
      </c>
    </row>
    <row r="32" spans="1:14" ht="23.1" customHeight="1" x14ac:dyDescent="0.15">
      <c r="A32" s="444">
        <v>92</v>
      </c>
      <c r="B32" s="445" t="s">
        <v>78</v>
      </c>
      <c r="C32" s="437">
        <v>74259.298245614031</v>
      </c>
      <c r="D32" s="438">
        <f t="shared" si="6"/>
        <v>23</v>
      </c>
      <c r="E32" s="439">
        <v>3.5131312379488078</v>
      </c>
      <c r="F32" s="437">
        <v>75988.983903420522</v>
      </c>
      <c r="G32" s="438">
        <f t="shared" si="7"/>
        <v>23</v>
      </c>
      <c r="H32" s="439">
        <f t="shared" si="10"/>
        <v>2.3292512839072632</v>
      </c>
      <c r="I32" s="437">
        <v>77436.510337871907</v>
      </c>
      <c r="J32" s="438">
        <f t="shared" si="8"/>
        <v>23</v>
      </c>
      <c r="K32" s="439">
        <f t="shared" si="11"/>
        <v>1.9049161603360121</v>
      </c>
      <c r="L32" s="437">
        <v>82486.044071353623</v>
      </c>
      <c r="M32" s="438">
        <f t="shared" si="9"/>
        <v>21</v>
      </c>
      <c r="N32" s="439">
        <f t="shared" si="12"/>
        <v>6.5208694341332363</v>
      </c>
    </row>
    <row r="33" spans="1:14" ht="23.1" customHeight="1" x14ac:dyDescent="0.15">
      <c r="A33" s="440">
        <v>301</v>
      </c>
      <c r="B33" s="446" t="s">
        <v>155</v>
      </c>
      <c r="C33" s="431">
        <v>220820.24183796856</v>
      </c>
      <c r="D33" s="432" t="s">
        <v>38</v>
      </c>
      <c r="E33" s="433">
        <v>6.1641649049200664</v>
      </c>
      <c r="F33" s="431">
        <v>235216.70329670329</v>
      </c>
      <c r="G33" s="432" t="s">
        <v>38</v>
      </c>
      <c r="H33" s="433">
        <f t="shared" si="10"/>
        <v>6.5195388515598252</v>
      </c>
      <c r="I33" s="431">
        <v>232588.36537276648</v>
      </c>
      <c r="J33" s="432" t="s">
        <v>38</v>
      </c>
      <c r="K33" s="433">
        <f t="shared" si="11"/>
        <v>-1.1174112582563511</v>
      </c>
      <c r="L33" s="431">
        <v>230092.07049509927</v>
      </c>
      <c r="M33" s="432" t="s">
        <v>38</v>
      </c>
      <c r="N33" s="433">
        <f t="shared" si="12"/>
        <v>-1.0732673036617402</v>
      </c>
    </row>
    <row r="34" spans="1:14" ht="23.1" customHeight="1" x14ac:dyDescent="0.15">
      <c r="A34" s="442">
        <v>302</v>
      </c>
      <c r="B34" s="447" t="s">
        <v>156</v>
      </c>
      <c r="C34" s="434">
        <v>239183.57983374718</v>
      </c>
      <c r="D34" s="435" t="s">
        <v>38</v>
      </c>
      <c r="E34" s="436">
        <v>-0.20549842132380203</v>
      </c>
      <c r="F34" s="434">
        <v>241046.8308303887</v>
      </c>
      <c r="G34" s="435" t="s">
        <v>38</v>
      </c>
      <c r="H34" s="436">
        <f t="shared" si="10"/>
        <v>0.77900456123980444</v>
      </c>
      <c r="I34" s="434">
        <v>240935.77898550723</v>
      </c>
      <c r="J34" s="435" t="s">
        <v>38</v>
      </c>
      <c r="K34" s="436">
        <f t="shared" si="11"/>
        <v>-4.6070651291663101E-2</v>
      </c>
      <c r="L34" s="434">
        <v>240436.46062855155</v>
      </c>
      <c r="M34" s="435" t="s">
        <v>38</v>
      </c>
      <c r="N34" s="436">
        <f t="shared" si="12"/>
        <v>-0.20724126531067588</v>
      </c>
    </row>
    <row r="35" spans="1:14" ht="23.1" customHeight="1" x14ac:dyDescent="0.15">
      <c r="A35" s="442">
        <v>303</v>
      </c>
      <c r="B35" s="447" t="s">
        <v>157</v>
      </c>
      <c r="C35" s="434">
        <v>277330.70932922128</v>
      </c>
      <c r="D35" s="435" t="s">
        <v>38</v>
      </c>
      <c r="E35" s="436">
        <v>10.435088808006787</v>
      </c>
      <c r="F35" s="448" t="s">
        <v>158</v>
      </c>
      <c r="G35" s="435" t="s">
        <v>38</v>
      </c>
      <c r="H35" s="449" t="s">
        <v>38</v>
      </c>
      <c r="I35" s="448" t="s">
        <v>38</v>
      </c>
      <c r="J35" s="435" t="s">
        <v>38</v>
      </c>
      <c r="K35" s="449" t="s">
        <v>158</v>
      </c>
      <c r="L35" s="448" t="s">
        <v>38</v>
      </c>
      <c r="M35" s="435" t="s">
        <v>38</v>
      </c>
      <c r="N35" s="449" t="s">
        <v>158</v>
      </c>
    </row>
    <row r="36" spans="1:14" ht="23.1" customHeight="1" x14ac:dyDescent="0.15">
      <c r="A36" s="444">
        <v>304</v>
      </c>
      <c r="B36" s="450" t="s">
        <v>159</v>
      </c>
      <c r="C36" s="437">
        <v>157812.49181329957</v>
      </c>
      <c r="D36" s="438" t="s">
        <v>38</v>
      </c>
      <c r="E36" s="439">
        <v>0.96144370230284437</v>
      </c>
      <c r="F36" s="437">
        <v>158466.03639906124</v>
      </c>
      <c r="G36" s="438" t="s">
        <v>38</v>
      </c>
      <c r="H36" s="439">
        <f t="shared" si="10"/>
        <v>0.41412728374814467</v>
      </c>
      <c r="I36" s="437">
        <v>159181.9877730828</v>
      </c>
      <c r="J36" s="438" t="s">
        <v>38</v>
      </c>
      <c r="K36" s="439">
        <f t="shared" si="11"/>
        <v>0.45180114950222894</v>
      </c>
      <c r="L36" s="437">
        <v>155891.69856569663</v>
      </c>
      <c r="M36" s="438" t="s">
        <v>38</v>
      </c>
      <c r="N36" s="439">
        <f t="shared" ref="N36" si="13">IF(L36=0,"",100*(L36/I36-1))</f>
        <v>-2.0669984421080034</v>
      </c>
    </row>
    <row r="37" spans="1:14" ht="11.25" x14ac:dyDescent="0.15">
      <c r="A37" s="267" t="s">
        <v>310</v>
      </c>
    </row>
  </sheetData>
  <mergeCells count="19">
    <mergeCell ref="K3:K4"/>
    <mergeCell ref="M3:M4"/>
    <mergeCell ref="N3:N4"/>
    <mergeCell ref="A2:A4"/>
    <mergeCell ref="B2:B4"/>
    <mergeCell ref="C2:C4"/>
    <mergeCell ref="F2:F4"/>
    <mergeCell ref="I2:I4"/>
    <mergeCell ref="L2:L4"/>
    <mergeCell ref="D3:D4"/>
    <mergeCell ref="E3:E4"/>
    <mergeCell ref="G3:G4"/>
    <mergeCell ref="H3:H4"/>
    <mergeCell ref="J3:J4"/>
    <mergeCell ref="A9:B9"/>
    <mergeCell ref="A5:B5"/>
    <mergeCell ref="A6:B6"/>
    <mergeCell ref="A7:B7"/>
    <mergeCell ref="A8:B8"/>
  </mergeCells>
  <phoneticPr fontId="3"/>
  <pageMargins left="0.59055118110236227" right="0.59055118110236227" top="0.59055118110236227" bottom="0.59055118110236227" header="0.39370078740157483" footer="0.39370078740157483"/>
  <pageSetup paperSize="9" fitToHeight="0" orientation="portrait" r:id="rId1"/>
  <headerFooter scaleWithDoc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B38D28-E72B-4DAE-8A2F-E12AE0820638}">
  <sheetPr>
    <pageSetUpPr fitToPage="1"/>
  </sheetPr>
  <dimension ref="A1:O37"/>
  <sheetViews>
    <sheetView topLeftCell="A15" zoomScaleNormal="100" zoomScaleSheetLayoutView="100" workbookViewId="0">
      <selection activeCell="O35" sqref="O35"/>
    </sheetView>
  </sheetViews>
  <sheetFormatPr defaultColWidth="11" defaultRowHeight="14.25" x14ac:dyDescent="0.15"/>
  <cols>
    <col min="1" max="1" width="3.625" style="451" customWidth="1"/>
    <col min="2" max="2" width="12.75" style="451" customWidth="1"/>
    <col min="3" max="3" width="7.125" style="451" customWidth="1"/>
    <col min="4" max="4" width="2.75" style="451" customWidth="1"/>
    <col min="5" max="5" width="8.375" style="451" customWidth="1"/>
    <col min="6" max="6" width="7.125" style="451" customWidth="1"/>
    <col min="7" max="7" width="2.75" style="451" customWidth="1"/>
    <col min="8" max="8" width="8.375" style="451" customWidth="1"/>
    <col min="9" max="9" width="7.875" style="451" bestFit="1" customWidth="1"/>
    <col min="10" max="10" width="2.75" style="451" customWidth="1"/>
    <col min="11" max="11" width="8.375" style="451" customWidth="1"/>
    <col min="12" max="12" width="7.875" style="451" bestFit="1" customWidth="1"/>
    <col min="13" max="13" width="2.75" style="451" customWidth="1"/>
    <col min="14" max="14" width="8.375" style="451" customWidth="1"/>
    <col min="15" max="16384" width="11" style="451"/>
  </cols>
  <sheetData>
    <row r="1" spans="1:14" ht="23.1" customHeight="1" x14ac:dyDescent="0.15">
      <c r="A1" s="425" t="s">
        <v>311</v>
      </c>
      <c r="B1" s="201"/>
      <c r="C1" s="69"/>
      <c r="D1" s="69"/>
      <c r="E1" s="69"/>
      <c r="F1" s="60"/>
      <c r="G1" s="202"/>
      <c r="H1" s="203"/>
      <c r="I1" s="60"/>
      <c r="J1" s="202"/>
      <c r="K1" s="203"/>
      <c r="L1" s="60"/>
      <c r="M1" s="202"/>
      <c r="N1" s="203"/>
    </row>
    <row r="2" spans="1:14" ht="8.1" customHeight="1" x14ac:dyDescent="0.15">
      <c r="A2" s="661" t="s">
        <v>304</v>
      </c>
      <c r="B2" s="664" t="s">
        <v>172</v>
      </c>
      <c r="C2" s="666" t="s">
        <v>305</v>
      </c>
      <c r="D2" s="427"/>
      <c r="E2" s="428"/>
      <c r="F2" s="666" t="s">
        <v>306</v>
      </c>
      <c r="G2" s="427"/>
      <c r="H2" s="429"/>
      <c r="I2" s="666" t="s">
        <v>307</v>
      </c>
      <c r="J2" s="427"/>
      <c r="K2" s="429"/>
      <c r="L2" s="666" t="s">
        <v>308</v>
      </c>
      <c r="M2" s="427"/>
      <c r="N2" s="429"/>
    </row>
    <row r="3" spans="1:14" ht="13.5" customHeight="1" x14ac:dyDescent="0.15">
      <c r="A3" s="662"/>
      <c r="B3" s="665"/>
      <c r="C3" s="667"/>
      <c r="D3" s="657" t="s">
        <v>252</v>
      </c>
      <c r="E3" s="659" t="s">
        <v>309</v>
      </c>
      <c r="F3" s="667"/>
      <c r="G3" s="657" t="s">
        <v>252</v>
      </c>
      <c r="H3" s="659" t="s">
        <v>309</v>
      </c>
      <c r="I3" s="667"/>
      <c r="J3" s="657" t="s">
        <v>252</v>
      </c>
      <c r="K3" s="659" t="s">
        <v>309</v>
      </c>
      <c r="L3" s="667"/>
      <c r="M3" s="657" t="s">
        <v>252</v>
      </c>
      <c r="N3" s="659" t="s">
        <v>309</v>
      </c>
    </row>
    <row r="4" spans="1:14" ht="13.5" customHeight="1" x14ac:dyDescent="0.15">
      <c r="A4" s="663"/>
      <c r="B4" s="660"/>
      <c r="C4" s="668"/>
      <c r="D4" s="658"/>
      <c r="E4" s="660"/>
      <c r="F4" s="668"/>
      <c r="G4" s="658"/>
      <c r="H4" s="660"/>
      <c r="I4" s="668"/>
      <c r="J4" s="658"/>
      <c r="K4" s="660"/>
      <c r="L4" s="668"/>
      <c r="M4" s="658"/>
      <c r="N4" s="660"/>
    </row>
    <row r="5" spans="1:14" ht="23.1" customHeight="1" x14ac:dyDescent="0.15">
      <c r="A5" s="653" t="s">
        <v>149</v>
      </c>
      <c r="B5" s="654"/>
      <c r="C5" s="431">
        <v>159265.37124233189</v>
      </c>
      <c r="D5" s="432" t="s">
        <v>38</v>
      </c>
      <c r="E5" s="433">
        <v>-0.14035461917383252</v>
      </c>
      <c r="F5" s="431">
        <v>158445.40240965137</v>
      </c>
      <c r="G5" s="432" t="s">
        <v>38</v>
      </c>
      <c r="H5" s="433">
        <f>IF(F5=0,"",100*(F5/C5-1))</f>
        <v>-0.51484439227714729</v>
      </c>
      <c r="I5" s="431">
        <v>153718.11736241379</v>
      </c>
      <c r="J5" s="432" t="s">
        <v>38</v>
      </c>
      <c r="K5" s="433">
        <f>IF(I5=0,"",100*(I5/F5-1))</f>
        <v>-2.9835419490528814</v>
      </c>
      <c r="L5" s="431">
        <v>147455.85475962507</v>
      </c>
      <c r="M5" s="432" t="s">
        <v>38</v>
      </c>
      <c r="N5" s="433">
        <f>IF(L5=0,"",100*(L5/I5-1))</f>
        <v>-4.0738611103494637</v>
      </c>
    </row>
    <row r="6" spans="1:14" ht="23.1" customHeight="1" x14ac:dyDescent="0.15">
      <c r="A6" s="655" t="s">
        <v>150</v>
      </c>
      <c r="B6" s="656"/>
      <c r="C6" s="434">
        <v>146985.89188394215</v>
      </c>
      <c r="D6" s="435" t="s">
        <v>38</v>
      </c>
      <c r="E6" s="436">
        <v>-0.44046737381552292</v>
      </c>
      <c r="F6" s="434">
        <v>146421.63863856241</v>
      </c>
      <c r="G6" s="435" t="s">
        <v>38</v>
      </c>
      <c r="H6" s="436">
        <f t="shared" ref="H6:H36" si="0">IF(F6=0,"",100*(F6/C6-1))</f>
        <v>-0.38388258774201267</v>
      </c>
      <c r="I6" s="434">
        <v>141544.24206741343</v>
      </c>
      <c r="J6" s="435" t="s">
        <v>38</v>
      </c>
      <c r="K6" s="436">
        <f t="shared" ref="K6:K10" si="1">IF(I6=0,"",100*(I6/F6-1))</f>
        <v>-3.3310626875230454</v>
      </c>
      <c r="L6" s="434">
        <v>135243.10953858597</v>
      </c>
      <c r="M6" s="435" t="s">
        <v>38</v>
      </c>
      <c r="N6" s="436">
        <f t="shared" ref="N6:N10" si="2">IF(L6=0,"",100*(L6/I6-1))</f>
        <v>-4.4517053020259318</v>
      </c>
    </row>
    <row r="7" spans="1:14" ht="23.1" customHeight="1" x14ac:dyDescent="0.15">
      <c r="A7" s="655" t="s">
        <v>151</v>
      </c>
      <c r="B7" s="656"/>
      <c r="C7" s="434">
        <v>147237.93950923366</v>
      </c>
      <c r="D7" s="435" t="s">
        <v>38</v>
      </c>
      <c r="E7" s="436">
        <v>-0.59883701905577569</v>
      </c>
      <c r="F7" s="434">
        <v>146802.14357194834</v>
      </c>
      <c r="G7" s="435" t="s">
        <v>38</v>
      </c>
      <c r="H7" s="436">
        <f t="shared" si="0"/>
        <v>-0.29598073617295162</v>
      </c>
      <c r="I7" s="434">
        <v>141573.30534723046</v>
      </c>
      <c r="J7" s="435" t="s">
        <v>38</v>
      </c>
      <c r="K7" s="436">
        <f t="shared" si="1"/>
        <v>-3.5618268899154093</v>
      </c>
      <c r="L7" s="434">
        <v>134986.27993578051</v>
      </c>
      <c r="M7" s="435" t="s">
        <v>38</v>
      </c>
      <c r="N7" s="436">
        <f t="shared" si="2"/>
        <v>-4.6527312442796065</v>
      </c>
    </row>
    <row r="8" spans="1:14" ht="23.1" customHeight="1" x14ac:dyDescent="0.15">
      <c r="A8" s="655" t="s">
        <v>152</v>
      </c>
      <c r="B8" s="656"/>
      <c r="C8" s="434">
        <v>143177.55029056771</v>
      </c>
      <c r="D8" s="435" t="s">
        <v>38</v>
      </c>
      <c r="E8" s="436">
        <v>2.0365732678708559</v>
      </c>
      <c r="F8" s="434">
        <v>140664.32667546294</v>
      </c>
      <c r="G8" s="435" t="s">
        <v>38</v>
      </c>
      <c r="H8" s="436">
        <f t="shared" si="0"/>
        <v>-1.7553196084193257</v>
      </c>
      <c r="I8" s="434">
        <v>141104.89758342924</v>
      </c>
      <c r="J8" s="435" t="s">
        <v>38</v>
      </c>
      <c r="K8" s="436">
        <f t="shared" si="1"/>
        <v>0.31320727748036514</v>
      </c>
      <c r="L8" s="434">
        <v>139135.39408284024</v>
      </c>
      <c r="M8" s="435" t="s">
        <v>38</v>
      </c>
      <c r="N8" s="436">
        <f t="shared" si="2"/>
        <v>-1.3957726020278671</v>
      </c>
    </row>
    <row r="9" spans="1:14" ht="23.1" customHeight="1" x14ac:dyDescent="0.15">
      <c r="A9" s="651" t="s">
        <v>153</v>
      </c>
      <c r="B9" s="652"/>
      <c r="C9" s="437">
        <v>355547.49744954536</v>
      </c>
      <c r="D9" s="438" t="s">
        <v>38</v>
      </c>
      <c r="E9" s="439">
        <v>1.1390957181685035</v>
      </c>
      <c r="F9" s="437">
        <v>355645.25142249156</v>
      </c>
      <c r="G9" s="438" t="s">
        <v>38</v>
      </c>
      <c r="H9" s="439">
        <f t="shared" si="0"/>
        <v>2.7493927997634948E-2</v>
      </c>
      <c r="I9" s="437">
        <v>352632.50198329368</v>
      </c>
      <c r="J9" s="438" t="s">
        <v>38</v>
      </c>
      <c r="K9" s="439">
        <f t="shared" si="1"/>
        <v>-0.84712207660516681</v>
      </c>
      <c r="L9" s="437">
        <v>344651.58956283121</v>
      </c>
      <c r="M9" s="438" t="s">
        <v>38</v>
      </c>
      <c r="N9" s="439">
        <f t="shared" si="2"/>
        <v>-2.2632378965568467</v>
      </c>
    </row>
    <row r="10" spans="1:14" ht="23.1" customHeight="1" x14ac:dyDescent="0.15">
      <c r="A10" s="440">
        <v>1</v>
      </c>
      <c r="B10" s="441" t="s">
        <v>95</v>
      </c>
      <c r="C10" s="431">
        <v>155354.7446604553</v>
      </c>
      <c r="D10" s="432">
        <f>IF(C10="","",RANK(C10,C$10:C$32))</f>
        <v>4</v>
      </c>
      <c r="E10" s="433">
        <v>-1.4663006967065795</v>
      </c>
      <c r="F10" s="431">
        <v>154436.48336353904</v>
      </c>
      <c r="G10" s="432">
        <f>IF(F10="","",RANK(F10,F$10:F$32))</f>
        <v>2</v>
      </c>
      <c r="H10" s="433">
        <f t="shared" si="0"/>
        <v>-0.59107386705389287</v>
      </c>
      <c r="I10" s="431">
        <v>147549.91616110192</v>
      </c>
      <c r="J10" s="432">
        <f>IF(I10="","",RANK(I10,I$10:I$32))</f>
        <v>3</v>
      </c>
      <c r="K10" s="433">
        <f t="shared" si="1"/>
        <v>-4.4591582587556911</v>
      </c>
      <c r="L10" s="431">
        <v>138961.54154071433</v>
      </c>
      <c r="M10" s="432">
        <f>IF(L10="","",RANK(L10,L$10:L$32))</f>
        <v>4</v>
      </c>
      <c r="N10" s="433">
        <f t="shared" si="2"/>
        <v>-5.8206570656471275</v>
      </c>
    </row>
    <row r="11" spans="1:14" ht="23.1" customHeight="1" x14ac:dyDescent="0.15">
      <c r="A11" s="442">
        <v>2</v>
      </c>
      <c r="B11" s="443" t="s">
        <v>12</v>
      </c>
      <c r="C11" s="434">
        <v>135003.13217095914</v>
      </c>
      <c r="D11" s="435">
        <f t="shared" ref="D11:D32" si="3">IF(C11="","",RANK(C11,C$10:C$32))</f>
        <v>16</v>
      </c>
      <c r="E11" s="436">
        <v>-0.67857603148826495</v>
      </c>
      <c r="F11" s="434">
        <v>133898.30466394752</v>
      </c>
      <c r="G11" s="435">
        <f t="shared" ref="G11:G32" si="4">IF(F11="","",RANK(F11,F$10:F$32))</f>
        <v>18</v>
      </c>
      <c r="H11" s="436">
        <f>IF(F11=0,"",100*(F11/C11-1))</f>
        <v>-0.81837175867337519</v>
      </c>
      <c r="I11" s="434">
        <v>130135.68271421854</v>
      </c>
      <c r="J11" s="435">
        <f t="shared" ref="J11:J32" si="5">IF(I11="","",RANK(I11,I$10:I$32))</f>
        <v>18</v>
      </c>
      <c r="K11" s="436">
        <f>IF(I11=0,"",100*(I11/F11-1))</f>
        <v>-2.8100594396413436</v>
      </c>
      <c r="L11" s="434">
        <v>125775.73140308437</v>
      </c>
      <c r="M11" s="435">
        <f t="shared" ref="M11:M32" si="6">IF(L11="","",RANK(L11,L$10:L$32))</f>
        <v>17</v>
      </c>
      <c r="N11" s="436">
        <f>IF(L11=0,"",100*(L11/I11-1))</f>
        <v>-3.3503119361264933</v>
      </c>
    </row>
    <row r="12" spans="1:14" ht="23.1" customHeight="1" x14ac:dyDescent="0.15">
      <c r="A12" s="442">
        <v>3</v>
      </c>
      <c r="B12" s="443" t="s">
        <v>13</v>
      </c>
      <c r="C12" s="434">
        <v>128561.28662420381</v>
      </c>
      <c r="D12" s="435">
        <f t="shared" si="3"/>
        <v>20</v>
      </c>
      <c r="E12" s="436">
        <v>2.8525103046598499</v>
      </c>
      <c r="F12" s="434">
        <v>128244.60478419137</v>
      </c>
      <c r="G12" s="435">
        <f t="shared" si="4"/>
        <v>21</v>
      </c>
      <c r="H12" s="436">
        <f t="shared" si="0"/>
        <v>-0.24632752854919504</v>
      </c>
      <c r="I12" s="434">
        <v>117789.47438279798</v>
      </c>
      <c r="J12" s="435">
        <f t="shared" si="5"/>
        <v>22</v>
      </c>
      <c r="K12" s="436">
        <f t="shared" ref="K12:K36" si="7">IF(I12=0,"",100*(I12/F12-1))</f>
        <v>-8.1524914198044982</v>
      </c>
      <c r="L12" s="434">
        <v>116339.08558684138</v>
      </c>
      <c r="M12" s="435">
        <f t="shared" si="6"/>
        <v>23</v>
      </c>
      <c r="N12" s="436">
        <f t="shared" ref="N12:N34" si="8">IF(L12=0,"",100*(L12/I12-1))</f>
        <v>-1.23133989989892</v>
      </c>
    </row>
    <row r="13" spans="1:14" ht="23.1" customHeight="1" x14ac:dyDescent="0.15">
      <c r="A13" s="442">
        <v>4</v>
      </c>
      <c r="B13" s="443" t="s">
        <v>15</v>
      </c>
      <c r="C13" s="434">
        <v>139559.67469694646</v>
      </c>
      <c r="D13" s="435">
        <f t="shared" si="3"/>
        <v>14</v>
      </c>
      <c r="E13" s="436">
        <v>-0.9215005807217902</v>
      </c>
      <c r="F13" s="434">
        <v>138931.93067374502</v>
      </c>
      <c r="G13" s="435">
        <f t="shared" si="4"/>
        <v>13</v>
      </c>
      <c r="H13" s="436">
        <f t="shared" si="0"/>
        <v>-0.44980330067734275</v>
      </c>
      <c r="I13" s="434">
        <v>131560.50107032427</v>
      </c>
      <c r="J13" s="435">
        <f t="shared" si="5"/>
        <v>17</v>
      </c>
      <c r="K13" s="436">
        <f t="shared" si="7"/>
        <v>-5.3057850471617929</v>
      </c>
      <c r="L13" s="434">
        <v>125603.29151051003</v>
      </c>
      <c r="M13" s="435">
        <f t="shared" si="6"/>
        <v>18</v>
      </c>
      <c r="N13" s="436">
        <f t="shared" si="8"/>
        <v>-4.5281140702176925</v>
      </c>
    </row>
    <row r="14" spans="1:14" ht="23.1" customHeight="1" x14ac:dyDescent="0.15">
      <c r="A14" s="442">
        <v>5</v>
      </c>
      <c r="B14" s="443" t="s">
        <v>16</v>
      </c>
      <c r="C14" s="434">
        <v>133409.45133466035</v>
      </c>
      <c r="D14" s="435">
        <f t="shared" si="3"/>
        <v>18</v>
      </c>
      <c r="E14" s="436">
        <v>-1.372311493164502</v>
      </c>
      <c r="F14" s="434">
        <v>135090.68206648977</v>
      </c>
      <c r="G14" s="435">
        <f t="shared" si="4"/>
        <v>17</v>
      </c>
      <c r="H14" s="436">
        <f t="shared" si="0"/>
        <v>1.2602036175173303</v>
      </c>
      <c r="I14" s="434">
        <v>122915.69878883623</v>
      </c>
      <c r="J14" s="435">
        <f t="shared" si="5"/>
        <v>21</v>
      </c>
      <c r="K14" s="436">
        <f t="shared" si="7"/>
        <v>-9.0124522960518973</v>
      </c>
      <c r="L14" s="434">
        <v>119866.09313381233</v>
      </c>
      <c r="M14" s="435">
        <f t="shared" si="6"/>
        <v>21</v>
      </c>
      <c r="N14" s="436">
        <f t="shared" si="8"/>
        <v>-2.4810546456421223</v>
      </c>
    </row>
    <row r="15" spans="1:14" ht="23.1" customHeight="1" x14ac:dyDescent="0.15">
      <c r="A15" s="442">
        <v>8</v>
      </c>
      <c r="B15" s="443" t="s">
        <v>17</v>
      </c>
      <c r="C15" s="434">
        <v>143871.87167199148</v>
      </c>
      <c r="D15" s="435">
        <f t="shared" si="3"/>
        <v>9</v>
      </c>
      <c r="E15" s="436">
        <v>0.69793732619676252</v>
      </c>
      <c r="F15" s="434">
        <v>143363.95085130149</v>
      </c>
      <c r="G15" s="435">
        <f t="shared" si="4"/>
        <v>6</v>
      </c>
      <c r="H15" s="436">
        <f t="shared" si="0"/>
        <v>-0.35303691735378839</v>
      </c>
      <c r="I15" s="434">
        <v>142036.36146347295</v>
      </c>
      <c r="J15" s="435">
        <f t="shared" si="5"/>
        <v>7</v>
      </c>
      <c r="K15" s="436">
        <f t="shared" si="7"/>
        <v>-0.92602734505100592</v>
      </c>
      <c r="L15" s="434">
        <v>134297.5257696058</v>
      </c>
      <c r="M15" s="435">
        <f t="shared" si="6"/>
        <v>10</v>
      </c>
      <c r="N15" s="436">
        <f t="shared" si="8"/>
        <v>-5.4484891151322046</v>
      </c>
    </row>
    <row r="16" spans="1:14" ht="23.1" customHeight="1" x14ac:dyDescent="0.15">
      <c r="A16" s="442">
        <v>9</v>
      </c>
      <c r="B16" s="443" t="s">
        <v>18</v>
      </c>
      <c r="C16" s="434">
        <v>139985.88945114831</v>
      </c>
      <c r="D16" s="435">
        <f t="shared" si="3"/>
        <v>13</v>
      </c>
      <c r="E16" s="436">
        <v>0.19063446823097685</v>
      </c>
      <c r="F16" s="434">
        <v>139379.84896661367</v>
      </c>
      <c r="G16" s="435">
        <f t="shared" si="4"/>
        <v>10</v>
      </c>
      <c r="H16" s="436">
        <f t="shared" si="0"/>
        <v>-0.43292969520769553</v>
      </c>
      <c r="I16" s="434">
        <v>133921.32412672625</v>
      </c>
      <c r="J16" s="435">
        <f t="shared" si="5"/>
        <v>14</v>
      </c>
      <c r="K16" s="436">
        <f t="shared" si="7"/>
        <v>-3.9162941274207608</v>
      </c>
      <c r="L16" s="434">
        <v>131336.63900414939</v>
      </c>
      <c r="M16" s="435">
        <f t="shared" si="6"/>
        <v>14</v>
      </c>
      <c r="N16" s="436">
        <f t="shared" si="8"/>
        <v>-1.9300026634526457</v>
      </c>
    </row>
    <row r="17" spans="1:14" ht="23.1" customHeight="1" x14ac:dyDescent="0.15">
      <c r="A17" s="442">
        <v>10</v>
      </c>
      <c r="B17" s="443" t="s">
        <v>19</v>
      </c>
      <c r="C17" s="434">
        <v>133913.63569646265</v>
      </c>
      <c r="D17" s="435">
        <f t="shared" si="3"/>
        <v>17</v>
      </c>
      <c r="E17" s="436">
        <v>4.6695752546997316</v>
      </c>
      <c r="F17" s="434">
        <v>133547.86463720998</v>
      </c>
      <c r="G17" s="435">
        <f t="shared" si="4"/>
        <v>19</v>
      </c>
      <c r="H17" s="436">
        <f t="shared" si="0"/>
        <v>-0.27313951813073833</v>
      </c>
      <c r="I17" s="434">
        <v>134753.26797385621</v>
      </c>
      <c r="J17" s="435">
        <f t="shared" si="5"/>
        <v>13</v>
      </c>
      <c r="K17" s="436">
        <f t="shared" si="7"/>
        <v>0.90260023244908005</v>
      </c>
      <c r="L17" s="434">
        <v>133463.68356750152</v>
      </c>
      <c r="M17" s="435">
        <f t="shared" si="6"/>
        <v>13</v>
      </c>
      <c r="N17" s="436">
        <f t="shared" si="8"/>
        <v>-0.95699675840507092</v>
      </c>
    </row>
    <row r="18" spans="1:14" ht="23.1" customHeight="1" x14ac:dyDescent="0.15">
      <c r="A18" s="442">
        <v>11</v>
      </c>
      <c r="B18" s="443" t="s">
        <v>20</v>
      </c>
      <c r="C18" s="434">
        <v>145671.94652623052</v>
      </c>
      <c r="D18" s="435">
        <f t="shared" si="3"/>
        <v>7</v>
      </c>
      <c r="E18" s="436">
        <v>-1.2429903146097598</v>
      </c>
      <c r="F18" s="434">
        <v>138963.63118103801</v>
      </c>
      <c r="G18" s="435">
        <f t="shared" si="4"/>
        <v>12</v>
      </c>
      <c r="H18" s="436">
        <f t="shared" si="0"/>
        <v>-4.6050838923777038</v>
      </c>
      <c r="I18" s="434">
        <v>132148.78258171288</v>
      </c>
      <c r="J18" s="435">
        <f t="shared" si="5"/>
        <v>15</v>
      </c>
      <c r="K18" s="436">
        <f t="shared" si="7"/>
        <v>-4.9040519029377787</v>
      </c>
      <c r="L18" s="434">
        <v>129438.2880910683</v>
      </c>
      <c r="M18" s="435">
        <f t="shared" si="6"/>
        <v>15</v>
      </c>
      <c r="N18" s="436">
        <f t="shared" si="8"/>
        <v>-2.0510930465580057</v>
      </c>
    </row>
    <row r="19" spans="1:14" ht="23.1" customHeight="1" x14ac:dyDescent="0.15">
      <c r="A19" s="442">
        <v>12</v>
      </c>
      <c r="B19" s="443" t="s">
        <v>21</v>
      </c>
      <c r="C19" s="434">
        <v>155672.07841166123</v>
      </c>
      <c r="D19" s="435">
        <f t="shared" si="3"/>
        <v>3</v>
      </c>
      <c r="E19" s="436">
        <v>2.4927957622826069</v>
      </c>
      <c r="F19" s="434">
        <v>145768.68272680676</v>
      </c>
      <c r="G19" s="435">
        <f t="shared" si="4"/>
        <v>4</v>
      </c>
      <c r="H19" s="436">
        <f t="shared" si="0"/>
        <v>-6.361703258477613</v>
      </c>
      <c r="I19" s="434">
        <v>138293.08304862023</v>
      </c>
      <c r="J19" s="435">
        <f t="shared" si="5"/>
        <v>11</v>
      </c>
      <c r="K19" s="436">
        <f t="shared" si="7"/>
        <v>-5.1283990074856955</v>
      </c>
      <c r="L19" s="434">
        <v>135574.16553595659</v>
      </c>
      <c r="M19" s="435">
        <f t="shared" si="6"/>
        <v>9</v>
      </c>
      <c r="N19" s="436">
        <f t="shared" si="8"/>
        <v>-1.9660545941460716</v>
      </c>
    </row>
    <row r="20" spans="1:14" ht="23.1" customHeight="1" x14ac:dyDescent="0.15">
      <c r="A20" s="442">
        <v>14</v>
      </c>
      <c r="B20" s="443" t="s">
        <v>119</v>
      </c>
      <c r="C20" s="434">
        <v>157622.02658380804</v>
      </c>
      <c r="D20" s="435">
        <f t="shared" si="3"/>
        <v>2</v>
      </c>
      <c r="E20" s="436">
        <v>-1.2136188895289779</v>
      </c>
      <c r="F20" s="434">
        <v>151796.10115911486</v>
      </c>
      <c r="G20" s="435">
        <f t="shared" si="4"/>
        <v>3</v>
      </c>
      <c r="H20" s="436">
        <f t="shared" si="0"/>
        <v>-3.6961366066407764</v>
      </c>
      <c r="I20" s="434">
        <v>150855.54185022027</v>
      </c>
      <c r="J20" s="435">
        <f t="shared" si="5"/>
        <v>2</v>
      </c>
      <c r="K20" s="436">
        <f t="shared" si="7"/>
        <v>-0.6196202021741537</v>
      </c>
      <c r="L20" s="434">
        <v>152356.39597556595</v>
      </c>
      <c r="M20" s="435">
        <f t="shared" si="6"/>
        <v>2</v>
      </c>
      <c r="N20" s="436">
        <f t="shared" si="8"/>
        <v>0.99489492194846374</v>
      </c>
    </row>
    <row r="21" spans="1:14" ht="23.1" customHeight="1" x14ac:dyDescent="0.15">
      <c r="A21" s="442">
        <v>16</v>
      </c>
      <c r="B21" s="443" t="s">
        <v>110</v>
      </c>
      <c r="C21" s="434">
        <v>145730.56371109808</v>
      </c>
      <c r="D21" s="435">
        <f t="shared" si="3"/>
        <v>6</v>
      </c>
      <c r="E21" s="436">
        <v>6.3862206303139768</v>
      </c>
      <c r="F21" s="434">
        <v>139014.97890295359</v>
      </c>
      <c r="G21" s="435">
        <f t="shared" si="4"/>
        <v>11</v>
      </c>
      <c r="H21" s="436">
        <f t="shared" si="0"/>
        <v>-4.6082198799818785</v>
      </c>
      <c r="I21" s="434">
        <v>139690.70769230768</v>
      </c>
      <c r="J21" s="435">
        <f t="shared" si="5"/>
        <v>9</v>
      </c>
      <c r="K21" s="436">
        <f t="shared" si="7"/>
        <v>0.48608343840832458</v>
      </c>
      <c r="L21" s="434">
        <v>136926.31248035209</v>
      </c>
      <c r="M21" s="435">
        <f t="shared" si="6"/>
        <v>7</v>
      </c>
      <c r="N21" s="436">
        <f t="shared" si="8"/>
        <v>-1.9789399435534705</v>
      </c>
    </row>
    <row r="22" spans="1:14" ht="23.1" customHeight="1" x14ac:dyDescent="0.15">
      <c r="A22" s="442">
        <v>19</v>
      </c>
      <c r="B22" s="443" t="s">
        <v>154</v>
      </c>
      <c r="C22" s="434">
        <v>144769.84077427411</v>
      </c>
      <c r="D22" s="435">
        <f t="shared" si="3"/>
        <v>8</v>
      </c>
      <c r="E22" s="436">
        <v>2.1476000285834074</v>
      </c>
      <c r="F22" s="434">
        <v>142255.17140121289</v>
      </c>
      <c r="G22" s="435">
        <f t="shared" si="4"/>
        <v>8</v>
      </c>
      <c r="H22" s="436">
        <f t="shared" si="0"/>
        <v>-1.7370119077371293</v>
      </c>
      <c r="I22" s="434">
        <v>141220.05861282969</v>
      </c>
      <c r="J22" s="435">
        <f t="shared" si="5"/>
        <v>8</v>
      </c>
      <c r="K22" s="436">
        <f t="shared" si="7"/>
        <v>-0.72764510294237583</v>
      </c>
      <c r="L22" s="434">
        <v>138796.6049382716</v>
      </c>
      <c r="M22" s="435">
        <f t="shared" si="6"/>
        <v>5</v>
      </c>
      <c r="N22" s="436">
        <f t="shared" si="8"/>
        <v>-1.716083181357575</v>
      </c>
    </row>
    <row r="23" spans="1:14" ht="23.1" customHeight="1" x14ac:dyDescent="0.15">
      <c r="A23" s="442">
        <v>21</v>
      </c>
      <c r="B23" s="443" t="s">
        <v>124</v>
      </c>
      <c r="C23" s="434">
        <v>135751.39491630503</v>
      </c>
      <c r="D23" s="435">
        <f t="shared" si="3"/>
        <v>15</v>
      </c>
      <c r="E23" s="436">
        <v>5.8239713762008982</v>
      </c>
      <c r="F23" s="434">
        <v>137010.83163265305</v>
      </c>
      <c r="G23" s="435">
        <f t="shared" si="4"/>
        <v>15</v>
      </c>
      <c r="H23" s="436">
        <f t="shared" si="0"/>
        <v>0.92775232042698885</v>
      </c>
      <c r="I23" s="434">
        <v>138149.57654723126</v>
      </c>
      <c r="J23" s="435">
        <f t="shared" si="5"/>
        <v>12</v>
      </c>
      <c r="K23" s="436">
        <f t="shared" si="7"/>
        <v>0.83113495554232308</v>
      </c>
      <c r="L23" s="434">
        <v>133578.9960369881</v>
      </c>
      <c r="M23" s="435">
        <f t="shared" si="6"/>
        <v>12</v>
      </c>
      <c r="N23" s="436">
        <f t="shared" si="8"/>
        <v>-3.3084288960383068</v>
      </c>
    </row>
    <row r="24" spans="1:14" ht="23.1" customHeight="1" x14ac:dyDescent="0.15">
      <c r="A24" s="442">
        <v>22</v>
      </c>
      <c r="B24" s="443" t="s">
        <v>22</v>
      </c>
      <c r="C24" s="434">
        <v>140687.21149317003</v>
      </c>
      <c r="D24" s="435">
        <f t="shared" si="3"/>
        <v>10</v>
      </c>
      <c r="E24" s="436">
        <v>4.4416812574391118</v>
      </c>
      <c r="F24" s="434">
        <v>141952.5186791998</v>
      </c>
      <c r="G24" s="435">
        <f t="shared" si="4"/>
        <v>9</v>
      </c>
      <c r="H24" s="436">
        <f t="shared" si="0"/>
        <v>0.89937612139763257</v>
      </c>
      <c r="I24" s="434">
        <v>144467.50186058049</v>
      </c>
      <c r="J24" s="435">
        <f t="shared" si="5"/>
        <v>5</v>
      </c>
      <c r="K24" s="436">
        <f t="shared" si="7"/>
        <v>1.7717073319877708</v>
      </c>
      <c r="L24" s="434">
        <v>137952.61116856255</v>
      </c>
      <c r="M24" s="435">
        <f t="shared" si="6"/>
        <v>6</v>
      </c>
      <c r="N24" s="436">
        <f t="shared" si="8"/>
        <v>-4.5095890827441476</v>
      </c>
    </row>
    <row r="25" spans="1:14" ht="23.1" customHeight="1" x14ac:dyDescent="0.15">
      <c r="A25" s="442">
        <v>28</v>
      </c>
      <c r="B25" s="443" t="s">
        <v>23</v>
      </c>
      <c r="C25" s="434">
        <v>158170.06007157464</v>
      </c>
      <c r="D25" s="435">
        <f t="shared" si="3"/>
        <v>1</v>
      </c>
      <c r="E25" s="436">
        <v>-0.81863490191808053</v>
      </c>
      <c r="F25" s="434">
        <v>159048.85590199003</v>
      </c>
      <c r="G25" s="435">
        <f t="shared" si="4"/>
        <v>1</v>
      </c>
      <c r="H25" s="436">
        <f t="shared" si="0"/>
        <v>0.55560188193499727</v>
      </c>
      <c r="I25" s="434">
        <v>158360.23315213833</v>
      </c>
      <c r="J25" s="435">
        <f t="shared" si="5"/>
        <v>1</v>
      </c>
      <c r="K25" s="436">
        <f t="shared" si="7"/>
        <v>-0.43296303261435298</v>
      </c>
      <c r="L25" s="434">
        <v>155446.77603711424</v>
      </c>
      <c r="M25" s="435">
        <f t="shared" si="6"/>
        <v>1</v>
      </c>
      <c r="N25" s="436">
        <f t="shared" si="8"/>
        <v>-1.8397656135206053</v>
      </c>
    </row>
    <row r="26" spans="1:14" ht="23.1" customHeight="1" x14ac:dyDescent="0.15">
      <c r="A26" s="442">
        <v>44</v>
      </c>
      <c r="B26" s="443" t="s">
        <v>74</v>
      </c>
      <c r="C26" s="434">
        <v>116500.30706243603</v>
      </c>
      <c r="D26" s="435">
        <f t="shared" si="3"/>
        <v>22</v>
      </c>
      <c r="E26" s="436">
        <v>-0.23325223600545453</v>
      </c>
      <c r="F26" s="434">
        <v>123593.07851239669</v>
      </c>
      <c r="G26" s="435">
        <f t="shared" si="4"/>
        <v>22</v>
      </c>
      <c r="H26" s="436">
        <f t="shared" si="0"/>
        <v>6.0881997900309681</v>
      </c>
      <c r="I26" s="434">
        <v>123945.8811261731</v>
      </c>
      <c r="J26" s="435">
        <f t="shared" si="5"/>
        <v>20</v>
      </c>
      <c r="K26" s="436">
        <f t="shared" si="7"/>
        <v>0.28545499312975231</v>
      </c>
      <c r="L26" s="434">
        <v>118650.79365079365</v>
      </c>
      <c r="M26" s="435">
        <f t="shared" si="6"/>
        <v>22</v>
      </c>
      <c r="N26" s="436">
        <f t="shared" si="8"/>
        <v>-4.2720963595306642</v>
      </c>
    </row>
    <row r="27" spans="1:14" ht="23.1" customHeight="1" x14ac:dyDescent="0.15">
      <c r="A27" s="442">
        <v>47</v>
      </c>
      <c r="B27" s="443" t="s">
        <v>75</v>
      </c>
      <c r="C27" s="434">
        <v>147615.79152080903</v>
      </c>
      <c r="D27" s="435">
        <f t="shared" si="3"/>
        <v>5</v>
      </c>
      <c r="E27" s="436">
        <v>1.9143080778340815</v>
      </c>
      <c r="F27" s="434">
        <v>137705.00591249508</v>
      </c>
      <c r="G27" s="435">
        <f t="shared" si="4"/>
        <v>14</v>
      </c>
      <c r="H27" s="436">
        <f t="shared" si="0"/>
        <v>-6.7139060843072862</v>
      </c>
      <c r="I27" s="434">
        <v>144957.19952399842</v>
      </c>
      <c r="J27" s="435">
        <f t="shared" si="5"/>
        <v>4</v>
      </c>
      <c r="K27" s="436">
        <f t="shared" si="7"/>
        <v>5.2664705712381688</v>
      </c>
      <c r="L27" s="434">
        <v>139702.73804658765</v>
      </c>
      <c r="M27" s="435">
        <f t="shared" si="6"/>
        <v>3</v>
      </c>
      <c r="N27" s="436">
        <f t="shared" si="8"/>
        <v>-3.624836499784112</v>
      </c>
    </row>
    <row r="28" spans="1:14" ht="23.1" customHeight="1" x14ac:dyDescent="0.15">
      <c r="A28" s="442">
        <v>51</v>
      </c>
      <c r="B28" s="443" t="s">
        <v>24</v>
      </c>
      <c r="C28" s="434">
        <v>131348.53050135836</v>
      </c>
      <c r="D28" s="435">
        <f t="shared" si="3"/>
        <v>19</v>
      </c>
      <c r="E28" s="436">
        <v>-3.2359611970840474</v>
      </c>
      <c r="F28" s="434">
        <v>130569.94291387442</v>
      </c>
      <c r="G28" s="435">
        <f t="shared" si="4"/>
        <v>20</v>
      </c>
      <c r="H28" s="436">
        <f t="shared" si="0"/>
        <v>-0.59276459699402206</v>
      </c>
      <c r="I28" s="434">
        <v>126595.44539506795</v>
      </c>
      <c r="J28" s="435">
        <f t="shared" si="5"/>
        <v>19</v>
      </c>
      <c r="K28" s="436">
        <f t="shared" si="7"/>
        <v>-3.0439605242288392</v>
      </c>
      <c r="L28" s="434">
        <v>122985.59433219627</v>
      </c>
      <c r="M28" s="435">
        <f t="shared" si="6"/>
        <v>20</v>
      </c>
      <c r="N28" s="436">
        <f t="shared" si="8"/>
        <v>-2.8514857320548703</v>
      </c>
    </row>
    <row r="29" spans="1:14" ht="23.1" customHeight="1" x14ac:dyDescent="0.15">
      <c r="A29" s="442">
        <v>58</v>
      </c>
      <c r="B29" s="443" t="s">
        <v>25</v>
      </c>
      <c r="C29" s="434">
        <v>140447.44843997885</v>
      </c>
      <c r="D29" s="435">
        <f t="shared" si="3"/>
        <v>11</v>
      </c>
      <c r="E29" s="436">
        <v>0.24305124717032278</v>
      </c>
      <c r="F29" s="434">
        <v>144077.8620132783</v>
      </c>
      <c r="G29" s="435">
        <f t="shared" si="4"/>
        <v>5</v>
      </c>
      <c r="H29" s="436">
        <f t="shared" si="0"/>
        <v>2.5848910846187012</v>
      </c>
      <c r="I29" s="434">
        <v>139154.59959684807</v>
      </c>
      <c r="J29" s="435">
        <f t="shared" si="5"/>
        <v>10</v>
      </c>
      <c r="K29" s="436">
        <f t="shared" si="7"/>
        <v>-3.4170845872049993</v>
      </c>
      <c r="L29" s="434">
        <v>133951.89710610933</v>
      </c>
      <c r="M29" s="435">
        <f t="shared" si="6"/>
        <v>11</v>
      </c>
      <c r="N29" s="436">
        <f t="shared" si="8"/>
        <v>-3.7387930444352957</v>
      </c>
    </row>
    <row r="30" spans="1:14" ht="23.1" customHeight="1" x14ac:dyDescent="0.15">
      <c r="A30" s="442">
        <v>73</v>
      </c>
      <c r="B30" s="443" t="s">
        <v>76</v>
      </c>
      <c r="C30" s="434">
        <v>121837.34643734644</v>
      </c>
      <c r="D30" s="435">
        <f t="shared" si="3"/>
        <v>21</v>
      </c>
      <c r="E30" s="436">
        <v>4.6245541994390349</v>
      </c>
      <c r="F30" s="434">
        <v>135664.0982218459</v>
      </c>
      <c r="G30" s="435">
        <f t="shared" si="4"/>
        <v>16</v>
      </c>
      <c r="H30" s="436">
        <f t="shared" si="0"/>
        <v>11.348533260784466</v>
      </c>
      <c r="I30" s="434">
        <v>131633.36244541485</v>
      </c>
      <c r="J30" s="435">
        <f t="shared" si="5"/>
        <v>16</v>
      </c>
      <c r="K30" s="436">
        <f t="shared" si="7"/>
        <v>-2.9711145610828771</v>
      </c>
      <c r="L30" s="434">
        <v>127673.68421052632</v>
      </c>
      <c r="M30" s="435">
        <f t="shared" si="6"/>
        <v>16</v>
      </c>
      <c r="N30" s="436">
        <f t="shared" si="8"/>
        <v>-3.0081114402365272</v>
      </c>
    </row>
    <row r="31" spans="1:14" ht="23.1" customHeight="1" x14ac:dyDescent="0.15">
      <c r="A31" s="442">
        <v>81</v>
      </c>
      <c r="B31" s="443" t="s">
        <v>112</v>
      </c>
      <c r="C31" s="434">
        <v>140079.80769230769</v>
      </c>
      <c r="D31" s="435">
        <f t="shared" si="3"/>
        <v>12</v>
      </c>
      <c r="E31" s="436">
        <v>1.8475562822499292</v>
      </c>
      <c r="F31" s="434">
        <v>143170.33450704225</v>
      </c>
      <c r="G31" s="435">
        <f t="shared" si="4"/>
        <v>7</v>
      </c>
      <c r="H31" s="436">
        <f t="shared" si="0"/>
        <v>2.2062614631247035</v>
      </c>
      <c r="I31" s="434">
        <v>142702</v>
      </c>
      <c r="J31" s="435">
        <f t="shared" si="5"/>
        <v>6</v>
      </c>
      <c r="K31" s="436">
        <f t="shared" si="7"/>
        <v>-0.3271170027330017</v>
      </c>
      <c r="L31" s="434">
        <v>136319.27107061504</v>
      </c>
      <c r="M31" s="435">
        <f t="shared" si="6"/>
        <v>8</v>
      </c>
      <c r="N31" s="436">
        <f t="shared" si="8"/>
        <v>-4.4727676762658986</v>
      </c>
    </row>
    <row r="32" spans="1:14" ht="23.1" customHeight="1" x14ac:dyDescent="0.15">
      <c r="A32" s="444">
        <v>92</v>
      </c>
      <c r="B32" s="445" t="s">
        <v>78</v>
      </c>
      <c r="C32" s="437">
        <v>114135.05392912173</v>
      </c>
      <c r="D32" s="438">
        <f t="shared" si="3"/>
        <v>23</v>
      </c>
      <c r="E32" s="439">
        <v>2.6510712215944032</v>
      </c>
      <c r="F32" s="437">
        <v>115493.96024464832</v>
      </c>
      <c r="G32" s="438">
        <f t="shared" si="4"/>
        <v>23</v>
      </c>
      <c r="H32" s="439">
        <f t="shared" si="0"/>
        <v>1.1906125846056659</v>
      </c>
      <c r="I32" s="437">
        <v>116418.95375284307</v>
      </c>
      <c r="J32" s="438">
        <f t="shared" si="5"/>
        <v>23</v>
      </c>
      <c r="K32" s="439">
        <f t="shared" si="7"/>
        <v>0.80090206122931384</v>
      </c>
      <c r="L32" s="437">
        <v>123019.09233176839</v>
      </c>
      <c r="M32" s="438">
        <f t="shared" si="6"/>
        <v>19</v>
      </c>
      <c r="N32" s="439">
        <f t="shared" si="8"/>
        <v>5.6692989982862985</v>
      </c>
    </row>
    <row r="33" spans="1:15" ht="23.1" customHeight="1" x14ac:dyDescent="0.15">
      <c r="A33" s="440">
        <v>301</v>
      </c>
      <c r="B33" s="446" t="s">
        <v>155</v>
      </c>
      <c r="C33" s="431">
        <v>349642.61918437679</v>
      </c>
      <c r="D33" s="432"/>
      <c r="E33" s="433">
        <v>5.1047150437314892</v>
      </c>
      <c r="F33" s="431">
        <v>366728.49800114223</v>
      </c>
      <c r="G33" s="432" t="s">
        <v>38</v>
      </c>
      <c r="H33" s="433">
        <f t="shared" si="0"/>
        <v>4.8866693816166595</v>
      </c>
      <c r="I33" s="431">
        <v>359926.50362318842</v>
      </c>
      <c r="J33" s="432" t="s">
        <v>38</v>
      </c>
      <c r="K33" s="433">
        <f t="shared" si="7"/>
        <v>-1.8547766031350554</v>
      </c>
      <c r="L33" s="431">
        <v>351116.52866730583</v>
      </c>
      <c r="M33" s="432" t="s">
        <v>38</v>
      </c>
      <c r="N33" s="433">
        <f t="shared" si="8"/>
        <v>-2.4477149826970912</v>
      </c>
    </row>
    <row r="34" spans="1:15" ht="23.1" customHeight="1" x14ac:dyDescent="0.15">
      <c r="A34" s="442">
        <v>302</v>
      </c>
      <c r="B34" s="447" t="s">
        <v>156</v>
      </c>
      <c r="C34" s="434">
        <v>380549.20989350736</v>
      </c>
      <c r="D34" s="435"/>
      <c r="E34" s="436">
        <v>-1.1109773321706817</v>
      </c>
      <c r="F34" s="434">
        <v>381096.38617318438</v>
      </c>
      <c r="G34" s="435" t="s">
        <v>38</v>
      </c>
      <c r="H34" s="436">
        <f t="shared" si="0"/>
        <v>0.14378594553647872</v>
      </c>
      <c r="I34" s="434">
        <v>378435.8527476436</v>
      </c>
      <c r="J34" s="435" t="s">
        <v>38</v>
      </c>
      <c r="K34" s="436">
        <f t="shared" si="7"/>
        <v>-0.69812612296242804</v>
      </c>
      <c r="L34" s="434">
        <v>372892.73381294962</v>
      </c>
      <c r="M34" s="435" t="s">
        <v>38</v>
      </c>
      <c r="N34" s="436">
        <f t="shared" si="8"/>
        <v>-1.4647446573700762</v>
      </c>
    </row>
    <row r="35" spans="1:15" ht="23.1" customHeight="1" x14ac:dyDescent="0.15">
      <c r="A35" s="442">
        <v>303</v>
      </c>
      <c r="B35" s="447" t="s">
        <v>157</v>
      </c>
      <c r="C35" s="434">
        <v>445722.34200743493</v>
      </c>
      <c r="D35" s="435"/>
      <c r="E35" s="436">
        <v>11.006981646703862</v>
      </c>
      <c r="F35" s="448" t="s">
        <v>158</v>
      </c>
      <c r="G35" s="435" t="s">
        <v>38</v>
      </c>
      <c r="H35" s="449" t="s">
        <v>38</v>
      </c>
      <c r="I35" s="448" t="s">
        <v>38</v>
      </c>
      <c r="J35" s="435" t="s">
        <v>38</v>
      </c>
      <c r="K35" s="449" t="s">
        <v>158</v>
      </c>
      <c r="L35" s="448" t="s">
        <v>38</v>
      </c>
      <c r="M35" s="435" t="s">
        <v>38</v>
      </c>
      <c r="N35" s="449" t="s">
        <v>158</v>
      </c>
      <c r="O35" s="60"/>
    </row>
    <row r="36" spans="1:15" ht="23.1" customHeight="1" x14ac:dyDescent="0.15">
      <c r="A36" s="444">
        <v>304</v>
      </c>
      <c r="B36" s="450" t="s">
        <v>159</v>
      </c>
      <c r="C36" s="437">
        <v>338013.60703263816</v>
      </c>
      <c r="D36" s="438"/>
      <c r="E36" s="439">
        <v>-0.15609013301676189</v>
      </c>
      <c r="F36" s="437">
        <v>336464.69537420082</v>
      </c>
      <c r="G36" s="438" t="s">
        <v>38</v>
      </c>
      <c r="H36" s="439">
        <f t="shared" si="0"/>
        <v>-0.45823943954060864</v>
      </c>
      <c r="I36" s="437">
        <v>335273.85911759135</v>
      </c>
      <c r="J36" s="438" t="s">
        <v>38</v>
      </c>
      <c r="K36" s="439">
        <f t="shared" si="7"/>
        <v>-0.35392606504676127</v>
      </c>
      <c r="L36" s="437">
        <v>326242.61171701574</v>
      </c>
      <c r="M36" s="438" t="s">
        <v>38</v>
      </c>
      <c r="N36" s="439">
        <f t="shared" ref="N36" si="9">IF(L36=0,"",100*(L36/I36-1))</f>
        <v>-2.6936926798722061</v>
      </c>
    </row>
    <row r="37" spans="1:15" s="60" customFormat="1" ht="11.25" x14ac:dyDescent="0.15">
      <c r="A37" s="267" t="s">
        <v>310</v>
      </c>
      <c r="B37" s="201"/>
      <c r="D37" s="202"/>
      <c r="G37" s="202"/>
    </row>
  </sheetData>
  <mergeCells count="19">
    <mergeCell ref="K3:K4"/>
    <mergeCell ref="M3:M4"/>
    <mergeCell ref="N3:N4"/>
    <mergeCell ref="A2:A4"/>
    <mergeCell ref="B2:B4"/>
    <mergeCell ref="C2:C4"/>
    <mergeCell ref="F2:F4"/>
    <mergeCell ref="I2:I4"/>
    <mergeCell ref="L2:L4"/>
    <mergeCell ref="D3:D4"/>
    <mergeCell ref="E3:E4"/>
    <mergeCell ref="G3:G4"/>
    <mergeCell ref="H3:H4"/>
    <mergeCell ref="J3:J4"/>
    <mergeCell ref="A9:B9"/>
    <mergeCell ref="A5:B5"/>
    <mergeCell ref="A6:B6"/>
    <mergeCell ref="A7:B7"/>
    <mergeCell ref="A8:B8"/>
  </mergeCells>
  <phoneticPr fontId="3"/>
  <pageMargins left="0.59055118110236227" right="0.59055118110236227" top="0.59055118110236227" bottom="0.59055118110236227" header="0.39370078740157483" footer="0.39370078740157483"/>
  <pageSetup paperSize="9" fitToHeight="0" orientation="portrait" r:id="rId1"/>
  <headerFooter scaleWithDoc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83DC11-0F4E-4595-8A00-870A052FA0A6}">
  <dimension ref="A1:P53"/>
  <sheetViews>
    <sheetView topLeftCell="A16" zoomScaleNormal="100" zoomScaleSheetLayoutView="100" workbookViewId="0">
      <selection activeCell="N54" sqref="N54"/>
    </sheetView>
  </sheetViews>
  <sheetFormatPr defaultColWidth="13.375" defaultRowHeight="11.25" x14ac:dyDescent="0.15"/>
  <cols>
    <col min="1" max="1" width="10.125" style="487" customWidth="1"/>
    <col min="2" max="2" width="6.125" style="456" customWidth="1"/>
    <col min="3" max="3" width="3.125" style="457" customWidth="1"/>
    <col min="4" max="5" width="6.125" style="453" customWidth="1"/>
    <col min="6" max="6" width="3.125" style="453" customWidth="1"/>
    <col min="7" max="8" width="6.125" style="453" customWidth="1"/>
    <col min="9" max="9" width="3.125" style="453" customWidth="1"/>
    <col min="10" max="11" width="6.125" style="453" customWidth="1"/>
    <col min="12" max="12" width="3.125" style="453" customWidth="1"/>
    <col min="13" max="14" width="6.125" style="453" customWidth="1"/>
    <col min="15" max="15" width="3.125" style="453" customWidth="1"/>
    <col min="16" max="16" width="6.125" style="453" customWidth="1"/>
    <col min="17" max="16384" width="13.375" style="453"/>
  </cols>
  <sheetData>
    <row r="1" spans="1:16" ht="24.95" customHeight="1" x14ac:dyDescent="0.15">
      <c r="A1" s="452" t="s">
        <v>312</v>
      </c>
      <c r="B1" s="453"/>
      <c r="C1" s="453"/>
      <c r="F1" s="454"/>
      <c r="G1" s="451"/>
      <c r="H1" s="451"/>
      <c r="I1" s="451"/>
      <c r="J1" s="451"/>
      <c r="K1" s="451"/>
      <c r="L1" s="451"/>
      <c r="M1" s="455"/>
      <c r="N1" s="451"/>
      <c r="O1" s="451"/>
      <c r="P1" s="455"/>
    </row>
    <row r="2" spans="1:16" s="458" customFormat="1" ht="8.1" customHeight="1" x14ac:dyDescent="0.15">
      <c r="A2" s="669" t="s">
        <v>246</v>
      </c>
      <c r="B2" s="648" t="s">
        <v>313</v>
      </c>
      <c r="C2" s="390"/>
      <c r="D2" s="391"/>
      <c r="E2" s="648" t="s">
        <v>314</v>
      </c>
      <c r="F2" s="390"/>
      <c r="G2" s="391"/>
      <c r="H2" s="648" t="s">
        <v>306</v>
      </c>
      <c r="I2" s="390"/>
      <c r="J2" s="391"/>
      <c r="K2" s="648" t="s">
        <v>307</v>
      </c>
      <c r="L2" s="390"/>
      <c r="M2" s="391"/>
      <c r="N2" s="648" t="s">
        <v>308</v>
      </c>
      <c r="O2" s="390"/>
      <c r="P2" s="391"/>
    </row>
    <row r="3" spans="1:16" s="458" customFormat="1" ht="13.5" customHeight="1" x14ac:dyDescent="0.15">
      <c r="A3" s="670"/>
      <c r="B3" s="649"/>
      <c r="C3" s="643" t="s">
        <v>252</v>
      </c>
      <c r="D3" s="641" t="s">
        <v>315</v>
      </c>
      <c r="E3" s="649"/>
      <c r="F3" s="643" t="s">
        <v>252</v>
      </c>
      <c r="G3" s="641" t="s">
        <v>315</v>
      </c>
      <c r="H3" s="649"/>
      <c r="I3" s="643" t="s">
        <v>252</v>
      </c>
      <c r="J3" s="641" t="s">
        <v>315</v>
      </c>
      <c r="K3" s="649"/>
      <c r="L3" s="643" t="s">
        <v>252</v>
      </c>
      <c r="M3" s="641" t="s">
        <v>315</v>
      </c>
      <c r="N3" s="649"/>
      <c r="O3" s="643" t="s">
        <v>252</v>
      </c>
      <c r="P3" s="641" t="s">
        <v>315</v>
      </c>
    </row>
    <row r="4" spans="1:16" s="458" customFormat="1" ht="13.5" customHeight="1" x14ac:dyDescent="0.15">
      <c r="A4" s="671"/>
      <c r="B4" s="650"/>
      <c r="C4" s="644"/>
      <c r="D4" s="642"/>
      <c r="E4" s="650"/>
      <c r="F4" s="644"/>
      <c r="G4" s="642"/>
      <c r="H4" s="650"/>
      <c r="I4" s="644"/>
      <c r="J4" s="642"/>
      <c r="K4" s="650"/>
      <c r="L4" s="644"/>
      <c r="M4" s="642"/>
      <c r="N4" s="650"/>
      <c r="O4" s="644"/>
      <c r="P4" s="642"/>
    </row>
    <row r="5" spans="1:16" ht="15.95" customHeight="1" x14ac:dyDescent="0.15">
      <c r="A5" s="459" t="s">
        <v>254</v>
      </c>
      <c r="B5" s="460">
        <v>94233.810885829458</v>
      </c>
      <c r="C5" s="461">
        <f>RANK(B5,B$5:B$51)</f>
        <v>23</v>
      </c>
      <c r="D5" s="462">
        <v>-0.83548495339984541</v>
      </c>
      <c r="E5" s="460">
        <v>95841.285880378477</v>
      </c>
      <c r="F5" s="461">
        <f>RANK(E5,E$5:E$51)</f>
        <v>20</v>
      </c>
      <c r="G5" s="462">
        <f>(E5/B5-1)*100</f>
        <v>1.7058367686058951</v>
      </c>
      <c r="H5" s="460">
        <v>94012.220522589894</v>
      </c>
      <c r="I5" s="461">
        <f>RANK(H5,H$5:H$51)</f>
        <v>27</v>
      </c>
      <c r="J5" s="462">
        <f>(H5/E5-1)*100</f>
        <v>-1.9084315709948618</v>
      </c>
      <c r="K5" s="460">
        <v>94027.38051673217</v>
      </c>
      <c r="L5" s="461">
        <f>RANK(K5,K$5:K$51)</f>
        <v>27</v>
      </c>
      <c r="M5" s="462">
        <f>(K5/H5-1)*100</f>
        <v>1.6125556930801643E-2</v>
      </c>
      <c r="N5" s="460">
        <v>95344.67763529488</v>
      </c>
      <c r="O5" s="461">
        <f>RANK(N5,N$5:N$51)</f>
        <v>19</v>
      </c>
      <c r="P5" s="462">
        <f>(N5/K5-1)*100</f>
        <v>1.4009718353563017</v>
      </c>
    </row>
    <row r="6" spans="1:16" ht="15.95" customHeight="1" x14ac:dyDescent="0.15">
      <c r="A6" s="463" t="s">
        <v>255</v>
      </c>
      <c r="B6" s="464">
        <v>94322.603669679229</v>
      </c>
      <c r="C6" s="465">
        <f t="shared" ref="C6:C51" si="0">RANK(B6,B$5:B$51)</f>
        <v>21</v>
      </c>
      <c r="D6" s="466">
        <v>-0.27487792403838585</v>
      </c>
      <c r="E6" s="464">
        <v>95620.830623170026</v>
      </c>
      <c r="F6" s="465">
        <f t="shared" ref="F6:F51" si="1">RANK(E6,E$5:E$51)</f>
        <v>22</v>
      </c>
      <c r="G6" s="466">
        <f t="shared" ref="G6:G52" si="2">(E6/B6-1)*100</f>
        <v>1.3763688691601716</v>
      </c>
      <c r="H6" s="464">
        <v>94074.596992616658</v>
      </c>
      <c r="I6" s="465">
        <f t="shared" ref="I6:I51" si="3">RANK(H6,H$5:H$51)</f>
        <v>26</v>
      </c>
      <c r="J6" s="466">
        <f t="shared" ref="J6:J52" si="4">(H6/E6-1)*100</f>
        <v>-1.6170468510641633</v>
      </c>
      <c r="K6" s="464">
        <v>96313.739961419007</v>
      </c>
      <c r="L6" s="465">
        <f t="shared" ref="L6:L51" si="5">RANK(K6,K$5:K$51)</f>
        <v>17</v>
      </c>
      <c r="M6" s="466">
        <f t="shared" ref="M6:M52" si="6">(K6/H6-1)*100</f>
        <v>2.3801781143724554</v>
      </c>
      <c r="N6" s="464">
        <v>92068.269752958571</v>
      </c>
      <c r="O6" s="465">
        <f t="shared" ref="O6:O51" si="7">RANK(N6,N$5:N$51)</f>
        <v>30</v>
      </c>
      <c r="P6" s="466">
        <f t="shared" ref="P6:P52" si="8">(N6/K6-1)*100</f>
        <v>-4.4079590411098879</v>
      </c>
    </row>
    <row r="7" spans="1:16" ht="15.95" customHeight="1" x14ac:dyDescent="0.15">
      <c r="A7" s="463" t="s">
        <v>256</v>
      </c>
      <c r="B7" s="464">
        <v>82682.65857782487</v>
      </c>
      <c r="C7" s="465">
        <f t="shared" si="0"/>
        <v>43</v>
      </c>
      <c r="D7" s="466">
        <v>-1.4490185170908387</v>
      </c>
      <c r="E7" s="464">
        <v>83352.746145661193</v>
      </c>
      <c r="F7" s="465">
        <f t="shared" si="1"/>
        <v>44</v>
      </c>
      <c r="G7" s="466">
        <f t="shared" si="2"/>
        <v>0.81043302109788939</v>
      </c>
      <c r="H7" s="464">
        <v>84325.2353547401</v>
      </c>
      <c r="I7" s="465">
        <f t="shared" si="3"/>
        <v>43</v>
      </c>
      <c r="J7" s="466">
        <f t="shared" si="4"/>
        <v>1.1667152602020447</v>
      </c>
      <c r="K7" s="464">
        <v>85090.755153596227</v>
      </c>
      <c r="L7" s="465">
        <f t="shared" si="5"/>
        <v>43</v>
      </c>
      <c r="M7" s="466">
        <f t="shared" si="6"/>
        <v>0.9078181586279932</v>
      </c>
      <c r="N7" s="464">
        <v>83603.432564162096</v>
      </c>
      <c r="O7" s="465">
        <f t="shared" si="7"/>
        <v>44</v>
      </c>
      <c r="P7" s="466">
        <f t="shared" si="8"/>
        <v>-1.7479250087149678</v>
      </c>
    </row>
    <row r="8" spans="1:16" ht="15.95" customHeight="1" x14ac:dyDescent="0.15">
      <c r="A8" s="463" t="s">
        <v>257</v>
      </c>
      <c r="B8" s="464">
        <v>88019.235347676469</v>
      </c>
      <c r="C8" s="465">
        <f t="shared" si="0"/>
        <v>36</v>
      </c>
      <c r="D8" s="466">
        <v>-7.995586623926398</v>
      </c>
      <c r="E8" s="464">
        <v>87801.530291001618</v>
      </c>
      <c r="F8" s="465">
        <f t="shared" si="1"/>
        <v>39</v>
      </c>
      <c r="G8" s="466">
        <f t="shared" si="2"/>
        <v>-0.24733804584294861</v>
      </c>
      <c r="H8" s="464">
        <v>84765.675009519255</v>
      </c>
      <c r="I8" s="465">
        <f t="shared" si="3"/>
        <v>42</v>
      </c>
      <c r="J8" s="466">
        <f t="shared" si="4"/>
        <v>-3.4576336783887385</v>
      </c>
      <c r="K8" s="464">
        <v>85754.014808260763</v>
      </c>
      <c r="L8" s="465">
        <f t="shared" si="5"/>
        <v>42</v>
      </c>
      <c r="M8" s="466">
        <f t="shared" si="6"/>
        <v>1.1659670009476431</v>
      </c>
      <c r="N8" s="464">
        <v>84824.848137496941</v>
      </c>
      <c r="O8" s="465">
        <f t="shared" si="7"/>
        <v>42</v>
      </c>
      <c r="P8" s="466">
        <f t="shared" si="8"/>
        <v>-1.0835255618542927</v>
      </c>
    </row>
    <row r="9" spans="1:16" ht="15.95" customHeight="1" x14ac:dyDescent="0.15">
      <c r="A9" s="463" t="s">
        <v>258</v>
      </c>
      <c r="B9" s="464">
        <v>86484.928872299526</v>
      </c>
      <c r="C9" s="465">
        <f t="shared" si="0"/>
        <v>41</v>
      </c>
      <c r="D9" s="466">
        <v>3.0766074563336687</v>
      </c>
      <c r="E9" s="464">
        <v>85700.272686659126</v>
      </c>
      <c r="F9" s="465">
        <f t="shared" si="1"/>
        <v>41</v>
      </c>
      <c r="G9" s="466">
        <f t="shared" si="2"/>
        <v>-0.90727505459244906</v>
      </c>
      <c r="H9" s="464">
        <v>86875.326325859554</v>
      </c>
      <c r="I9" s="465">
        <f t="shared" si="3"/>
        <v>40</v>
      </c>
      <c r="J9" s="466">
        <f t="shared" si="4"/>
        <v>1.3711200704071391</v>
      </c>
      <c r="K9" s="464">
        <v>86885.704549133094</v>
      </c>
      <c r="L9" s="465">
        <f t="shared" si="5"/>
        <v>38</v>
      </c>
      <c r="M9" s="466">
        <f t="shared" si="6"/>
        <v>1.194611141328572E-2</v>
      </c>
      <c r="N9" s="464">
        <v>83619.950154101767</v>
      </c>
      <c r="O9" s="465">
        <f t="shared" si="7"/>
        <v>43</v>
      </c>
      <c r="P9" s="466">
        <f t="shared" si="8"/>
        <v>-3.7586786134473638</v>
      </c>
    </row>
    <row r="10" spans="1:16" ht="15.95" customHeight="1" x14ac:dyDescent="0.15">
      <c r="A10" s="467" t="s">
        <v>259</v>
      </c>
      <c r="B10" s="464">
        <v>99814.154055807914</v>
      </c>
      <c r="C10" s="465">
        <f t="shared" si="0"/>
        <v>8</v>
      </c>
      <c r="D10" s="466">
        <v>-4.1910034324950107</v>
      </c>
      <c r="E10" s="464">
        <v>100902.50032484553</v>
      </c>
      <c r="F10" s="465">
        <f t="shared" si="1"/>
        <v>10</v>
      </c>
      <c r="G10" s="466">
        <f t="shared" si="2"/>
        <v>1.0903726824445181</v>
      </c>
      <c r="H10" s="464">
        <v>99553.595455853007</v>
      </c>
      <c r="I10" s="465">
        <f t="shared" si="3"/>
        <v>10</v>
      </c>
      <c r="J10" s="466">
        <f t="shared" si="4"/>
        <v>-1.3368398846905327</v>
      </c>
      <c r="K10" s="464">
        <v>98280.252613685443</v>
      </c>
      <c r="L10" s="465">
        <f t="shared" si="5"/>
        <v>12</v>
      </c>
      <c r="M10" s="466">
        <f t="shared" si="6"/>
        <v>-1.2790525910560624</v>
      </c>
      <c r="N10" s="464">
        <v>94517.606633012576</v>
      </c>
      <c r="O10" s="465">
        <f t="shared" si="7"/>
        <v>20</v>
      </c>
      <c r="P10" s="466">
        <f t="shared" si="8"/>
        <v>-3.8284862732932412</v>
      </c>
    </row>
    <row r="11" spans="1:16" ht="15.95" customHeight="1" x14ac:dyDescent="0.15">
      <c r="A11" s="467" t="s">
        <v>260</v>
      </c>
      <c r="B11" s="464">
        <v>80158.137944224291</v>
      </c>
      <c r="C11" s="465">
        <f t="shared" si="0"/>
        <v>46</v>
      </c>
      <c r="D11" s="466">
        <v>-5.8721386171598056</v>
      </c>
      <c r="E11" s="464">
        <v>79148.206555572338</v>
      </c>
      <c r="F11" s="465">
        <f t="shared" si="1"/>
        <v>46</v>
      </c>
      <c r="G11" s="466">
        <f t="shared" si="2"/>
        <v>-1.2599237139898189</v>
      </c>
      <c r="H11" s="464">
        <v>78847.96161431502</v>
      </c>
      <c r="I11" s="465">
        <f t="shared" si="3"/>
        <v>46</v>
      </c>
      <c r="J11" s="466">
        <f t="shared" si="4"/>
        <v>-0.37934522375627777</v>
      </c>
      <c r="K11" s="464">
        <v>78573.369988966544</v>
      </c>
      <c r="L11" s="465">
        <f t="shared" si="5"/>
        <v>46</v>
      </c>
      <c r="M11" s="466">
        <f t="shared" si="6"/>
        <v>-0.348254564514483</v>
      </c>
      <c r="N11" s="464">
        <v>77996.801520655135</v>
      </c>
      <c r="O11" s="465">
        <f t="shared" si="7"/>
        <v>47</v>
      </c>
      <c r="P11" s="466">
        <f t="shared" si="8"/>
        <v>-0.73379628287850718</v>
      </c>
    </row>
    <row r="12" spans="1:16" ht="15.95" customHeight="1" x14ac:dyDescent="0.15">
      <c r="A12" s="468" t="s">
        <v>261</v>
      </c>
      <c r="B12" s="464">
        <v>95356.368382483823</v>
      </c>
      <c r="C12" s="465">
        <f t="shared" si="0"/>
        <v>17</v>
      </c>
      <c r="D12" s="466">
        <v>2.6190617277005224</v>
      </c>
      <c r="E12" s="464">
        <v>95632.24222425936</v>
      </c>
      <c r="F12" s="465">
        <f t="shared" si="1"/>
        <v>21</v>
      </c>
      <c r="G12" s="466">
        <f t="shared" si="2"/>
        <v>0.28930825120037085</v>
      </c>
      <c r="H12" s="464">
        <v>95700.098554841286</v>
      </c>
      <c r="I12" s="465">
        <f t="shared" si="3"/>
        <v>19</v>
      </c>
      <c r="J12" s="466">
        <f t="shared" si="4"/>
        <v>7.0955494719870948E-2</v>
      </c>
      <c r="K12" s="464">
        <v>95635.532359416567</v>
      </c>
      <c r="L12" s="465">
        <f t="shared" si="5"/>
        <v>19</v>
      </c>
      <c r="M12" s="466">
        <f t="shared" si="6"/>
        <v>-6.7467219365213715E-2</v>
      </c>
      <c r="N12" s="464">
        <v>91691.973227256458</v>
      </c>
      <c r="O12" s="465">
        <f t="shared" si="7"/>
        <v>33</v>
      </c>
      <c r="P12" s="466">
        <f t="shared" si="8"/>
        <v>-4.1235292311015304</v>
      </c>
    </row>
    <row r="13" spans="1:16" ht="15.95" customHeight="1" x14ac:dyDescent="0.15">
      <c r="A13" s="468" t="s">
        <v>262</v>
      </c>
      <c r="B13" s="464">
        <v>98049.599243307399</v>
      </c>
      <c r="C13" s="465">
        <f t="shared" si="0"/>
        <v>11</v>
      </c>
      <c r="D13" s="466">
        <v>-2.7862985955344977</v>
      </c>
      <c r="E13" s="464">
        <v>97708.615010012538</v>
      </c>
      <c r="F13" s="465">
        <f t="shared" si="1"/>
        <v>12</v>
      </c>
      <c r="G13" s="466">
        <f t="shared" si="2"/>
        <v>-0.34776708515525945</v>
      </c>
      <c r="H13" s="464">
        <v>97509.508185388346</v>
      </c>
      <c r="I13" s="465">
        <f t="shared" si="3"/>
        <v>13</v>
      </c>
      <c r="J13" s="466">
        <f t="shared" si="4"/>
        <v>-0.20377612005224588</v>
      </c>
      <c r="K13" s="464">
        <v>96928.327326359227</v>
      </c>
      <c r="L13" s="465">
        <f t="shared" si="5"/>
        <v>14</v>
      </c>
      <c r="M13" s="466">
        <f t="shared" si="6"/>
        <v>-0.59602480808759184</v>
      </c>
      <c r="N13" s="464">
        <v>95601.897755634913</v>
      </c>
      <c r="O13" s="465">
        <f t="shared" si="7"/>
        <v>18</v>
      </c>
      <c r="P13" s="466">
        <f t="shared" si="8"/>
        <v>-1.368464315141027</v>
      </c>
    </row>
    <row r="14" spans="1:16" ht="15.95" customHeight="1" x14ac:dyDescent="0.15">
      <c r="A14" s="468" t="s">
        <v>263</v>
      </c>
      <c r="B14" s="464">
        <v>94447.635887690514</v>
      </c>
      <c r="C14" s="465">
        <f t="shared" si="0"/>
        <v>20</v>
      </c>
      <c r="D14" s="466">
        <v>-0.2984241995157344</v>
      </c>
      <c r="E14" s="464">
        <v>96433.994064163155</v>
      </c>
      <c r="F14" s="465">
        <f t="shared" si="1"/>
        <v>16</v>
      </c>
      <c r="G14" s="466">
        <f t="shared" si="2"/>
        <v>2.1031317065835831</v>
      </c>
      <c r="H14" s="464">
        <v>96142.347748228902</v>
      </c>
      <c r="I14" s="465">
        <f t="shared" si="3"/>
        <v>18</v>
      </c>
      <c r="J14" s="466">
        <f t="shared" si="4"/>
        <v>-0.30243102420937085</v>
      </c>
      <c r="K14" s="464">
        <v>96445.988297088101</v>
      </c>
      <c r="L14" s="465">
        <f t="shared" si="5"/>
        <v>16</v>
      </c>
      <c r="M14" s="466">
        <f t="shared" si="6"/>
        <v>0.3158239381197081</v>
      </c>
      <c r="N14" s="464">
        <v>96530.506003777642</v>
      </c>
      <c r="O14" s="465">
        <f t="shared" si="7"/>
        <v>16</v>
      </c>
      <c r="P14" s="466">
        <f t="shared" si="8"/>
        <v>8.7632164055584383E-2</v>
      </c>
    </row>
    <row r="15" spans="1:16" ht="15.95" customHeight="1" x14ac:dyDescent="0.15">
      <c r="A15" s="468" t="s">
        <v>264</v>
      </c>
      <c r="B15" s="464">
        <v>92646.228900148606</v>
      </c>
      <c r="C15" s="465">
        <f t="shared" si="0"/>
        <v>25</v>
      </c>
      <c r="D15" s="466">
        <v>1.7784484318993155</v>
      </c>
      <c r="E15" s="464">
        <v>94120.573255878306</v>
      </c>
      <c r="F15" s="465">
        <f t="shared" si="1"/>
        <v>24</v>
      </c>
      <c r="G15" s="466">
        <f t="shared" si="2"/>
        <v>1.5913700678725995</v>
      </c>
      <c r="H15" s="464">
        <v>94773.404414957447</v>
      </c>
      <c r="I15" s="465">
        <f t="shared" si="3"/>
        <v>22</v>
      </c>
      <c r="J15" s="466">
        <f t="shared" si="4"/>
        <v>0.69361154155356264</v>
      </c>
      <c r="K15" s="464">
        <v>95072.034691791632</v>
      </c>
      <c r="L15" s="465">
        <f t="shared" si="5"/>
        <v>21</v>
      </c>
      <c r="M15" s="466">
        <f t="shared" si="6"/>
        <v>0.31509923978951804</v>
      </c>
      <c r="N15" s="464">
        <v>99445.861520383507</v>
      </c>
      <c r="O15" s="465">
        <f t="shared" si="7"/>
        <v>12</v>
      </c>
      <c r="P15" s="466">
        <f t="shared" si="8"/>
        <v>4.6005398356847138</v>
      </c>
    </row>
    <row r="16" spans="1:16" ht="15.95" customHeight="1" x14ac:dyDescent="0.15">
      <c r="A16" s="468" t="s">
        <v>265</v>
      </c>
      <c r="B16" s="464">
        <v>95951.264429820658</v>
      </c>
      <c r="C16" s="465">
        <f t="shared" si="0"/>
        <v>14</v>
      </c>
      <c r="D16" s="466">
        <v>-0.61914064712671468</v>
      </c>
      <c r="E16" s="464">
        <v>96461.747850355605</v>
      </c>
      <c r="F16" s="465">
        <f t="shared" si="1"/>
        <v>15</v>
      </c>
      <c r="G16" s="466">
        <f t="shared" si="2"/>
        <v>0.53202365134887852</v>
      </c>
      <c r="H16" s="464">
        <v>96554.937866025561</v>
      </c>
      <c r="I16" s="465">
        <f t="shared" si="3"/>
        <v>16</v>
      </c>
      <c r="J16" s="466">
        <f t="shared" si="4"/>
        <v>9.6608259488029091E-2</v>
      </c>
      <c r="K16" s="464">
        <v>97519.697538377397</v>
      </c>
      <c r="L16" s="465">
        <f t="shared" si="5"/>
        <v>13</v>
      </c>
      <c r="M16" s="466">
        <f t="shared" si="6"/>
        <v>0.99918211711811367</v>
      </c>
      <c r="N16" s="464">
        <v>101010.22696158774</v>
      </c>
      <c r="O16" s="465">
        <f t="shared" si="7"/>
        <v>9</v>
      </c>
      <c r="P16" s="466">
        <f t="shared" si="8"/>
        <v>3.5793070644386527</v>
      </c>
    </row>
    <row r="17" spans="1:16" ht="15.95" customHeight="1" x14ac:dyDescent="0.15">
      <c r="A17" s="468" t="s">
        <v>266</v>
      </c>
      <c r="B17" s="464">
        <v>112053.85445511522</v>
      </c>
      <c r="C17" s="465">
        <f t="shared" si="0"/>
        <v>1</v>
      </c>
      <c r="D17" s="466">
        <v>7.3455591116145635</v>
      </c>
      <c r="E17" s="464">
        <v>114106.64493943474</v>
      </c>
      <c r="F17" s="465">
        <f t="shared" si="1"/>
        <v>1</v>
      </c>
      <c r="G17" s="466">
        <f t="shared" si="2"/>
        <v>1.8319677572017801</v>
      </c>
      <c r="H17" s="464">
        <v>113151.64940021944</v>
      </c>
      <c r="I17" s="465">
        <f t="shared" si="3"/>
        <v>1</v>
      </c>
      <c r="J17" s="466">
        <f t="shared" si="4"/>
        <v>-0.83693245009718309</v>
      </c>
      <c r="K17" s="464">
        <v>116257.13204838443</v>
      </c>
      <c r="L17" s="465">
        <f t="shared" si="5"/>
        <v>1</v>
      </c>
      <c r="M17" s="466">
        <f t="shared" si="6"/>
        <v>2.7445314890469197</v>
      </c>
      <c r="N17" s="464">
        <v>122851.13233999755</v>
      </c>
      <c r="O17" s="465">
        <f t="shared" si="7"/>
        <v>1</v>
      </c>
      <c r="P17" s="466">
        <f t="shared" si="8"/>
        <v>5.6719103382567582</v>
      </c>
    </row>
    <row r="18" spans="1:16" ht="15.95" customHeight="1" x14ac:dyDescent="0.15">
      <c r="A18" s="468" t="s">
        <v>267</v>
      </c>
      <c r="B18" s="464">
        <v>103967.50924786218</v>
      </c>
      <c r="C18" s="465">
        <f t="shared" si="0"/>
        <v>3</v>
      </c>
      <c r="D18" s="466">
        <v>3.2134660477701971</v>
      </c>
      <c r="E18" s="464">
        <v>105374.09813819118</v>
      </c>
      <c r="F18" s="465">
        <f t="shared" si="1"/>
        <v>3</v>
      </c>
      <c r="G18" s="466">
        <f t="shared" si="2"/>
        <v>1.3529119823152191</v>
      </c>
      <c r="H18" s="464">
        <v>105258.24464564455</v>
      </c>
      <c r="I18" s="465">
        <f t="shared" si="3"/>
        <v>3</v>
      </c>
      <c r="J18" s="466">
        <f t="shared" si="4"/>
        <v>-0.10994494339083838</v>
      </c>
      <c r="K18" s="464">
        <v>106664.02534462577</v>
      </c>
      <c r="L18" s="465">
        <f t="shared" si="5"/>
        <v>3</v>
      </c>
      <c r="M18" s="466">
        <f t="shared" si="6"/>
        <v>1.3355540021723122</v>
      </c>
      <c r="N18" s="464">
        <v>111508.76619410813</v>
      </c>
      <c r="O18" s="465">
        <f t="shared" si="7"/>
        <v>2</v>
      </c>
      <c r="P18" s="466">
        <f t="shared" si="8"/>
        <v>4.5420570185957798</v>
      </c>
    </row>
    <row r="19" spans="1:16" ht="15.95" customHeight="1" x14ac:dyDescent="0.15">
      <c r="A19" s="468" t="s">
        <v>268</v>
      </c>
      <c r="B19" s="464">
        <v>87818.010110924661</v>
      </c>
      <c r="C19" s="465">
        <f t="shared" si="0"/>
        <v>37</v>
      </c>
      <c r="D19" s="466">
        <v>-3.3827242000575075</v>
      </c>
      <c r="E19" s="464">
        <v>88369.482936075045</v>
      </c>
      <c r="F19" s="465">
        <f t="shared" si="1"/>
        <v>37</v>
      </c>
      <c r="G19" s="466">
        <f t="shared" si="2"/>
        <v>0.62797235379599137</v>
      </c>
      <c r="H19" s="464">
        <v>87767.912936985085</v>
      </c>
      <c r="I19" s="465">
        <f t="shared" si="3"/>
        <v>38</v>
      </c>
      <c r="J19" s="466">
        <f t="shared" si="4"/>
        <v>-0.68074405224836099</v>
      </c>
      <c r="K19" s="464">
        <v>87452.286524771436</v>
      </c>
      <c r="L19" s="465">
        <f t="shared" si="5"/>
        <v>37</v>
      </c>
      <c r="M19" s="466">
        <f t="shared" si="6"/>
        <v>-0.35961480870606577</v>
      </c>
      <c r="N19" s="464">
        <v>85975.531405166475</v>
      </c>
      <c r="O19" s="465">
        <f t="shared" si="7"/>
        <v>39</v>
      </c>
      <c r="P19" s="466">
        <f t="shared" si="8"/>
        <v>-1.6886409472972042</v>
      </c>
    </row>
    <row r="20" spans="1:16" ht="15.95" customHeight="1" x14ac:dyDescent="0.15">
      <c r="A20" s="468" t="s">
        <v>269</v>
      </c>
      <c r="B20" s="464">
        <v>94529.85623724827</v>
      </c>
      <c r="C20" s="465">
        <f t="shared" si="0"/>
        <v>19</v>
      </c>
      <c r="D20" s="466">
        <v>1.1536029574126028</v>
      </c>
      <c r="E20" s="464">
        <v>95478.699713718335</v>
      </c>
      <c r="F20" s="465">
        <f t="shared" si="1"/>
        <v>23</v>
      </c>
      <c r="G20" s="466">
        <f t="shared" si="2"/>
        <v>1.0037500470631011</v>
      </c>
      <c r="H20" s="464">
        <v>96250.767881781707</v>
      </c>
      <c r="I20" s="465">
        <f t="shared" si="3"/>
        <v>17</v>
      </c>
      <c r="J20" s="466">
        <f t="shared" si="4"/>
        <v>0.80862869978155505</v>
      </c>
      <c r="K20" s="464">
        <v>93589.175495447227</v>
      </c>
      <c r="L20" s="465">
        <f t="shared" si="5"/>
        <v>30</v>
      </c>
      <c r="M20" s="466">
        <f t="shared" si="6"/>
        <v>-2.7652687297035738</v>
      </c>
      <c r="N20" s="464">
        <v>92617.352175635155</v>
      </c>
      <c r="O20" s="465">
        <f t="shared" si="7"/>
        <v>27</v>
      </c>
      <c r="P20" s="466">
        <f t="shared" si="8"/>
        <v>-1.0383928639902895</v>
      </c>
    </row>
    <row r="21" spans="1:16" ht="15.95" customHeight="1" x14ac:dyDescent="0.15">
      <c r="A21" s="468" t="s">
        <v>270</v>
      </c>
      <c r="B21" s="464">
        <v>99989.485502211668</v>
      </c>
      <c r="C21" s="465">
        <f t="shared" si="0"/>
        <v>7</v>
      </c>
      <c r="D21" s="466">
        <v>-3.293449816774241</v>
      </c>
      <c r="E21" s="464">
        <v>101910.18597563717</v>
      </c>
      <c r="F21" s="465">
        <f t="shared" si="1"/>
        <v>7</v>
      </c>
      <c r="G21" s="466">
        <f t="shared" si="2"/>
        <v>1.9209024466707803</v>
      </c>
      <c r="H21" s="464">
        <v>101806.68493840961</v>
      </c>
      <c r="I21" s="465">
        <f t="shared" si="3"/>
        <v>7</v>
      </c>
      <c r="J21" s="466">
        <f t="shared" si="4"/>
        <v>-0.10156103262562999</v>
      </c>
      <c r="K21" s="464">
        <v>100673.30935994173</v>
      </c>
      <c r="L21" s="465">
        <f t="shared" si="5"/>
        <v>9</v>
      </c>
      <c r="M21" s="466">
        <f t="shared" si="6"/>
        <v>-1.1132624337523045</v>
      </c>
      <c r="N21" s="464">
        <v>98577.213191984818</v>
      </c>
      <c r="O21" s="465">
        <f t="shared" si="7"/>
        <v>13</v>
      </c>
      <c r="P21" s="466">
        <f t="shared" si="8"/>
        <v>-2.0820773463030351</v>
      </c>
    </row>
    <row r="22" spans="1:16" ht="15.95" customHeight="1" x14ac:dyDescent="0.15">
      <c r="A22" s="468" t="s">
        <v>271</v>
      </c>
      <c r="B22" s="464">
        <v>100170.91931961084</v>
      </c>
      <c r="C22" s="465">
        <f t="shared" si="0"/>
        <v>6</v>
      </c>
      <c r="D22" s="466">
        <v>2.7432516298943943</v>
      </c>
      <c r="E22" s="464">
        <v>101776.95010250075</v>
      </c>
      <c r="F22" s="465">
        <f t="shared" si="1"/>
        <v>9</v>
      </c>
      <c r="G22" s="466">
        <f t="shared" si="2"/>
        <v>1.6032904497617961</v>
      </c>
      <c r="H22" s="464">
        <v>103009.21340929628</v>
      </c>
      <c r="I22" s="465">
        <f t="shared" si="3"/>
        <v>5</v>
      </c>
      <c r="J22" s="466">
        <f t="shared" si="4"/>
        <v>1.2107489029240082</v>
      </c>
      <c r="K22" s="464">
        <v>104276.16882418332</v>
      </c>
      <c r="L22" s="465">
        <f t="shared" si="5"/>
        <v>4</v>
      </c>
      <c r="M22" s="466">
        <f t="shared" si="6"/>
        <v>1.2299437816818637</v>
      </c>
      <c r="N22" s="464">
        <v>101425.03663167967</v>
      </c>
      <c r="O22" s="465">
        <f t="shared" si="7"/>
        <v>8</v>
      </c>
      <c r="P22" s="466">
        <f t="shared" si="8"/>
        <v>-2.7342126438408498</v>
      </c>
    </row>
    <row r="23" spans="1:16" ht="15.95" customHeight="1" x14ac:dyDescent="0.15">
      <c r="A23" s="468" t="s">
        <v>272</v>
      </c>
      <c r="B23" s="464">
        <v>101494.36559915771</v>
      </c>
      <c r="C23" s="465">
        <f t="shared" si="0"/>
        <v>5</v>
      </c>
      <c r="D23" s="466">
        <v>-0.19275225805273077</v>
      </c>
      <c r="E23" s="464">
        <v>104279.45736953276</v>
      </c>
      <c r="F23" s="465">
        <f t="shared" si="1"/>
        <v>4</v>
      </c>
      <c r="G23" s="466">
        <f t="shared" si="2"/>
        <v>2.7440851065314353</v>
      </c>
      <c r="H23" s="464">
        <v>102456.47388855819</v>
      </c>
      <c r="I23" s="465">
        <f t="shared" si="3"/>
        <v>6</v>
      </c>
      <c r="J23" s="466">
        <f t="shared" si="4"/>
        <v>-1.7481712380939096</v>
      </c>
      <c r="K23" s="464">
        <v>102250.9105476837</v>
      </c>
      <c r="L23" s="465">
        <f t="shared" si="5"/>
        <v>6</v>
      </c>
      <c r="M23" s="466">
        <f t="shared" si="6"/>
        <v>-0.2006347994154889</v>
      </c>
      <c r="N23" s="464">
        <v>102275.56347135815</v>
      </c>
      <c r="O23" s="465">
        <f t="shared" si="7"/>
        <v>6</v>
      </c>
      <c r="P23" s="466">
        <f t="shared" si="8"/>
        <v>2.4110224097184663E-2</v>
      </c>
    </row>
    <row r="24" spans="1:16" ht="15.95" customHeight="1" x14ac:dyDescent="0.15">
      <c r="A24" s="468" t="s">
        <v>273</v>
      </c>
      <c r="B24" s="464">
        <v>94113.035755937759</v>
      </c>
      <c r="C24" s="465">
        <f t="shared" si="0"/>
        <v>24</v>
      </c>
      <c r="D24" s="466">
        <v>4.6394226211830425</v>
      </c>
      <c r="E24" s="464">
        <v>96345.091559134657</v>
      </c>
      <c r="F24" s="465">
        <f t="shared" si="1"/>
        <v>18</v>
      </c>
      <c r="G24" s="466">
        <f t="shared" si="2"/>
        <v>2.3716754913583493</v>
      </c>
      <c r="H24" s="464">
        <v>95346.863450367193</v>
      </c>
      <c r="I24" s="465">
        <f t="shared" si="3"/>
        <v>20</v>
      </c>
      <c r="J24" s="466">
        <f t="shared" si="4"/>
        <v>-1.0360964867159539</v>
      </c>
      <c r="K24" s="464">
        <v>96087.964854989943</v>
      </c>
      <c r="L24" s="465">
        <f t="shared" si="5"/>
        <v>18</v>
      </c>
      <c r="M24" s="466">
        <f t="shared" si="6"/>
        <v>0.77726878242674324</v>
      </c>
      <c r="N24" s="464">
        <v>94256.374528894856</v>
      </c>
      <c r="O24" s="465">
        <f t="shared" si="7"/>
        <v>23</v>
      </c>
      <c r="P24" s="466">
        <f t="shared" si="8"/>
        <v>-1.9061599742061452</v>
      </c>
    </row>
    <row r="25" spans="1:16" ht="15.95" customHeight="1" x14ac:dyDescent="0.15">
      <c r="A25" s="468" t="s">
        <v>274</v>
      </c>
      <c r="B25" s="464">
        <v>99782.684663577951</v>
      </c>
      <c r="C25" s="465">
        <f t="shared" si="0"/>
        <v>9</v>
      </c>
      <c r="D25" s="466">
        <v>-2.2332005529387078</v>
      </c>
      <c r="E25" s="464">
        <v>102507.2602808932</v>
      </c>
      <c r="F25" s="465">
        <f t="shared" si="1"/>
        <v>6</v>
      </c>
      <c r="G25" s="466">
        <f t="shared" si="2"/>
        <v>2.7305094330757784</v>
      </c>
      <c r="H25" s="464">
        <v>101615.82178940011</v>
      </c>
      <c r="I25" s="465">
        <f t="shared" si="3"/>
        <v>8</v>
      </c>
      <c r="J25" s="466">
        <f t="shared" si="4"/>
        <v>-0.86963449130368353</v>
      </c>
      <c r="K25" s="464">
        <v>100991.51106235849</v>
      </c>
      <c r="L25" s="465">
        <f t="shared" si="5"/>
        <v>7</v>
      </c>
      <c r="M25" s="466">
        <f t="shared" si="6"/>
        <v>-0.61438338641349732</v>
      </c>
      <c r="N25" s="464">
        <v>104042.55821523159</v>
      </c>
      <c r="O25" s="465">
        <f t="shared" si="7"/>
        <v>5</v>
      </c>
      <c r="P25" s="466">
        <f t="shared" si="8"/>
        <v>3.0210926847001884</v>
      </c>
    </row>
    <row r="26" spans="1:16" ht="15.95" customHeight="1" x14ac:dyDescent="0.15">
      <c r="A26" s="468" t="s">
        <v>275</v>
      </c>
      <c r="B26" s="464">
        <v>101908.9950167834</v>
      </c>
      <c r="C26" s="465">
        <f t="shared" si="0"/>
        <v>4</v>
      </c>
      <c r="D26" s="466">
        <v>2.4934406938272202</v>
      </c>
      <c r="E26" s="464">
        <v>103019.48072944499</v>
      </c>
      <c r="F26" s="465">
        <f t="shared" si="1"/>
        <v>5</v>
      </c>
      <c r="G26" s="466">
        <f t="shared" si="2"/>
        <v>1.0896837050337949</v>
      </c>
      <c r="H26" s="464">
        <v>103737.48450858593</v>
      </c>
      <c r="I26" s="465">
        <f t="shared" si="3"/>
        <v>4</v>
      </c>
      <c r="J26" s="466">
        <f t="shared" si="4"/>
        <v>0.69695922951369393</v>
      </c>
      <c r="K26" s="464">
        <v>103726.36819762223</v>
      </c>
      <c r="L26" s="465">
        <f t="shared" si="5"/>
        <v>5</v>
      </c>
      <c r="M26" s="466">
        <f t="shared" si="6"/>
        <v>-1.0715809252903608E-2</v>
      </c>
      <c r="N26" s="464">
        <v>102111.27591024589</v>
      </c>
      <c r="O26" s="465">
        <f t="shared" si="7"/>
        <v>7</v>
      </c>
      <c r="P26" s="466">
        <f t="shared" si="8"/>
        <v>-1.5570701215521399</v>
      </c>
    </row>
    <row r="27" spans="1:16" ht="15.95" customHeight="1" x14ac:dyDescent="0.15">
      <c r="A27" s="468" t="s">
        <v>276</v>
      </c>
      <c r="B27" s="464">
        <v>99174.375889912219</v>
      </c>
      <c r="C27" s="465">
        <f t="shared" si="0"/>
        <v>10</v>
      </c>
      <c r="D27" s="466">
        <v>2.3223699961850697</v>
      </c>
      <c r="E27" s="464">
        <v>101868.88502882172</v>
      </c>
      <c r="F27" s="465">
        <f t="shared" si="1"/>
        <v>8</v>
      </c>
      <c r="G27" s="466">
        <f t="shared" si="2"/>
        <v>2.7169408576873888</v>
      </c>
      <c r="H27" s="464">
        <v>101320.90320763123</v>
      </c>
      <c r="I27" s="465">
        <f t="shared" si="3"/>
        <v>9</v>
      </c>
      <c r="J27" s="466">
        <f t="shared" si="4"/>
        <v>-0.53792855496106462</v>
      </c>
      <c r="K27" s="464">
        <v>100682.96291816421</v>
      </c>
      <c r="L27" s="465">
        <f t="shared" si="5"/>
        <v>8</v>
      </c>
      <c r="M27" s="466">
        <f t="shared" si="6"/>
        <v>-0.62962357151488124</v>
      </c>
      <c r="N27" s="464">
        <v>105081.35749635736</v>
      </c>
      <c r="O27" s="465">
        <f t="shared" si="7"/>
        <v>4</v>
      </c>
      <c r="P27" s="466">
        <f t="shared" si="8"/>
        <v>4.3685589405709102</v>
      </c>
    </row>
    <row r="28" spans="1:16" ht="15.95" customHeight="1" x14ac:dyDescent="0.15">
      <c r="A28" s="468" t="s">
        <v>277</v>
      </c>
      <c r="B28" s="464">
        <v>96870.909906777772</v>
      </c>
      <c r="C28" s="465">
        <f t="shared" si="0"/>
        <v>13</v>
      </c>
      <c r="D28" s="466">
        <v>0.19189185023009703</v>
      </c>
      <c r="E28" s="464">
        <v>98170.634352360241</v>
      </c>
      <c r="F28" s="465">
        <f t="shared" si="1"/>
        <v>11</v>
      </c>
      <c r="G28" s="466">
        <f t="shared" si="2"/>
        <v>1.341707687925342</v>
      </c>
      <c r="H28" s="464">
        <v>98619.165455238355</v>
      </c>
      <c r="I28" s="465">
        <f t="shared" si="3"/>
        <v>11</v>
      </c>
      <c r="J28" s="466">
        <f t="shared" si="4"/>
        <v>0.45688927838463123</v>
      </c>
      <c r="K28" s="464">
        <v>98769.355258404685</v>
      </c>
      <c r="L28" s="465">
        <f t="shared" si="5"/>
        <v>11</v>
      </c>
      <c r="M28" s="466">
        <f t="shared" si="6"/>
        <v>0.15229271356438367</v>
      </c>
      <c r="N28" s="464">
        <v>100647.23445655784</v>
      </c>
      <c r="O28" s="465">
        <f t="shared" si="7"/>
        <v>11</v>
      </c>
      <c r="P28" s="466">
        <f t="shared" si="8"/>
        <v>1.9012771656149452</v>
      </c>
    </row>
    <row r="29" spans="1:16" ht="15.95" customHeight="1" x14ac:dyDescent="0.15">
      <c r="A29" s="468" t="s">
        <v>278</v>
      </c>
      <c r="B29" s="464">
        <v>94916.670922502264</v>
      </c>
      <c r="C29" s="465">
        <f t="shared" si="0"/>
        <v>18</v>
      </c>
      <c r="D29" s="466">
        <v>-0.33230136641128061</v>
      </c>
      <c r="E29" s="464">
        <v>97066.776250967552</v>
      </c>
      <c r="F29" s="465">
        <f t="shared" si="1"/>
        <v>14</v>
      </c>
      <c r="G29" s="466">
        <f t="shared" si="2"/>
        <v>2.2652557317573985</v>
      </c>
      <c r="H29" s="464">
        <v>94482.64438635204</v>
      </c>
      <c r="I29" s="465">
        <f t="shared" si="3"/>
        <v>23</v>
      </c>
      <c r="J29" s="466">
        <f t="shared" si="4"/>
        <v>-2.6622207560846545</v>
      </c>
      <c r="K29" s="464">
        <v>94172.89549869117</v>
      </c>
      <c r="L29" s="465">
        <f t="shared" si="5"/>
        <v>26</v>
      </c>
      <c r="M29" s="466">
        <f t="shared" si="6"/>
        <v>-0.32783681031858247</v>
      </c>
      <c r="N29" s="464">
        <v>91720.988147006254</v>
      </c>
      <c r="O29" s="465">
        <f t="shared" si="7"/>
        <v>32</v>
      </c>
      <c r="P29" s="466">
        <f t="shared" si="8"/>
        <v>-2.6036231961445777</v>
      </c>
    </row>
    <row r="30" spans="1:16" ht="15.95" customHeight="1" x14ac:dyDescent="0.15">
      <c r="A30" s="468" t="s">
        <v>279</v>
      </c>
      <c r="B30" s="464">
        <v>83877.195666181637</v>
      </c>
      <c r="C30" s="465">
        <f t="shared" si="0"/>
        <v>42</v>
      </c>
      <c r="D30" s="466">
        <v>-3.3219625654735907</v>
      </c>
      <c r="E30" s="464">
        <v>85387.041877315904</v>
      </c>
      <c r="F30" s="465">
        <f t="shared" si="1"/>
        <v>42</v>
      </c>
      <c r="G30" s="466">
        <f t="shared" si="2"/>
        <v>1.8000675858826032</v>
      </c>
      <c r="H30" s="464">
        <v>83311.39407688455</v>
      </c>
      <c r="I30" s="465">
        <f t="shared" si="3"/>
        <v>44</v>
      </c>
      <c r="J30" s="466">
        <f t="shared" si="4"/>
        <v>-2.4308697839815596</v>
      </c>
      <c r="K30" s="464">
        <v>83404.955823078242</v>
      </c>
      <c r="L30" s="465">
        <f t="shared" si="5"/>
        <v>44</v>
      </c>
      <c r="M30" s="466">
        <f t="shared" si="6"/>
        <v>0.1123036617384443</v>
      </c>
      <c r="N30" s="464">
        <v>87300.079023563289</v>
      </c>
      <c r="O30" s="465">
        <f t="shared" si="7"/>
        <v>37</v>
      </c>
      <c r="P30" s="466">
        <f t="shared" si="8"/>
        <v>4.6701340010868453</v>
      </c>
    </row>
    <row r="31" spans="1:16" ht="15.95" customHeight="1" x14ac:dyDescent="0.15">
      <c r="A31" s="468" t="s">
        <v>280</v>
      </c>
      <c r="B31" s="464">
        <v>91506.332379148982</v>
      </c>
      <c r="C31" s="465">
        <f t="shared" si="0"/>
        <v>29</v>
      </c>
      <c r="D31" s="466">
        <v>1.4371149666692062</v>
      </c>
      <c r="E31" s="464">
        <v>94049.869667615363</v>
      </c>
      <c r="F31" s="465">
        <f t="shared" si="1"/>
        <v>25</v>
      </c>
      <c r="G31" s="466">
        <f t="shared" si="2"/>
        <v>2.7796298052111146</v>
      </c>
      <c r="H31" s="464">
        <v>93131.324516743989</v>
      </c>
      <c r="I31" s="465">
        <f t="shared" si="3"/>
        <v>30</v>
      </c>
      <c r="J31" s="466">
        <f t="shared" si="4"/>
        <v>-0.97665754787075176</v>
      </c>
      <c r="K31" s="464">
        <v>94441.516253383481</v>
      </c>
      <c r="L31" s="465">
        <f t="shared" si="5"/>
        <v>24</v>
      </c>
      <c r="M31" s="466">
        <f t="shared" si="6"/>
        <v>1.406821757811394</v>
      </c>
      <c r="N31" s="464">
        <v>100720.9718395667</v>
      </c>
      <c r="O31" s="465">
        <f t="shared" si="7"/>
        <v>10</v>
      </c>
      <c r="P31" s="466">
        <f t="shared" si="8"/>
        <v>6.6490414759284855</v>
      </c>
    </row>
    <row r="32" spans="1:16" ht="15.95" customHeight="1" x14ac:dyDescent="0.15">
      <c r="A32" s="468" t="s">
        <v>281</v>
      </c>
      <c r="B32" s="464">
        <v>89886.872026903351</v>
      </c>
      <c r="C32" s="465">
        <f t="shared" si="0"/>
        <v>34</v>
      </c>
      <c r="D32" s="466">
        <v>-2.8592307526230876</v>
      </c>
      <c r="E32" s="464">
        <v>92391.351533363137</v>
      </c>
      <c r="F32" s="465">
        <f t="shared" si="1"/>
        <v>30</v>
      </c>
      <c r="G32" s="466">
        <f t="shared" si="2"/>
        <v>2.7862572698159838</v>
      </c>
      <c r="H32" s="464">
        <v>93285.347522687793</v>
      </c>
      <c r="I32" s="465">
        <f t="shared" si="3"/>
        <v>29</v>
      </c>
      <c r="J32" s="466">
        <f t="shared" si="4"/>
        <v>0.96761869426904568</v>
      </c>
      <c r="K32" s="464">
        <v>94807.96112044339</v>
      </c>
      <c r="L32" s="465">
        <f t="shared" si="5"/>
        <v>22</v>
      </c>
      <c r="M32" s="466">
        <f t="shared" si="6"/>
        <v>1.632210886479557</v>
      </c>
      <c r="N32" s="464">
        <v>98090.361763671477</v>
      </c>
      <c r="O32" s="465">
        <f t="shared" si="7"/>
        <v>14</v>
      </c>
      <c r="P32" s="466">
        <f t="shared" si="8"/>
        <v>3.4621571906373383</v>
      </c>
    </row>
    <row r="33" spans="1:16" ht="15.95" customHeight="1" x14ac:dyDescent="0.15">
      <c r="A33" s="468" t="s">
        <v>282</v>
      </c>
      <c r="B33" s="464">
        <v>92142.476512141278</v>
      </c>
      <c r="C33" s="465">
        <f t="shared" si="0"/>
        <v>26</v>
      </c>
      <c r="D33" s="466">
        <v>3.3332453939481255</v>
      </c>
      <c r="E33" s="464">
        <v>93801.467149138218</v>
      </c>
      <c r="F33" s="465">
        <f t="shared" si="1"/>
        <v>26</v>
      </c>
      <c r="G33" s="466">
        <f t="shared" si="2"/>
        <v>1.8004623923672636</v>
      </c>
      <c r="H33" s="464">
        <v>94074.821380293506</v>
      </c>
      <c r="I33" s="465">
        <f t="shared" si="3"/>
        <v>25</v>
      </c>
      <c r="J33" s="466">
        <f t="shared" si="4"/>
        <v>0.29141786313497953</v>
      </c>
      <c r="K33" s="464">
        <v>94336.712169596794</v>
      </c>
      <c r="L33" s="465">
        <f t="shared" si="5"/>
        <v>25</v>
      </c>
      <c r="M33" s="466">
        <f t="shared" si="6"/>
        <v>0.27838563545563577</v>
      </c>
      <c r="N33" s="464">
        <v>94422.311294325671</v>
      </c>
      <c r="O33" s="465">
        <f t="shared" si="7"/>
        <v>21</v>
      </c>
      <c r="P33" s="466">
        <f t="shared" si="8"/>
        <v>9.0737871566881623E-2</v>
      </c>
    </row>
    <row r="34" spans="1:16" ht="15.95" customHeight="1" x14ac:dyDescent="0.15">
      <c r="A34" s="468" t="s">
        <v>283</v>
      </c>
      <c r="B34" s="464">
        <v>89961.904082682522</v>
      </c>
      <c r="C34" s="465">
        <f t="shared" si="0"/>
        <v>33</v>
      </c>
      <c r="D34" s="466">
        <v>-0.22282958135261266</v>
      </c>
      <c r="E34" s="464">
        <v>91805.3316630052</v>
      </c>
      <c r="F34" s="465">
        <f t="shared" si="1"/>
        <v>32</v>
      </c>
      <c r="G34" s="466">
        <f t="shared" si="2"/>
        <v>2.0491202349701476</v>
      </c>
      <c r="H34" s="464">
        <v>92302.916105090422</v>
      </c>
      <c r="I34" s="465">
        <f t="shared" si="3"/>
        <v>32</v>
      </c>
      <c r="J34" s="466">
        <f t="shared" si="4"/>
        <v>0.54199950381066397</v>
      </c>
      <c r="K34" s="464">
        <v>93531.317267167236</v>
      </c>
      <c r="L34" s="465">
        <f t="shared" si="5"/>
        <v>31</v>
      </c>
      <c r="M34" s="466">
        <f t="shared" si="6"/>
        <v>1.3308367859995229</v>
      </c>
      <c r="N34" s="464">
        <v>92111.634746952317</v>
      </c>
      <c r="O34" s="465">
        <f t="shared" si="7"/>
        <v>29</v>
      </c>
      <c r="P34" s="466">
        <f t="shared" si="8"/>
        <v>-1.5178686259273655</v>
      </c>
    </row>
    <row r="35" spans="1:16" ht="15.95" customHeight="1" x14ac:dyDescent="0.15">
      <c r="A35" s="468" t="s">
        <v>284</v>
      </c>
      <c r="B35" s="464">
        <v>90326.948714987942</v>
      </c>
      <c r="C35" s="465">
        <f t="shared" si="0"/>
        <v>31</v>
      </c>
      <c r="D35" s="466">
        <v>2.0863733376852434</v>
      </c>
      <c r="E35" s="464">
        <v>90401.234173702935</v>
      </c>
      <c r="F35" s="465">
        <f t="shared" si="1"/>
        <v>35</v>
      </c>
      <c r="G35" s="466">
        <f t="shared" si="2"/>
        <v>8.224063778505819E-2</v>
      </c>
      <c r="H35" s="464">
        <v>90406.048004541095</v>
      </c>
      <c r="I35" s="465">
        <f t="shared" si="3"/>
        <v>35</v>
      </c>
      <c r="J35" s="466">
        <f t="shared" si="4"/>
        <v>5.3249614146988478E-3</v>
      </c>
      <c r="K35" s="464">
        <v>86873.28112701964</v>
      </c>
      <c r="L35" s="465">
        <f t="shared" si="5"/>
        <v>39</v>
      </c>
      <c r="M35" s="466">
        <f t="shared" si="6"/>
        <v>-3.9076665283986345</v>
      </c>
      <c r="N35" s="464">
        <v>85806.233847169016</v>
      </c>
      <c r="O35" s="465">
        <f t="shared" si="7"/>
        <v>40</v>
      </c>
      <c r="P35" s="466">
        <f t="shared" si="8"/>
        <v>-1.228280163944151</v>
      </c>
    </row>
    <row r="36" spans="1:16" ht="15.95" customHeight="1" x14ac:dyDescent="0.15">
      <c r="A36" s="468" t="s">
        <v>285</v>
      </c>
      <c r="B36" s="464">
        <v>96936.515675635237</v>
      </c>
      <c r="C36" s="465">
        <f t="shared" si="0"/>
        <v>12</v>
      </c>
      <c r="D36" s="466">
        <v>-0.8574960464667214</v>
      </c>
      <c r="E36" s="464">
        <v>97411.407967511099</v>
      </c>
      <c r="F36" s="465">
        <f t="shared" si="1"/>
        <v>13</v>
      </c>
      <c r="G36" s="466">
        <f t="shared" si="2"/>
        <v>0.48990031111177945</v>
      </c>
      <c r="H36" s="464">
        <v>97046.457126614667</v>
      </c>
      <c r="I36" s="465">
        <f t="shared" si="3"/>
        <v>14</v>
      </c>
      <c r="J36" s="466">
        <f t="shared" si="4"/>
        <v>-0.37464897439748457</v>
      </c>
      <c r="K36" s="464">
        <v>96609.109203483269</v>
      </c>
      <c r="L36" s="465">
        <f t="shared" si="5"/>
        <v>15</v>
      </c>
      <c r="M36" s="466">
        <f t="shared" si="6"/>
        <v>-0.45065830951540597</v>
      </c>
      <c r="N36" s="464">
        <v>94115.88033823455</v>
      </c>
      <c r="O36" s="465">
        <f t="shared" si="7"/>
        <v>24</v>
      </c>
      <c r="P36" s="466">
        <f t="shared" si="8"/>
        <v>-2.580738903199431</v>
      </c>
    </row>
    <row r="37" spans="1:16" ht="15.95" customHeight="1" thickBot="1" x14ac:dyDescent="0.2">
      <c r="A37" s="469" t="s">
        <v>286</v>
      </c>
      <c r="B37" s="470">
        <v>89798.579754501086</v>
      </c>
      <c r="C37" s="471">
        <f t="shared" si="0"/>
        <v>35</v>
      </c>
      <c r="D37" s="472">
        <v>1.0777185341636297</v>
      </c>
      <c r="E37" s="470">
        <v>91205.277651462748</v>
      </c>
      <c r="F37" s="471">
        <f t="shared" si="1"/>
        <v>33</v>
      </c>
      <c r="G37" s="472">
        <f t="shared" si="2"/>
        <v>1.5665035024021723</v>
      </c>
      <c r="H37" s="470">
        <v>91747.83345114546</v>
      </c>
      <c r="I37" s="471">
        <f t="shared" si="3"/>
        <v>34</v>
      </c>
      <c r="J37" s="472">
        <f t="shared" si="4"/>
        <v>0.59487325037927974</v>
      </c>
      <c r="K37" s="470">
        <v>92302.947525855983</v>
      </c>
      <c r="L37" s="471">
        <f t="shared" si="5"/>
        <v>32</v>
      </c>
      <c r="M37" s="472">
        <f t="shared" si="6"/>
        <v>0.60504325151842231</v>
      </c>
      <c r="N37" s="470">
        <v>91567.253506734516</v>
      </c>
      <c r="O37" s="471">
        <f t="shared" si="7"/>
        <v>34</v>
      </c>
      <c r="P37" s="472">
        <f t="shared" si="8"/>
        <v>-0.7970428234866378</v>
      </c>
    </row>
    <row r="38" spans="1:16" ht="21.95" customHeight="1" thickBot="1" x14ac:dyDescent="0.2">
      <c r="A38" s="473" t="s">
        <v>287</v>
      </c>
      <c r="B38" s="474">
        <v>95475.717723465728</v>
      </c>
      <c r="C38" s="475">
        <f t="shared" si="0"/>
        <v>16</v>
      </c>
      <c r="D38" s="476">
        <v>1.4092400762104162</v>
      </c>
      <c r="E38" s="474">
        <v>96395.118934313607</v>
      </c>
      <c r="F38" s="475">
        <f t="shared" si="1"/>
        <v>17</v>
      </c>
      <c r="G38" s="476">
        <f t="shared" si="2"/>
        <v>0.9629686298989748</v>
      </c>
      <c r="H38" s="474">
        <v>97039.72950622013</v>
      </c>
      <c r="I38" s="475">
        <f t="shared" si="3"/>
        <v>15</v>
      </c>
      <c r="J38" s="476">
        <f t="shared" si="4"/>
        <v>0.6687170253358854</v>
      </c>
      <c r="K38" s="474">
        <v>94791.658928028366</v>
      </c>
      <c r="L38" s="475">
        <f t="shared" si="5"/>
        <v>23</v>
      </c>
      <c r="M38" s="476">
        <f t="shared" si="6"/>
        <v>-2.3166496749639665</v>
      </c>
      <c r="N38" s="474">
        <v>91977.949167910498</v>
      </c>
      <c r="O38" s="475">
        <f t="shared" si="7"/>
        <v>31</v>
      </c>
      <c r="P38" s="477">
        <f t="shared" si="8"/>
        <v>-2.9683094398149645</v>
      </c>
    </row>
    <row r="39" spans="1:16" ht="15.95" customHeight="1" x14ac:dyDescent="0.15">
      <c r="A39" s="478" t="s">
        <v>288</v>
      </c>
      <c r="B39" s="479">
        <v>94291.448261705445</v>
      </c>
      <c r="C39" s="480">
        <f t="shared" si="0"/>
        <v>22</v>
      </c>
      <c r="D39" s="481">
        <v>-4.6881962427745112</v>
      </c>
      <c r="E39" s="479">
        <v>93777.932115072355</v>
      </c>
      <c r="F39" s="480">
        <f t="shared" si="1"/>
        <v>27</v>
      </c>
      <c r="G39" s="481">
        <f t="shared" si="2"/>
        <v>-0.54460521722800026</v>
      </c>
      <c r="H39" s="479">
        <v>92220.892594367251</v>
      </c>
      <c r="I39" s="480">
        <f t="shared" si="3"/>
        <v>33</v>
      </c>
      <c r="J39" s="481">
        <f t="shared" si="4"/>
        <v>-1.6603474672426177</v>
      </c>
      <c r="K39" s="479">
        <v>90755.225799538704</v>
      </c>
      <c r="L39" s="480">
        <f t="shared" si="5"/>
        <v>35</v>
      </c>
      <c r="M39" s="481">
        <f t="shared" si="6"/>
        <v>-1.5893001613802027</v>
      </c>
      <c r="N39" s="479">
        <v>89117.516105375573</v>
      </c>
      <c r="O39" s="480">
        <f t="shared" si="7"/>
        <v>36</v>
      </c>
      <c r="P39" s="481">
        <f t="shared" si="8"/>
        <v>-1.8045348680863049</v>
      </c>
    </row>
    <row r="40" spans="1:16" ht="15.95" customHeight="1" x14ac:dyDescent="0.15">
      <c r="A40" s="468" t="s">
        <v>289</v>
      </c>
      <c r="B40" s="464">
        <v>91201.819852071363</v>
      </c>
      <c r="C40" s="465">
        <f t="shared" si="0"/>
        <v>30</v>
      </c>
      <c r="D40" s="466">
        <v>-0.29913476627932978</v>
      </c>
      <c r="E40" s="464">
        <v>92236.35831577325</v>
      </c>
      <c r="F40" s="465">
        <f t="shared" si="1"/>
        <v>31</v>
      </c>
      <c r="G40" s="466">
        <f t="shared" si="2"/>
        <v>1.1343397153476875</v>
      </c>
      <c r="H40" s="464">
        <v>92312.987639649771</v>
      </c>
      <c r="I40" s="465">
        <f t="shared" si="3"/>
        <v>31</v>
      </c>
      <c r="J40" s="466">
        <f t="shared" si="4"/>
        <v>8.3079303298361218E-2</v>
      </c>
      <c r="K40" s="464">
        <v>91524.262390477772</v>
      </c>
      <c r="L40" s="465">
        <f t="shared" si="5"/>
        <v>33</v>
      </c>
      <c r="M40" s="466">
        <f t="shared" si="6"/>
        <v>-0.85440333948549885</v>
      </c>
      <c r="N40" s="464">
        <v>89786.658758293444</v>
      </c>
      <c r="O40" s="465">
        <f t="shared" si="7"/>
        <v>35</v>
      </c>
      <c r="P40" s="466">
        <f t="shared" si="8"/>
        <v>-1.898516947092177</v>
      </c>
    </row>
    <row r="41" spans="1:16" ht="15.95" customHeight="1" x14ac:dyDescent="0.15">
      <c r="A41" s="468" t="s">
        <v>290</v>
      </c>
      <c r="B41" s="464">
        <v>91846.641563444078</v>
      </c>
      <c r="C41" s="465">
        <f t="shared" si="0"/>
        <v>27</v>
      </c>
      <c r="D41" s="466">
        <v>-7.133295648614757E-2</v>
      </c>
      <c r="E41" s="464">
        <v>93034.758620689681</v>
      </c>
      <c r="F41" s="465">
        <f t="shared" si="1"/>
        <v>29</v>
      </c>
      <c r="G41" s="466">
        <f t="shared" si="2"/>
        <v>1.2935879167937703</v>
      </c>
      <c r="H41" s="464">
        <v>97800.003069446204</v>
      </c>
      <c r="I41" s="465">
        <f t="shared" si="3"/>
        <v>12</v>
      </c>
      <c r="J41" s="466">
        <f t="shared" si="4"/>
        <v>5.1220044200736004</v>
      </c>
      <c r="K41" s="464">
        <v>99019.763724591801</v>
      </c>
      <c r="L41" s="465">
        <f t="shared" si="5"/>
        <v>10</v>
      </c>
      <c r="M41" s="466">
        <f t="shared" si="6"/>
        <v>1.2471989947479445</v>
      </c>
      <c r="N41" s="464">
        <v>97949.285313672444</v>
      </c>
      <c r="O41" s="465">
        <f t="shared" si="7"/>
        <v>15</v>
      </c>
      <c r="P41" s="466">
        <f t="shared" si="8"/>
        <v>-1.0810755051857357</v>
      </c>
    </row>
    <row r="42" spans="1:16" ht="15.95" customHeight="1" x14ac:dyDescent="0.15">
      <c r="A42" s="468" t="s">
        <v>291</v>
      </c>
      <c r="B42" s="464">
        <v>82618.779426156922</v>
      </c>
      <c r="C42" s="465">
        <f t="shared" si="0"/>
        <v>44</v>
      </c>
      <c r="D42" s="466">
        <v>-2.2854923807639427</v>
      </c>
      <c r="E42" s="464">
        <v>84707.295720095106</v>
      </c>
      <c r="F42" s="465">
        <f t="shared" si="1"/>
        <v>43</v>
      </c>
      <c r="G42" s="466">
        <f t="shared" si="2"/>
        <v>2.527895362827115</v>
      </c>
      <c r="H42" s="464">
        <v>84983.692074068444</v>
      </c>
      <c r="I42" s="465">
        <f t="shared" si="3"/>
        <v>41</v>
      </c>
      <c r="J42" s="466">
        <f t="shared" si="4"/>
        <v>0.32629580678227299</v>
      </c>
      <c r="K42" s="464">
        <v>86053.325395808177</v>
      </c>
      <c r="L42" s="465">
        <f t="shared" si="5"/>
        <v>41</v>
      </c>
      <c r="M42" s="466">
        <f t="shared" si="6"/>
        <v>1.2586336220924421</v>
      </c>
      <c r="N42" s="464">
        <v>86678.553257297506</v>
      </c>
      <c r="O42" s="465">
        <f t="shared" si="7"/>
        <v>38</v>
      </c>
      <c r="P42" s="466">
        <f t="shared" si="8"/>
        <v>0.72655862933077575</v>
      </c>
    </row>
    <row r="43" spans="1:16" ht="15.95" customHeight="1" x14ac:dyDescent="0.15">
      <c r="A43" s="468" t="s">
        <v>292</v>
      </c>
      <c r="B43" s="464">
        <v>87009.70892221629</v>
      </c>
      <c r="C43" s="465">
        <f t="shared" si="0"/>
        <v>39</v>
      </c>
      <c r="D43" s="466">
        <v>-0.62967809086956761</v>
      </c>
      <c r="E43" s="464">
        <v>89437.379150469831</v>
      </c>
      <c r="F43" s="465">
        <f t="shared" si="1"/>
        <v>36</v>
      </c>
      <c r="G43" s="466">
        <f t="shared" si="2"/>
        <v>2.7901141818826192</v>
      </c>
      <c r="H43" s="464">
        <v>89457.61092424774</v>
      </c>
      <c r="I43" s="465">
        <f t="shared" si="3"/>
        <v>37</v>
      </c>
      <c r="J43" s="466">
        <f t="shared" si="4"/>
        <v>2.262116127516034E-2</v>
      </c>
      <c r="K43" s="464">
        <v>90836.70207435677</v>
      </c>
      <c r="L43" s="465">
        <f t="shared" si="5"/>
        <v>34</v>
      </c>
      <c r="M43" s="466">
        <f t="shared" si="6"/>
        <v>1.5416141073528511</v>
      </c>
      <c r="N43" s="464">
        <v>92392.106418451353</v>
      </c>
      <c r="O43" s="465">
        <f t="shared" si="7"/>
        <v>28</v>
      </c>
      <c r="P43" s="466">
        <f t="shared" si="8"/>
        <v>1.712308250492578</v>
      </c>
    </row>
    <row r="44" spans="1:16" ht="15.95" customHeight="1" x14ac:dyDescent="0.15">
      <c r="A44" s="468" t="s">
        <v>293</v>
      </c>
      <c r="B44" s="464">
        <v>86587.725031236245</v>
      </c>
      <c r="C44" s="465">
        <f t="shared" si="0"/>
        <v>40</v>
      </c>
      <c r="D44" s="466">
        <v>1.2954810679103979</v>
      </c>
      <c r="E44" s="464">
        <v>87536.83717909969</v>
      </c>
      <c r="F44" s="465">
        <f t="shared" si="1"/>
        <v>40</v>
      </c>
      <c r="G44" s="466">
        <f t="shared" si="2"/>
        <v>1.0961278258795337</v>
      </c>
      <c r="H44" s="464">
        <v>89588.195172579988</v>
      </c>
      <c r="I44" s="465">
        <f t="shared" si="3"/>
        <v>36</v>
      </c>
      <c r="J44" s="466">
        <f t="shared" si="4"/>
        <v>2.3434225631013383</v>
      </c>
      <c r="K44" s="464">
        <v>90236.757957379275</v>
      </c>
      <c r="L44" s="465">
        <f t="shared" si="5"/>
        <v>36</v>
      </c>
      <c r="M44" s="466">
        <f t="shared" si="6"/>
        <v>0.72393777277230953</v>
      </c>
      <c r="N44" s="464">
        <v>93117.339405035935</v>
      </c>
      <c r="O44" s="465">
        <f t="shared" si="7"/>
        <v>25</v>
      </c>
      <c r="P44" s="466">
        <f t="shared" si="8"/>
        <v>3.1922483839869509</v>
      </c>
    </row>
    <row r="45" spans="1:16" ht="15.95" customHeight="1" x14ac:dyDescent="0.15">
      <c r="A45" s="468" t="s">
        <v>294</v>
      </c>
      <c r="B45" s="464">
        <v>109584.42727518735</v>
      </c>
      <c r="C45" s="465">
        <f t="shared" si="0"/>
        <v>2</v>
      </c>
      <c r="D45" s="466">
        <v>4.4644673970761772</v>
      </c>
      <c r="E45" s="464">
        <v>110567.15535479442</v>
      </c>
      <c r="F45" s="465">
        <f t="shared" si="1"/>
        <v>2</v>
      </c>
      <c r="G45" s="466">
        <f t="shared" si="2"/>
        <v>0.8967771279574821</v>
      </c>
      <c r="H45" s="464">
        <v>112100.41331909082</v>
      </c>
      <c r="I45" s="465">
        <f t="shared" si="3"/>
        <v>2</v>
      </c>
      <c r="J45" s="466">
        <f t="shared" si="4"/>
        <v>1.3867210017083131</v>
      </c>
      <c r="K45" s="464">
        <v>111344.91062227625</v>
      </c>
      <c r="L45" s="465">
        <f t="shared" si="5"/>
        <v>2</v>
      </c>
      <c r="M45" s="466">
        <f t="shared" si="6"/>
        <v>-0.67395174954801851</v>
      </c>
      <c r="N45" s="464">
        <v>110346.04955307947</v>
      </c>
      <c r="O45" s="465">
        <f t="shared" si="7"/>
        <v>3</v>
      </c>
      <c r="P45" s="466">
        <f t="shared" si="8"/>
        <v>-0.89708731509542394</v>
      </c>
    </row>
    <row r="46" spans="1:16" ht="15.95" customHeight="1" x14ac:dyDescent="0.15">
      <c r="A46" s="468" t="s">
        <v>295</v>
      </c>
      <c r="B46" s="464">
        <v>91790.135390765354</v>
      </c>
      <c r="C46" s="465">
        <f t="shared" si="0"/>
        <v>28</v>
      </c>
      <c r="D46" s="466">
        <v>0.54220672013078897</v>
      </c>
      <c r="E46" s="464">
        <v>93300.579262661457</v>
      </c>
      <c r="F46" s="465">
        <f t="shared" si="1"/>
        <v>28</v>
      </c>
      <c r="G46" s="466">
        <f t="shared" si="2"/>
        <v>1.645540520738864</v>
      </c>
      <c r="H46" s="464">
        <v>93402.103079079578</v>
      </c>
      <c r="I46" s="465">
        <f t="shared" si="3"/>
        <v>28</v>
      </c>
      <c r="J46" s="466">
        <f t="shared" si="4"/>
        <v>0.10881370428827974</v>
      </c>
      <c r="K46" s="464">
        <v>93686.828194427915</v>
      </c>
      <c r="L46" s="465">
        <f t="shared" si="5"/>
        <v>29</v>
      </c>
      <c r="M46" s="466">
        <f t="shared" si="6"/>
        <v>0.30483801323752946</v>
      </c>
      <c r="N46" s="464">
        <v>92999.261547700473</v>
      </c>
      <c r="O46" s="465">
        <f t="shared" si="7"/>
        <v>26</v>
      </c>
      <c r="P46" s="466">
        <f t="shared" si="8"/>
        <v>-0.73389894820703461</v>
      </c>
    </row>
    <row r="47" spans="1:16" ht="15.95" customHeight="1" x14ac:dyDescent="0.15">
      <c r="A47" s="468" t="s">
        <v>296</v>
      </c>
      <c r="B47" s="464">
        <v>95646.607398570777</v>
      </c>
      <c r="C47" s="465">
        <f t="shared" si="0"/>
        <v>15</v>
      </c>
      <c r="D47" s="466">
        <v>11.233563480397457</v>
      </c>
      <c r="E47" s="464">
        <v>96216.595765665872</v>
      </c>
      <c r="F47" s="465">
        <f t="shared" si="1"/>
        <v>19</v>
      </c>
      <c r="G47" s="466">
        <f t="shared" si="2"/>
        <v>0.59593160970141668</v>
      </c>
      <c r="H47" s="464">
        <v>94878.371116770635</v>
      </c>
      <c r="I47" s="465">
        <f t="shared" si="3"/>
        <v>21</v>
      </c>
      <c r="J47" s="466">
        <f t="shared" si="4"/>
        <v>-1.3908459743831147</v>
      </c>
      <c r="K47" s="464">
        <v>95545.915091203089</v>
      </c>
      <c r="L47" s="465">
        <f t="shared" si="5"/>
        <v>20</v>
      </c>
      <c r="M47" s="466">
        <f t="shared" si="6"/>
        <v>0.70357866242336531</v>
      </c>
      <c r="N47" s="464">
        <v>96402.334654035381</v>
      </c>
      <c r="O47" s="465">
        <f t="shared" si="7"/>
        <v>17</v>
      </c>
      <c r="P47" s="466">
        <f t="shared" si="8"/>
        <v>0.89634346169042978</v>
      </c>
    </row>
    <row r="48" spans="1:16" ht="15.95" customHeight="1" x14ac:dyDescent="0.15">
      <c r="A48" s="468" t="s">
        <v>297</v>
      </c>
      <c r="B48" s="464">
        <v>87341.243987329392</v>
      </c>
      <c r="C48" s="465">
        <f t="shared" si="0"/>
        <v>38</v>
      </c>
      <c r="D48" s="466">
        <v>1.2052623900618675</v>
      </c>
      <c r="E48" s="464">
        <v>87835.387387533628</v>
      </c>
      <c r="F48" s="465">
        <f t="shared" si="1"/>
        <v>38</v>
      </c>
      <c r="G48" s="466">
        <f t="shared" si="2"/>
        <v>0.56576180696019662</v>
      </c>
      <c r="H48" s="464">
        <v>87616.098238149556</v>
      </c>
      <c r="I48" s="465">
        <f t="shared" si="3"/>
        <v>39</v>
      </c>
      <c r="J48" s="466">
        <f t="shared" si="4"/>
        <v>-0.24965922722758327</v>
      </c>
      <c r="K48" s="464">
        <v>86794.677643047093</v>
      </c>
      <c r="L48" s="465">
        <f t="shared" si="5"/>
        <v>40</v>
      </c>
      <c r="M48" s="466">
        <f t="shared" si="6"/>
        <v>-0.93752245491434127</v>
      </c>
      <c r="N48" s="464">
        <v>85507.650049701348</v>
      </c>
      <c r="O48" s="465">
        <f t="shared" si="7"/>
        <v>41</v>
      </c>
      <c r="P48" s="466">
        <f t="shared" si="8"/>
        <v>-1.4828416076833606</v>
      </c>
    </row>
    <row r="49" spans="1:16" ht="15.95" customHeight="1" x14ac:dyDescent="0.15">
      <c r="A49" s="468" t="s">
        <v>298</v>
      </c>
      <c r="B49" s="464">
        <v>90245.967187858521</v>
      </c>
      <c r="C49" s="465">
        <f t="shared" si="0"/>
        <v>32</v>
      </c>
      <c r="D49" s="466">
        <v>-3.2277967195687096</v>
      </c>
      <c r="E49" s="464">
        <v>91162.469753733181</v>
      </c>
      <c r="F49" s="465">
        <f t="shared" si="1"/>
        <v>34</v>
      </c>
      <c r="G49" s="466">
        <f t="shared" si="2"/>
        <v>1.0155606886752544</v>
      </c>
      <c r="H49" s="464">
        <v>94347.121969285639</v>
      </c>
      <c r="I49" s="465">
        <f t="shared" si="3"/>
        <v>24</v>
      </c>
      <c r="J49" s="466">
        <f t="shared" si="4"/>
        <v>3.4933808004055766</v>
      </c>
      <c r="K49" s="464">
        <v>93742.399664054639</v>
      </c>
      <c r="L49" s="465">
        <f t="shared" si="5"/>
        <v>28</v>
      </c>
      <c r="M49" s="466">
        <f t="shared" si="6"/>
        <v>-0.64095469221400192</v>
      </c>
      <c r="N49" s="464">
        <v>94279.872177159559</v>
      </c>
      <c r="O49" s="465">
        <f t="shared" si="7"/>
        <v>22</v>
      </c>
      <c r="P49" s="466">
        <f t="shared" si="8"/>
        <v>0.57335049564664065</v>
      </c>
    </row>
    <row r="50" spans="1:16" ht="15.95" customHeight="1" x14ac:dyDescent="0.15">
      <c r="A50" s="468" t="s">
        <v>299</v>
      </c>
      <c r="B50" s="464">
        <v>81305.440263935525</v>
      </c>
      <c r="C50" s="465">
        <f t="shared" si="0"/>
        <v>45</v>
      </c>
      <c r="D50" s="466">
        <v>4.8086611611727781</v>
      </c>
      <c r="E50" s="464">
        <v>81667.045463408474</v>
      </c>
      <c r="F50" s="465">
        <f t="shared" si="1"/>
        <v>45</v>
      </c>
      <c r="G50" s="466">
        <f t="shared" si="2"/>
        <v>0.44474908234810595</v>
      </c>
      <c r="H50" s="464">
        <v>82175.971885410458</v>
      </c>
      <c r="I50" s="465">
        <f t="shared" si="3"/>
        <v>45</v>
      </c>
      <c r="J50" s="466">
        <f t="shared" si="4"/>
        <v>0.62317232013739954</v>
      </c>
      <c r="K50" s="464">
        <v>81542.927961616006</v>
      </c>
      <c r="L50" s="465">
        <f t="shared" si="5"/>
        <v>45</v>
      </c>
      <c r="M50" s="466">
        <f t="shared" si="6"/>
        <v>-0.77035161163313548</v>
      </c>
      <c r="N50" s="464">
        <v>82228.65595887939</v>
      </c>
      <c r="O50" s="465">
        <f t="shared" si="7"/>
        <v>45</v>
      </c>
      <c r="P50" s="466">
        <f t="shared" si="8"/>
        <v>0.84094110231873742</v>
      </c>
    </row>
    <row r="51" spans="1:16" ht="15.95" customHeight="1" x14ac:dyDescent="0.15">
      <c r="A51" s="469" t="s">
        <v>300</v>
      </c>
      <c r="B51" s="470">
        <v>70950.010779206918</v>
      </c>
      <c r="C51" s="471">
        <f t="shared" si="0"/>
        <v>47</v>
      </c>
      <c r="D51" s="472">
        <v>7.875497289401423</v>
      </c>
      <c r="E51" s="470">
        <v>72809.385342995287</v>
      </c>
      <c r="F51" s="471">
        <f t="shared" si="1"/>
        <v>47</v>
      </c>
      <c r="G51" s="472">
        <f t="shared" si="2"/>
        <v>2.6206825670184175</v>
      </c>
      <c r="H51" s="470">
        <v>74113.424488190154</v>
      </c>
      <c r="I51" s="471">
        <f t="shared" si="3"/>
        <v>47</v>
      </c>
      <c r="J51" s="472">
        <f t="shared" si="4"/>
        <v>1.7910316630908474</v>
      </c>
      <c r="K51" s="470">
        <v>72666.754886246257</v>
      </c>
      <c r="L51" s="471">
        <f t="shared" si="5"/>
        <v>47</v>
      </c>
      <c r="M51" s="472">
        <f t="shared" si="6"/>
        <v>-1.9519670180325077</v>
      </c>
      <c r="N51" s="470">
        <v>80993.81542864081</v>
      </c>
      <c r="O51" s="471">
        <f t="shared" si="7"/>
        <v>46</v>
      </c>
      <c r="P51" s="472">
        <f t="shared" si="8"/>
        <v>11.459243715272361</v>
      </c>
    </row>
    <row r="52" spans="1:16" ht="15.95" customHeight="1" x14ac:dyDescent="0.15">
      <c r="A52" s="482" t="s">
        <v>301</v>
      </c>
      <c r="B52" s="483">
        <v>95390.86325017162</v>
      </c>
      <c r="C52" s="484" t="s">
        <v>38</v>
      </c>
      <c r="D52" s="485">
        <v>1.3290705941416014</v>
      </c>
      <c r="E52" s="483">
        <v>96828.606840342545</v>
      </c>
      <c r="F52" s="484" t="s">
        <v>38</v>
      </c>
      <c r="G52" s="485">
        <f t="shared" si="2"/>
        <v>1.5072131032091596</v>
      </c>
      <c r="H52" s="483">
        <v>96625.2518889028</v>
      </c>
      <c r="I52" s="484" t="s">
        <v>38</v>
      </c>
      <c r="J52" s="485">
        <f t="shared" si="4"/>
        <v>-0.21001536433861157</v>
      </c>
      <c r="K52" s="483">
        <v>97178.585189809353</v>
      </c>
      <c r="L52" s="484" t="s">
        <v>38</v>
      </c>
      <c r="M52" s="485">
        <f t="shared" si="6"/>
        <v>0.57265910317394475</v>
      </c>
      <c r="N52" s="483">
        <v>99377.614307449709</v>
      </c>
      <c r="O52" s="484" t="s">
        <v>38</v>
      </c>
      <c r="P52" s="485">
        <f t="shared" si="8"/>
        <v>2.2628741850328593</v>
      </c>
    </row>
    <row r="53" spans="1:16" x14ac:dyDescent="0.15">
      <c r="A53" s="486" t="s">
        <v>316</v>
      </c>
    </row>
  </sheetData>
  <mergeCells count="16">
    <mergeCell ref="A2:A4"/>
    <mergeCell ref="B2:B4"/>
    <mergeCell ref="E2:E4"/>
    <mergeCell ref="H2:H4"/>
    <mergeCell ref="K2:K4"/>
    <mergeCell ref="P3:P4"/>
    <mergeCell ref="C3:C4"/>
    <mergeCell ref="D3:D4"/>
    <mergeCell ref="F3:F4"/>
    <mergeCell ref="G3:G4"/>
    <mergeCell ref="I3:I4"/>
    <mergeCell ref="J3:J4"/>
    <mergeCell ref="L3:L4"/>
    <mergeCell ref="M3:M4"/>
    <mergeCell ref="O3:O4"/>
    <mergeCell ref="N2:N4"/>
  </mergeCells>
  <phoneticPr fontId="3"/>
  <pageMargins left="0.59055118110236227" right="0.59055118110236227" top="0.59055118110236227" bottom="0.59055118110236227" header="0.39370078740157483" footer="0.39370078740157483"/>
  <pageSetup paperSize="9" scale="95" fitToHeight="0" orientation="portrait" r:id="rId1"/>
  <headerFooter scaleWithDoc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EF8D3C-634C-40D9-AAF4-6445EFE72B40}">
  <sheetPr>
    <pageSetUpPr fitToPage="1"/>
  </sheetPr>
  <dimension ref="A1:Z51"/>
  <sheetViews>
    <sheetView zoomScaleNormal="100" zoomScaleSheetLayoutView="100" workbookViewId="0">
      <pane xSplit="2" ySplit="4" topLeftCell="C5" activePane="bottomRight" state="frozen"/>
      <selection activeCell="O8" sqref="O8:W34"/>
      <selection pane="topRight" activeCell="O8" sqref="O8:W34"/>
      <selection pane="bottomLeft" activeCell="O8" sqref="O8:W34"/>
      <selection pane="bottomRight" activeCell="D14" sqref="D14"/>
    </sheetView>
  </sheetViews>
  <sheetFormatPr defaultColWidth="9" defaultRowHeight="18" customHeight="1" x14ac:dyDescent="0.15"/>
  <cols>
    <col min="1" max="1" width="2.625" style="529" customWidth="1"/>
    <col min="2" max="2" width="9.75" style="421" customWidth="1"/>
    <col min="3" max="3" width="4.125" style="387" customWidth="1"/>
    <col min="4" max="4" width="5.625" style="387" customWidth="1"/>
    <col min="5" max="5" width="8" style="387" customWidth="1"/>
    <col min="6" max="7" width="5.625" style="387" customWidth="1"/>
    <col min="8" max="8" width="6" style="387" customWidth="1"/>
    <col min="9" max="9" width="2.625" style="387" customWidth="1"/>
    <col min="10" max="10" width="4.625" style="387" customWidth="1"/>
    <col min="11" max="11" width="10.625" style="387" customWidth="1"/>
    <col min="12" max="12" width="5.625" style="387" customWidth="1"/>
    <col min="13" max="13" width="4.875" style="387" customWidth="1"/>
    <col min="14" max="14" width="5.625" style="387" customWidth="1"/>
    <col min="15" max="15" width="4.125" style="387" customWidth="1"/>
    <col min="16" max="16" width="5.625" style="387" customWidth="1"/>
    <col min="17" max="17" width="8" style="387" customWidth="1"/>
    <col min="18" max="19" width="5.625" style="387" customWidth="1"/>
    <col min="20" max="20" width="6" style="387" customWidth="1"/>
    <col min="21" max="21" width="2.625" style="387" customWidth="1"/>
    <col min="22" max="22" width="4.625" style="387" customWidth="1"/>
    <col min="23" max="23" width="10.625" style="387" customWidth="1"/>
    <col min="24" max="24" width="5.625" style="387" customWidth="1"/>
    <col min="25" max="25" width="4.875" style="387" customWidth="1"/>
    <col min="26" max="26" width="5.625" style="387" customWidth="1"/>
    <col min="27" max="16384" width="9" style="387"/>
  </cols>
  <sheetData>
    <row r="1" spans="1:26" ht="24.95" customHeight="1" x14ac:dyDescent="0.15">
      <c r="A1" s="386" t="s">
        <v>317</v>
      </c>
    </row>
    <row r="2" spans="1:26" s="392" customFormat="1" ht="13.5" customHeight="1" x14ac:dyDescent="0.15">
      <c r="A2" s="679" t="s">
        <v>318</v>
      </c>
      <c r="B2" s="682" t="s">
        <v>319</v>
      </c>
      <c r="C2" s="685" t="s">
        <v>320</v>
      </c>
      <c r="D2" s="686"/>
      <c r="E2" s="686"/>
      <c r="F2" s="686"/>
      <c r="G2" s="686"/>
      <c r="H2" s="686"/>
      <c r="I2" s="686"/>
      <c r="J2" s="686"/>
      <c r="K2" s="686"/>
      <c r="L2" s="686"/>
      <c r="M2" s="686"/>
      <c r="N2" s="687"/>
      <c r="O2" s="685" t="s">
        <v>321</v>
      </c>
      <c r="P2" s="686"/>
      <c r="Q2" s="686"/>
      <c r="R2" s="686"/>
      <c r="S2" s="686"/>
      <c r="T2" s="686"/>
      <c r="U2" s="686"/>
      <c r="V2" s="686"/>
      <c r="W2" s="686"/>
      <c r="X2" s="686"/>
      <c r="Y2" s="686"/>
      <c r="Z2" s="687"/>
    </row>
    <row r="3" spans="1:26" s="392" customFormat="1" ht="13.5" customHeight="1" x14ac:dyDescent="0.15">
      <c r="A3" s="680"/>
      <c r="B3" s="683"/>
      <c r="C3" s="672" t="s">
        <v>322</v>
      </c>
      <c r="D3" s="673"/>
      <c r="E3" s="673"/>
      <c r="F3" s="673"/>
      <c r="G3" s="673"/>
      <c r="H3" s="673"/>
      <c r="I3" s="674"/>
      <c r="J3" s="672" t="s">
        <v>323</v>
      </c>
      <c r="K3" s="674"/>
      <c r="L3" s="672" t="s">
        <v>324</v>
      </c>
      <c r="M3" s="673"/>
      <c r="N3" s="674"/>
      <c r="O3" s="672" t="s">
        <v>322</v>
      </c>
      <c r="P3" s="673"/>
      <c r="Q3" s="673"/>
      <c r="R3" s="673"/>
      <c r="S3" s="673"/>
      <c r="T3" s="673"/>
      <c r="U3" s="674"/>
      <c r="V3" s="672" t="s">
        <v>323</v>
      </c>
      <c r="W3" s="674"/>
      <c r="X3" s="672" t="s">
        <v>324</v>
      </c>
      <c r="Y3" s="673"/>
      <c r="Z3" s="674"/>
    </row>
    <row r="4" spans="1:26" s="494" customFormat="1" ht="30" customHeight="1" x14ac:dyDescent="0.15">
      <c r="A4" s="681"/>
      <c r="B4" s="684"/>
      <c r="C4" s="489" t="s">
        <v>325</v>
      </c>
      <c r="D4" s="490" t="s">
        <v>326</v>
      </c>
      <c r="E4" s="490" t="s">
        <v>327</v>
      </c>
      <c r="F4" s="490" t="s">
        <v>328</v>
      </c>
      <c r="G4" s="490" t="s">
        <v>329</v>
      </c>
      <c r="H4" s="490" t="s">
        <v>330</v>
      </c>
      <c r="I4" s="491" t="s">
        <v>331</v>
      </c>
      <c r="J4" s="489" t="s">
        <v>332</v>
      </c>
      <c r="K4" s="492" t="s">
        <v>333</v>
      </c>
      <c r="L4" s="489" t="s">
        <v>334</v>
      </c>
      <c r="M4" s="490" t="s">
        <v>335</v>
      </c>
      <c r="N4" s="493" t="s">
        <v>336</v>
      </c>
      <c r="O4" s="489" t="s">
        <v>325</v>
      </c>
      <c r="P4" s="490" t="s">
        <v>326</v>
      </c>
      <c r="Q4" s="490" t="s">
        <v>327</v>
      </c>
      <c r="R4" s="490" t="s">
        <v>328</v>
      </c>
      <c r="S4" s="490" t="s">
        <v>329</v>
      </c>
      <c r="T4" s="490" t="s">
        <v>330</v>
      </c>
      <c r="U4" s="491" t="s">
        <v>331</v>
      </c>
      <c r="V4" s="489" t="s">
        <v>332</v>
      </c>
      <c r="W4" s="492" t="s">
        <v>333</v>
      </c>
      <c r="X4" s="489" t="s">
        <v>334</v>
      </c>
      <c r="Y4" s="490" t="s">
        <v>335</v>
      </c>
      <c r="Z4" s="493" t="s">
        <v>336</v>
      </c>
    </row>
    <row r="5" spans="1:26" ht="19.5" customHeight="1" x14ac:dyDescent="0.15">
      <c r="A5" s="495">
        <v>1</v>
      </c>
      <c r="B5" s="496" t="s">
        <v>10</v>
      </c>
      <c r="C5" s="497">
        <v>0</v>
      </c>
      <c r="D5" s="498">
        <v>77550</v>
      </c>
      <c r="E5" s="498">
        <v>0</v>
      </c>
      <c r="F5" s="498">
        <v>8775</v>
      </c>
      <c r="G5" s="498">
        <v>52244</v>
      </c>
      <c r="H5" s="499">
        <v>55.964898353888678</v>
      </c>
      <c r="I5" s="500">
        <v>2</v>
      </c>
      <c r="J5" s="501">
        <v>3303</v>
      </c>
      <c r="K5" s="502">
        <v>1529386324</v>
      </c>
      <c r="L5" s="501">
        <v>21733</v>
      </c>
      <c r="M5" s="498">
        <v>0</v>
      </c>
      <c r="N5" s="500">
        <v>4</v>
      </c>
      <c r="O5" s="503">
        <v>0</v>
      </c>
      <c r="P5" s="498">
        <v>78410</v>
      </c>
      <c r="Q5" s="498">
        <v>0</v>
      </c>
      <c r="R5" s="498">
        <v>7670</v>
      </c>
      <c r="S5" s="498">
        <v>48320</v>
      </c>
      <c r="T5" s="499">
        <f>(P5/SUM(O5:S5))*100</f>
        <v>58.340773809523803</v>
      </c>
      <c r="U5" s="500">
        <f>RANK(T5,$T$5:$T$27)</f>
        <v>2</v>
      </c>
      <c r="V5" s="501">
        <v>3347</v>
      </c>
      <c r="W5" s="502">
        <v>1931076094</v>
      </c>
      <c r="X5" s="501">
        <v>20037</v>
      </c>
      <c r="Y5" s="498">
        <v>0</v>
      </c>
      <c r="Z5" s="500">
        <v>5</v>
      </c>
    </row>
    <row r="6" spans="1:26" ht="19.5" customHeight="1" x14ac:dyDescent="0.15">
      <c r="A6" s="488">
        <v>2</v>
      </c>
      <c r="B6" s="375" t="s">
        <v>61</v>
      </c>
      <c r="C6" s="504">
        <v>0</v>
      </c>
      <c r="D6" s="505">
        <v>14509</v>
      </c>
      <c r="E6" s="505">
        <v>0</v>
      </c>
      <c r="F6" s="505">
        <v>4058</v>
      </c>
      <c r="G6" s="505">
        <v>12826</v>
      </c>
      <c r="H6" s="506">
        <v>46.217309591310162</v>
      </c>
      <c r="I6" s="507">
        <v>5</v>
      </c>
      <c r="J6" s="508">
        <v>297</v>
      </c>
      <c r="K6" s="509">
        <v>55810751</v>
      </c>
      <c r="L6" s="508">
        <v>1941</v>
      </c>
      <c r="M6" s="505">
        <v>191</v>
      </c>
      <c r="N6" s="507">
        <v>435</v>
      </c>
      <c r="O6" s="510">
        <v>0</v>
      </c>
      <c r="P6" s="505">
        <v>13328</v>
      </c>
      <c r="Q6" s="505">
        <v>0</v>
      </c>
      <c r="R6" s="505">
        <v>3835</v>
      </c>
      <c r="S6" s="505">
        <v>13449</v>
      </c>
      <c r="T6" s="506">
        <f t="shared" ref="T6:T28" si="0">(P6/SUM(O6:S6))*100</f>
        <v>43.538481641186458</v>
      </c>
      <c r="U6" s="507">
        <f t="shared" ref="U6:U27" si="1">RANK(T6,$T$5:$T$27)</f>
        <v>8</v>
      </c>
      <c r="V6" s="508">
        <v>351</v>
      </c>
      <c r="W6" s="509">
        <v>58557875</v>
      </c>
      <c r="X6" s="508">
        <v>1923</v>
      </c>
      <c r="Y6" s="505">
        <v>177</v>
      </c>
      <c r="Z6" s="507">
        <v>382</v>
      </c>
    </row>
    <row r="7" spans="1:26" ht="19.5" customHeight="1" x14ac:dyDescent="0.15">
      <c r="A7" s="488">
        <v>3</v>
      </c>
      <c r="B7" s="375" t="s">
        <v>62</v>
      </c>
      <c r="C7" s="497">
        <v>0</v>
      </c>
      <c r="D7" s="505">
        <v>1416</v>
      </c>
      <c r="E7" s="505">
        <v>0</v>
      </c>
      <c r="F7" s="505">
        <v>1212</v>
      </c>
      <c r="G7" s="505">
        <v>1032</v>
      </c>
      <c r="H7" s="506">
        <v>38.688524590163937</v>
      </c>
      <c r="I7" s="507">
        <v>14</v>
      </c>
      <c r="J7" s="508">
        <v>7</v>
      </c>
      <c r="K7" s="509">
        <v>2049450</v>
      </c>
      <c r="L7" s="508">
        <v>155</v>
      </c>
      <c r="M7" s="505">
        <v>1</v>
      </c>
      <c r="N7" s="507">
        <v>51</v>
      </c>
      <c r="O7" s="503">
        <v>0</v>
      </c>
      <c r="P7" s="505">
        <v>1430</v>
      </c>
      <c r="Q7" s="505">
        <v>0</v>
      </c>
      <c r="R7" s="505">
        <v>1075</v>
      </c>
      <c r="S7" s="505">
        <v>978</v>
      </c>
      <c r="T7" s="506">
        <f t="shared" si="0"/>
        <v>41.056560436405398</v>
      </c>
      <c r="U7" s="507">
        <f t="shared" si="1"/>
        <v>10</v>
      </c>
      <c r="V7" s="508">
        <v>16</v>
      </c>
      <c r="W7" s="509">
        <v>2424290</v>
      </c>
      <c r="X7" s="508">
        <v>135</v>
      </c>
      <c r="Y7" s="505">
        <v>1</v>
      </c>
      <c r="Z7" s="507">
        <v>45</v>
      </c>
    </row>
    <row r="8" spans="1:26" s="517" customFormat="1" ht="19.5" customHeight="1" x14ac:dyDescent="0.15">
      <c r="A8" s="511">
        <v>4</v>
      </c>
      <c r="B8" s="375" t="s">
        <v>63</v>
      </c>
      <c r="C8" s="497">
        <v>0</v>
      </c>
      <c r="D8" s="512">
        <v>3535</v>
      </c>
      <c r="E8" s="512">
        <v>0</v>
      </c>
      <c r="F8" s="512">
        <v>3825</v>
      </c>
      <c r="G8" s="512">
        <v>4968</v>
      </c>
      <c r="H8" s="513">
        <v>28.674561972744971</v>
      </c>
      <c r="I8" s="507">
        <v>23</v>
      </c>
      <c r="J8" s="514">
        <v>251</v>
      </c>
      <c r="K8" s="515">
        <v>52984576</v>
      </c>
      <c r="L8" s="514">
        <v>1435</v>
      </c>
      <c r="M8" s="512">
        <v>201</v>
      </c>
      <c r="N8" s="516">
        <v>65</v>
      </c>
      <c r="O8" s="503">
        <v>0</v>
      </c>
      <c r="P8" s="512">
        <v>3471</v>
      </c>
      <c r="Q8" s="512">
        <v>0</v>
      </c>
      <c r="R8" s="512">
        <v>3554</v>
      </c>
      <c r="S8" s="512">
        <v>4899</v>
      </c>
      <c r="T8" s="513">
        <f t="shared" si="0"/>
        <v>29.109359275410934</v>
      </c>
      <c r="U8" s="507">
        <f t="shared" si="1"/>
        <v>23</v>
      </c>
      <c r="V8" s="514">
        <v>300</v>
      </c>
      <c r="W8" s="515">
        <v>53881971</v>
      </c>
      <c r="X8" s="514">
        <v>1379</v>
      </c>
      <c r="Y8" s="512">
        <v>200</v>
      </c>
      <c r="Z8" s="516">
        <v>91</v>
      </c>
    </row>
    <row r="9" spans="1:26" s="517" customFormat="1" ht="19.5" customHeight="1" x14ac:dyDescent="0.15">
      <c r="A9" s="511">
        <v>5</v>
      </c>
      <c r="B9" s="375" t="s">
        <v>64</v>
      </c>
      <c r="C9" s="497">
        <v>0</v>
      </c>
      <c r="D9" s="512">
        <v>7483</v>
      </c>
      <c r="E9" s="512">
        <v>0</v>
      </c>
      <c r="F9" s="512">
        <v>4922</v>
      </c>
      <c r="G9" s="512">
        <v>6217</v>
      </c>
      <c r="H9" s="513">
        <v>40.183653742884765</v>
      </c>
      <c r="I9" s="507">
        <v>11</v>
      </c>
      <c r="J9" s="514">
        <v>372</v>
      </c>
      <c r="K9" s="515">
        <v>73945397</v>
      </c>
      <c r="L9" s="514">
        <v>850</v>
      </c>
      <c r="M9" s="512">
        <v>43</v>
      </c>
      <c r="N9" s="516">
        <v>471</v>
      </c>
      <c r="O9" s="503">
        <v>0</v>
      </c>
      <c r="P9" s="512">
        <v>7375</v>
      </c>
      <c r="Q9" s="512">
        <v>0</v>
      </c>
      <c r="R9" s="512">
        <v>4647</v>
      </c>
      <c r="S9" s="512">
        <v>5863</v>
      </c>
      <c r="T9" s="513">
        <f t="shared" si="0"/>
        <v>41.235672351132237</v>
      </c>
      <c r="U9" s="507">
        <f t="shared" si="1"/>
        <v>9</v>
      </c>
      <c r="V9" s="514">
        <v>262</v>
      </c>
      <c r="W9" s="515">
        <v>43453053</v>
      </c>
      <c r="X9" s="514">
        <v>797</v>
      </c>
      <c r="Y9" s="512">
        <v>43</v>
      </c>
      <c r="Z9" s="516">
        <v>460</v>
      </c>
    </row>
    <row r="10" spans="1:26" s="517" customFormat="1" ht="19.5" customHeight="1" x14ac:dyDescent="0.15">
      <c r="A10" s="511">
        <v>8</v>
      </c>
      <c r="B10" s="375" t="s">
        <v>65</v>
      </c>
      <c r="C10" s="497">
        <v>0</v>
      </c>
      <c r="D10" s="512">
        <v>26764</v>
      </c>
      <c r="E10" s="512">
        <v>0</v>
      </c>
      <c r="F10" s="512">
        <v>7069</v>
      </c>
      <c r="G10" s="512">
        <v>23732</v>
      </c>
      <c r="H10" s="513">
        <v>46.493529054112742</v>
      </c>
      <c r="I10" s="507">
        <v>4</v>
      </c>
      <c r="J10" s="514">
        <v>1730</v>
      </c>
      <c r="K10" s="515">
        <v>359743265</v>
      </c>
      <c r="L10" s="514">
        <v>5839</v>
      </c>
      <c r="M10" s="512">
        <v>436</v>
      </c>
      <c r="N10" s="516">
        <v>3211</v>
      </c>
      <c r="O10" s="503">
        <v>0</v>
      </c>
      <c r="P10" s="512">
        <v>25941</v>
      </c>
      <c r="Q10" s="512">
        <v>0</v>
      </c>
      <c r="R10" s="512">
        <v>6516</v>
      </c>
      <c r="S10" s="512">
        <v>23267</v>
      </c>
      <c r="T10" s="513">
        <f t="shared" si="0"/>
        <v>46.552652358050388</v>
      </c>
      <c r="U10" s="507">
        <f t="shared" si="1"/>
        <v>6</v>
      </c>
      <c r="V10" s="514">
        <v>2160</v>
      </c>
      <c r="W10" s="515">
        <v>487367460</v>
      </c>
      <c r="X10" s="514">
        <v>5255</v>
      </c>
      <c r="Y10" s="512">
        <v>439</v>
      </c>
      <c r="Z10" s="516">
        <v>2713</v>
      </c>
    </row>
    <row r="11" spans="1:26" s="517" customFormat="1" ht="19.5" customHeight="1" x14ac:dyDescent="0.15">
      <c r="A11" s="511">
        <v>9</v>
      </c>
      <c r="B11" s="375" t="s">
        <v>66</v>
      </c>
      <c r="C11" s="497">
        <v>0</v>
      </c>
      <c r="D11" s="512">
        <v>1766</v>
      </c>
      <c r="E11" s="512">
        <v>0</v>
      </c>
      <c r="F11" s="512">
        <v>1102</v>
      </c>
      <c r="G11" s="512">
        <v>2305</v>
      </c>
      <c r="H11" s="513">
        <v>34.138797602938332</v>
      </c>
      <c r="I11" s="507">
        <v>17</v>
      </c>
      <c r="J11" s="514">
        <v>75</v>
      </c>
      <c r="K11" s="515">
        <v>8847596</v>
      </c>
      <c r="L11" s="514">
        <v>723</v>
      </c>
      <c r="M11" s="512">
        <v>43</v>
      </c>
      <c r="N11" s="516">
        <v>59</v>
      </c>
      <c r="O11" s="503">
        <v>0</v>
      </c>
      <c r="P11" s="512">
        <v>1688</v>
      </c>
      <c r="Q11" s="512">
        <v>0</v>
      </c>
      <c r="R11" s="512">
        <v>1449</v>
      </c>
      <c r="S11" s="512">
        <v>2445</v>
      </c>
      <c r="T11" s="513">
        <f t="shared" si="0"/>
        <v>30.240057327122894</v>
      </c>
      <c r="U11" s="507">
        <f t="shared" si="1"/>
        <v>22</v>
      </c>
      <c r="V11" s="514">
        <v>38</v>
      </c>
      <c r="W11" s="515">
        <v>7642923</v>
      </c>
      <c r="X11" s="514">
        <v>548</v>
      </c>
      <c r="Y11" s="512">
        <v>38</v>
      </c>
      <c r="Z11" s="516">
        <v>57</v>
      </c>
    </row>
    <row r="12" spans="1:26" s="517" customFormat="1" ht="19.5" customHeight="1" x14ac:dyDescent="0.15">
      <c r="A12" s="511">
        <v>10</v>
      </c>
      <c r="B12" s="375" t="s">
        <v>67</v>
      </c>
      <c r="C12" s="497">
        <v>0</v>
      </c>
      <c r="D12" s="512">
        <v>2288</v>
      </c>
      <c r="E12" s="512">
        <v>0</v>
      </c>
      <c r="F12" s="512">
        <v>1255</v>
      </c>
      <c r="G12" s="512">
        <v>1548</v>
      </c>
      <c r="H12" s="513">
        <v>44.942054606167744</v>
      </c>
      <c r="I12" s="507">
        <v>8</v>
      </c>
      <c r="J12" s="514">
        <v>137</v>
      </c>
      <c r="K12" s="515">
        <v>7818084</v>
      </c>
      <c r="L12" s="514">
        <v>642</v>
      </c>
      <c r="M12" s="512">
        <v>0</v>
      </c>
      <c r="N12" s="516">
        <v>24</v>
      </c>
      <c r="O12" s="503">
        <v>0</v>
      </c>
      <c r="P12" s="512">
        <v>2061</v>
      </c>
      <c r="Q12" s="512">
        <v>346</v>
      </c>
      <c r="R12" s="512">
        <v>1249</v>
      </c>
      <c r="S12" s="512">
        <v>2472</v>
      </c>
      <c r="T12" s="513">
        <f t="shared" si="0"/>
        <v>33.632506527415146</v>
      </c>
      <c r="U12" s="507">
        <f t="shared" si="1"/>
        <v>16</v>
      </c>
      <c r="V12" s="514">
        <v>151</v>
      </c>
      <c r="W12" s="515">
        <v>7253180</v>
      </c>
      <c r="X12" s="514">
        <v>613</v>
      </c>
      <c r="Y12" s="512">
        <v>0</v>
      </c>
      <c r="Z12" s="516">
        <v>16</v>
      </c>
    </row>
    <row r="13" spans="1:26" s="517" customFormat="1" ht="19.5" customHeight="1" x14ac:dyDescent="0.15">
      <c r="A13" s="511">
        <v>11</v>
      </c>
      <c r="B13" s="375" t="s">
        <v>68</v>
      </c>
      <c r="C13" s="497">
        <v>0</v>
      </c>
      <c r="D13" s="512">
        <v>1711</v>
      </c>
      <c r="E13" s="512">
        <v>0</v>
      </c>
      <c r="F13" s="512">
        <v>1286</v>
      </c>
      <c r="G13" s="512">
        <v>1648</v>
      </c>
      <c r="H13" s="513">
        <v>36.835306781485464</v>
      </c>
      <c r="I13" s="507">
        <v>15</v>
      </c>
      <c r="J13" s="514">
        <v>30</v>
      </c>
      <c r="K13" s="515">
        <v>1063476</v>
      </c>
      <c r="L13" s="514">
        <v>572</v>
      </c>
      <c r="M13" s="512">
        <v>46</v>
      </c>
      <c r="N13" s="516">
        <v>37</v>
      </c>
      <c r="O13" s="503">
        <v>0</v>
      </c>
      <c r="P13" s="512">
        <v>1578</v>
      </c>
      <c r="Q13" s="512">
        <v>0</v>
      </c>
      <c r="R13" s="512">
        <v>1209</v>
      </c>
      <c r="S13" s="512">
        <v>1623</v>
      </c>
      <c r="T13" s="513">
        <f t="shared" si="0"/>
        <v>35.782312925170068</v>
      </c>
      <c r="U13" s="507">
        <f t="shared" si="1"/>
        <v>14</v>
      </c>
      <c r="V13" s="514">
        <v>4</v>
      </c>
      <c r="W13" s="515">
        <v>418600</v>
      </c>
      <c r="X13" s="514">
        <v>489</v>
      </c>
      <c r="Y13" s="512">
        <v>45</v>
      </c>
      <c r="Z13" s="516">
        <v>31</v>
      </c>
    </row>
    <row r="14" spans="1:26" s="517" customFormat="1" ht="19.5" customHeight="1" x14ac:dyDescent="0.15">
      <c r="A14" s="511">
        <v>12</v>
      </c>
      <c r="B14" s="375" t="s">
        <v>69</v>
      </c>
      <c r="C14" s="497">
        <v>0</v>
      </c>
      <c r="D14" s="512">
        <v>1363</v>
      </c>
      <c r="E14" s="512">
        <v>0</v>
      </c>
      <c r="F14" s="512">
        <v>898</v>
      </c>
      <c r="G14" s="512">
        <v>1988</v>
      </c>
      <c r="H14" s="513">
        <v>32.078136032007535</v>
      </c>
      <c r="I14" s="507">
        <v>19</v>
      </c>
      <c r="J14" s="514">
        <v>23</v>
      </c>
      <c r="K14" s="515">
        <v>6805714</v>
      </c>
      <c r="L14" s="514">
        <v>169</v>
      </c>
      <c r="M14" s="512">
        <v>63</v>
      </c>
      <c r="N14" s="516">
        <v>99</v>
      </c>
      <c r="O14" s="503">
        <v>0</v>
      </c>
      <c r="P14" s="512">
        <v>1383</v>
      </c>
      <c r="Q14" s="512">
        <v>0</v>
      </c>
      <c r="R14" s="512">
        <v>843</v>
      </c>
      <c r="S14" s="512">
        <v>1971</v>
      </c>
      <c r="T14" s="513">
        <f t="shared" si="0"/>
        <v>32.952108649035026</v>
      </c>
      <c r="U14" s="507">
        <f t="shared" si="1"/>
        <v>17</v>
      </c>
      <c r="V14" s="514">
        <v>22</v>
      </c>
      <c r="W14" s="515">
        <v>8386849</v>
      </c>
      <c r="X14" s="514">
        <v>138</v>
      </c>
      <c r="Y14" s="512">
        <v>35</v>
      </c>
      <c r="Z14" s="516">
        <v>66</v>
      </c>
    </row>
    <row r="15" spans="1:26" s="517" customFormat="1" ht="19.5" customHeight="1" x14ac:dyDescent="0.15">
      <c r="A15" s="511">
        <v>14</v>
      </c>
      <c r="B15" s="375" t="s">
        <v>70</v>
      </c>
      <c r="C15" s="497">
        <v>0</v>
      </c>
      <c r="D15" s="512">
        <v>1716</v>
      </c>
      <c r="E15" s="512">
        <v>0</v>
      </c>
      <c r="F15" s="512">
        <v>1134</v>
      </c>
      <c r="G15" s="512">
        <v>2736</v>
      </c>
      <c r="H15" s="513">
        <v>30.71965628356606</v>
      </c>
      <c r="I15" s="507">
        <v>22</v>
      </c>
      <c r="J15" s="514">
        <v>5</v>
      </c>
      <c r="K15" s="515">
        <v>1057903</v>
      </c>
      <c r="L15" s="514">
        <v>445</v>
      </c>
      <c r="M15" s="512">
        <v>32</v>
      </c>
      <c r="N15" s="516">
        <v>109</v>
      </c>
      <c r="O15" s="503">
        <v>0</v>
      </c>
      <c r="P15" s="512">
        <v>1752</v>
      </c>
      <c r="Q15" s="512">
        <v>0</v>
      </c>
      <c r="R15" s="512">
        <v>1082</v>
      </c>
      <c r="S15" s="512">
        <v>2617</v>
      </c>
      <c r="T15" s="513">
        <f t="shared" si="0"/>
        <v>32.140891579526695</v>
      </c>
      <c r="U15" s="507">
        <f t="shared" si="1"/>
        <v>18</v>
      </c>
      <c r="V15" s="514">
        <v>19</v>
      </c>
      <c r="W15" s="515">
        <v>1029338</v>
      </c>
      <c r="X15" s="514">
        <v>445</v>
      </c>
      <c r="Y15" s="512">
        <v>39</v>
      </c>
      <c r="Z15" s="516">
        <v>112</v>
      </c>
    </row>
    <row r="16" spans="1:26" s="517" customFormat="1" ht="19.5" customHeight="1" x14ac:dyDescent="0.15">
      <c r="A16" s="511">
        <v>16</v>
      </c>
      <c r="B16" s="375" t="s">
        <v>71</v>
      </c>
      <c r="C16" s="497">
        <v>0</v>
      </c>
      <c r="D16" s="512">
        <v>1429</v>
      </c>
      <c r="E16" s="512">
        <v>0</v>
      </c>
      <c r="F16" s="512">
        <v>918</v>
      </c>
      <c r="G16" s="512">
        <v>1285</v>
      </c>
      <c r="H16" s="513">
        <v>39.344713656387661</v>
      </c>
      <c r="I16" s="507">
        <v>12</v>
      </c>
      <c r="J16" s="514">
        <v>41</v>
      </c>
      <c r="K16" s="515">
        <v>6999380</v>
      </c>
      <c r="L16" s="514">
        <v>144</v>
      </c>
      <c r="M16" s="512">
        <v>0</v>
      </c>
      <c r="N16" s="516">
        <v>144</v>
      </c>
      <c r="O16" s="503">
        <v>0</v>
      </c>
      <c r="P16" s="512">
        <v>1584</v>
      </c>
      <c r="Q16" s="512">
        <v>0</v>
      </c>
      <c r="R16" s="512">
        <v>849</v>
      </c>
      <c r="S16" s="512">
        <v>1132</v>
      </c>
      <c r="T16" s="513">
        <f t="shared" si="0"/>
        <v>44.431977559607297</v>
      </c>
      <c r="U16" s="507">
        <f t="shared" si="1"/>
        <v>7</v>
      </c>
      <c r="V16" s="514">
        <v>55</v>
      </c>
      <c r="W16" s="515">
        <v>12179223</v>
      </c>
      <c r="X16" s="514">
        <v>142</v>
      </c>
      <c r="Y16" s="512">
        <v>0</v>
      </c>
      <c r="Z16" s="516">
        <v>142</v>
      </c>
    </row>
    <row r="17" spans="1:26" s="517" customFormat="1" ht="19.5" customHeight="1" x14ac:dyDescent="0.15">
      <c r="A17" s="511">
        <v>19</v>
      </c>
      <c r="B17" s="375" t="s">
        <v>72</v>
      </c>
      <c r="C17" s="497">
        <v>0</v>
      </c>
      <c r="D17" s="512">
        <v>1190</v>
      </c>
      <c r="E17" s="512">
        <v>0</v>
      </c>
      <c r="F17" s="512">
        <v>748</v>
      </c>
      <c r="G17" s="512">
        <v>1604</v>
      </c>
      <c r="H17" s="513">
        <v>33.596837944664031</v>
      </c>
      <c r="I17" s="507">
        <v>18</v>
      </c>
      <c r="J17" s="514">
        <v>110</v>
      </c>
      <c r="K17" s="515">
        <v>7407593</v>
      </c>
      <c r="L17" s="514">
        <v>329</v>
      </c>
      <c r="M17" s="512">
        <v>67</v>
      </c>
      <c r="N17" s="516">
        <v>90</v>
      </c>
      <c r="O17" s="503">
        <v>0</v>
      </c>
      <c r="P17" s="512">
        <v>1161</v>
      </c>
      <c r="Q17" s="512">
        <v>0</v>
      </c>
      <c r="R17" s="512">
        <v>665</v>
      </c>
      <c r="S17" s="512">
        <v>1569</v>
      </c>
      <c r="T17" s="513">
        <f t="shared" si="0"/>
        <v>34.197349042709867</v>
      </c>
      <c r="U17" s="507">
        <f t="shared" si="1"/>
        <v>15</v>
      </c>
      <c r="V17" s="514">
        <v>209</v>
      </c>
      <c r="W17" s="515">
        <v>15282443</v>
      </c>
      <c r="X17" s="514">
        <v>184</v>
      </c>
      <c r="Y17" s="512">
        <v>49</v>
      </c>
      <c r="Z17" s="516">
        <v>32</v>
      </c>
    </row>
    <row r="18" spans="1:26" s="517" customFormat="1" ht="19.5" customHeight="1" x14ac:dyDescent="0.15">
      <c r="A18" s="511">
        <v>21</v>
      </c>
      <c r="B18" s="375" t="s">
        <v>73</v>
      </c>
      <c r="C18" s="497">
        <v>0</v>
      </c>
      <c r="D18" s="512">
        <v>614</v>
      </c>
      <c r="E18" s="512">
        <v>0</v>
      </c>
      <c r="F18" s="512">
        <v>430</v>
      </c>
      <c r="G18" s="512">
        <v>752</v>
      </c>
      <c r="H18" s="513">
        <v>34.187082405345208</v>
      </c>
      <c r="I18" s="507">
        <v>16</v>
      </c>
      <c r="J18" s="514">
        <v>8</v>
      </c>
      <c r="K18" s="515">
        <v>548304</v>
      </c>
      <c r="L18" s="514">
        <v>170</v>
      </c>
      <c r="M18" s="512">
        <v>0</v>
      </c>
      <c r="N18" s="516">
        <v>0</v>
      </c>
      <c r="O18" s="503">
        <v>0</v>
      </c>
      <c r="P18" s="512">
        <v>612</v>
      </c>
      <c r="Q18" s="512">
        <v>0</v>
      </c>
      <c r="R18" s="512">
        <v>393</v>
      </c>
      <c r="S18" s="512">
        <v>902</v>
      </c>
      <c r="T18" s="513">
        <f t="shared" si="0"/>
        <v>32.092291557420033</v>
      </c>
      <c r="U18" s="507">
        <f t="shared" si="1"/>
        <v>19</v>
      </c>
      <c r="V18" s="514">
        <v>6</v>
      </c>
      <c r="W18" s="515">
        <v>297868</v>
      </c>
      <c r="X18" s="514">
        <v>153</v>
      </c>
      <c r="Y18" s="512">
        <v>0</v>
      </c>
      <c r="Z18" s="516">
        <v>0</v>
      </c>
    </row>
    <row r="19" spans="1:26" s="517" customFormat="1" ht="19.5" customHeight="1" x14ac:dyDescent="0.15">
      <c r="A19" s="511">
        <v>22</v>
      </c>
      <c r="B19" s="375" t="s">
        <v>22</v>
      </c>
      <c r="C19" s="497">
        <v>0</v>
      </c>
      <c r="D19" s="512">
        <v>1488</v>
      </c>
      <c r="E19" s="512">
        <v>0</v>
      </c>
      <c r="F19" s="512">
        <v>1074</v>
      </c>
      <c r="G19" s="512">
        <v>2094</v>
      </c>
      <c r="H19" s="513">
        <v>31.958762886597935</v>
      </c>
      <c r="I19" s="507">
        <v>20</v>
      </c>
      <c r="J19" s="514">
        <v>159</v>
      </c>
      <c r="K19" s="515">
        <v>34452069</v>
      </c>
      <c r="L19" s="514">
        <v>343</v>
      </c>
      <c r="M19" s="512">
        <v>2</v>
      </c>
      <c r="N19" s="516">
        <v>95</v>
      </c>
      <c r="O19" s="503">
        <v>0</v>
      </c>
      <c r="P19" s="512">
        <v>1453</v>
      </c>
      <c r="Q19" s="512">
        <v>0</v>
      </c>
      <c r="R19" s="512">
        <v>977</v>
      </c>
      <c r="S19" s="512">
        <v>2361</v>
      </c>
      <c r="T19" s="513">
        <f t="shared" si="0"/>
        <v>30.327697766645795</v>
      </c>
      <c r="U19" s="507">
        <f t="shared" si="1"/>
        <v>21</v>
      </c>
      <c r="V19" s="514">
        <v>108</v>
      </c>
      <c r="W19" s="515">
        <v>19589476</v>
      </c>
      <c r="X19" s="514">
        <v>366</v>
      </c>
      <c r="Y19" s="512">
        <v>1</v>
      </c>
      <c r="Z19" s="516">
        <v>110</v>
      </c>
    </row>
    <row r="20" spans="1:26" s="517" customFormat="1" ht="19.5" customHeight="1" x14ac:dyDescent="0.15">
      <c r="A20" s="511">
        <v>28</v>
      </c>
      <c r="B20" s="375" t="s">
        <v>23</v>
      </c>
      <c r="C20" s="497">
        <v>0</v>
      </c>
      <c r="D20" s="512">
        <v>6811</v>
      </c>
      <c r="E20" s="512">
        <v>0</v>
      </c>
      <c r="F20" s="512">
        <v>2929</v>
      </c>
      <c r="G20" s="512">
        <v>7671</v>
      </c>
      <c r="H20" s="513">
        <v>39.118947791625985</v>
      </c>
      <c r="I20" s="507">
        <v>13</v>
      </c>
      <c r="J20" s="514">
        <v>392</v>
      </c>
      <c r="K20" s="515">
        <v>78754619</v>
      </c>
      <c r="L20" s="514">
        <v>1394</v>
      </c>
      <c r="M20" s="512">
        <v>2</v>
      </c>
      <c r="N20" s="516">
        <v>160</v>
      </c>
      <c r="O20" s="503">
        <v>0</v>
      </c>
      <c r="P20" s="512">
        <v>6712</v>
      </c>
      <c r="Q20" s="512">
        <v>0</v>
      </c>
      <c r="R20" s="512">
        <v>2809</v>
      </c>
      <c r="S20" s="512">
        <v>8019</v>
      </c>
      <c r="T20" s="513">
        <f t="shared" si="0"/>
        <v>38.266818700114023</v>
      </c>
      <c r="U20" s="507">
        <f t="shared" si="1"/>
        <v>13</v>
      </c>
      <c r="V20" s="514">
        <v>335</v>
      </c>
      <c r="W20" s="515">
        <v>62620558</v>
      </c>
      <c r="X20" s="514">
        <v>1026</v>
      </c>
      <c r="Y20" s="512">
        <v>1</v>
      </c>
      <c r="Z20" s="516">
        <v>120</v>
      </c>
    </row>
    <row r="21" spans="1:26" s="517" customFormat="1" ht="19.5" customHeight="1" x14ac:dyDescent="0.15">
      <c r="A21" s="511">
        <v>44</v>
      </c>
      <c r="B21" s="375" t="s">
        <v>74</v>
      </c>
      <c r="C21" s="497">
        <v>0</v>
      </c>
      <c r="D21" s="512">
        <v>705</v>
      </c>
      <c r="E21" s="512">
        <v>0</v>
      </c>
      <c r="F21" s="512">
        <v>127</v>
      </c>
      <c r="G21" s="512">
        <v>110</v>
      </c>
      <c r="H21" s="513">
        <v>74.840764331210181</v>
      </c>
      <c r="I21" s="507">
        <v>1</v>
      </c>
      <c r="J21" s="514">
        <v>5</v>
      </c>
      <c r="K21" s="515">
        <v>872500</v>
      </c>
      <c r="L21" s="514">
        <v>53</v>
      </c>
      <c r="M21" s="512">
        <v>6</v>
      </c>
      <c r="N21" s="516">
        <v>17</v>
      </c>
      <c r="O21" s="503">
        <v>0</v>
      </c>
      <c r="P21" s="512">
        <v>691</v>
      </c>
      <c r="Q21" s="512">
        <v>0</v>
      </c>
      <c r="R21" s="512">
        <v>132</v>
      </c>
      <c r="S21" s="512">
        <v>90</v>
      </c>
      <c r="T21" s="513">
        <f t="shared" si="0"/>
        <v>75.684556407447985</v>
      </c>
      <c r="U21" s="507">
        <f t="shared" si="1"/>
        <v>1</v>
      </c>
      <c r="V21" s="514">
        <v>3</v>
      </c>
      <c r="W21" s="515">
        <v>791100</v>
      </c>
      <c r="X21" s="514">
        <v>56</v>
      </c>
      <c r="Y21" s="512">
        <v>8</v>
      </c>
      <c r="Z21" s="516">
        <v>16</v>
      </c>
    </row>
    <row r="22" spans="1:26" s="517" customFormat="1" ht="19.5" customHeight="1" x14ac:dyDescent="0.15">
      <c r="A22" s="511">
        <v>47</v>
      </c>
      <c r="B22" s="375" t="s">
        <v>75</v>
      </c>
      <c r="C22" s="497">
        <v>0</v>
      </c>
      <c r="D22" s="512">
        <v>986</v>
      </c>
      <c r="E22" s="512">
        <v>0</v>
      </c>
      <c r="F22" s="512">
        <v>910</v>
      </c>
      <c r="G22" s="512">
        <v>1241</v>
      </c>
      <c r="H22" s="513">
        <v>31.431303793433219</v>
      </c>
      <c r="I22" s="507">
        <v>21</v>
      </c>
      <c r="J22" s="514">
        <v>39</v>
      </c>
      <c r="K22" s="515">
        <v>14268906</v>
      </c>
      <c r="L22" s="514">
        <v>352</v>
      </c>
      <c r="M22" s="512">
        <v>22</v>
      </c>
      <c r="N22" s="516">
        <v>95</v>
      </c>
      <c r="O22" s="503">
        <v>0</v>
      </c>
      <c r="P22" s="512">
        <v>943</v>
      </c>
      <c r="Q22" s="512">
        <v>0</v>
      </c>
      <c r="R22" s="512">
        <v>838</v>
      </c>
      <c r="S22" s="512">
        <v>1304</v>
      </c>
      <c r="T22" s="513">
        <f t="shared" si="0"/>
        <v>30.567260940032416</v>
      </c>
      <c r="U22" s="507">
        <f t="shared" si="1"/>
        <v>20</v>
      </c>
      <c r="V22" s="514">
        <v>30</v>
      </c>
      <c r="W22" s="515">
        <v>12250911</v>
      </c>
      <c r="X22" s="514">
        <v>423</v>
      </c>
      <c r="Y22" s="512">
        <v>21</v>
      </c>
      <c r="Z22" s="516">
        <v>49</v>
      </c>
    </row>
    <row r="23" spans="1:26" s="517" customFormat="1" ht="19.5" customHeight="1" x14ac:dyDescent="0.15">
      <c r="A23" s="511">
        <v>51</v>
      </c>
      <c r="B23" s="375" t="s">
        <v>24</v>
      </c>
      <c r="C23" s="497">
        <v>0</v>
      </c>
      <c r="D23" s="512">
        <v>2171</v>
      </c>
      <c r="E23" s="512">
        <v>0</v>
      </c>
      <c r="F23" s="512">
        <v>572</v>
      </c>
      <c r="G23" s="512">
        <v>1138</v>
      </c>
      <c r="H23" s="513">
        <v>55.939190930172636</v>
      </c>
      <c r="I23" s="507">
        <v>3</v>
      </c>
      <c r="J23" s="514">
        <v>12</v>
      </c>
      <c r="K23" s="515">
        <v>7593760</v>
      </c>
      <c r="L23" s="514">
        <v>114</v>
      </c>
      <c r="M23" s="512">
        <v>3</v>
      </c>
      <c r="N23" s="516">
        <v>73</v>
      </c>
      <c r="O23" s="503">
        <v>0</v>
      </c>
      <c r="P23" s="512">
        <v>2057</v>
      </c>
      <c r="Q23" s="512">
        <v>0</v>
      </c>
      <c r="R23" s="512">
        <v>541</v>
      </c>
      <c r="S23" s="512">
        <v>1100</v>
      </c>
      <c r="T23" s="513">
        <f t="shared" si="0"/>
        <v>55.624661979448355</v>
      </c>
      <c r="U23" s="507">
        <f t="shared" si="1"/>
        <v>3</v>
      </c>
      <c r="V23" s="514">
        <v>5</v>
      </c>
      <c r="W23" s="515">
        <v>565745</v>
      </c>
      <c r="X23" s="514">
        <v>99</v>
      </c>
      <c r="Y23" s="512">
        <v>11</v>
      </c>
      <c r="Z23" s="516">
        <v>88</v>
      </c>
    </row>
    <row r="24" spans="1:26" s="517" customFormat="1" ht="19.5" customHeight="1" x14ac:dyDescent="0.15">
      <c r="A24" s="511">
        <v>58</v>
      </c>
      <c r="B24" s="375" t="s">
        <v>25</v>
      </c>
      <c r="C24" s="497">
        <v>0</v>
      </c>
      <c r="D24" s="512">
        <v>10738</v>
      </c>
      <c r="E24" s="512">
        <v>0</v>
      </c>
      <c r="F24" s="512">
        <v>2071</v>
      </c>
      <c r="G24" s="512">
        <v>13117</v>
      </c>
      <c r="H24" s="513">
        <v>41.417881663195253</v>
      </c>
      <c r="I24" s="507">
        <v>10</v>
      </c>
      <c r="J24" s="514">
        <v>211</v>
      </c>
      <c r="K24" s="515">
        <v>56225247</v>
      </c>
      <c r="L24" s="514">
        <v>3434</v>
      </c>
      <c r="M24" s="512">
        <v>19</v>
      </c>
      <c r="N24" s="516">
        <v>1188</v>
      </c>
      <c r="O24" s="503">
        <v>0</v>
      </c>
      <c r="P24" s="512">
        <v>10791</v>
      </c>
      <c r="Q24" s="512">
        <v>0</v>
      </c>
      <c r="R24" s="512">
        <v>1858</v>
      </c>
      <c r="S24" s="512">
        <v>15397</v>
      </c>
      <c r="T24" s="513">
        <f t="shared" si="0"/>
        <v>38.47607501961064</v>
      </c>
      <c r="U24" s="507">
        <f t="shared" si="1"/>
        <v>12</v>
      </c>
      <c r="V24" s="514">
        <v>461</v>
      </c>
      <c r="W24" s="515">
        <v>101140285</v>
      </c>
      <c r="X24" s="514">
        <v>3490</v>
      </c>
      <c r="Y24" s="512">
        <v>18</v>
      </c>
      <c r="Z24" s="516">
        <v>1066</v>
      </c>
    </row>
    <row r="25" spans="1:26" s="517" customFormat="1" ht="19.5" customHeight="1" x14ac:dyDescent="0.15">
      <c r="A25" s="511">
        <v>73</v>
      </c>
      <c r="B25" s="375" t="s">
        <v>76</v>
      </c>
      <c r="C25" s="497">
        <v>0</v>
      </c>
      <c r="D25" s="512">
        <v>530</v>
      </c>
      <c r="E25" s="512">
        <v>0</v>
      </c>
      <c r="F25" s="512">
        <v>345</v>
      </c>
      <c r="G25" s="512">
        <v>278</v>
      </c>
      <c r="H25" s="513">
        <v>45.967042497831741</v>
      </c>
      <c r="I25" s="507">
        <v>7</v>
      </c>
      <c r="J25" s="514">
        <v>8</v>
      </c>
      <c r="K25" s="515">
        <v>2914097</v>
      </c>
      <c r="L25" s="514">
        <v>79</v>
      </c>
      <c r="M25" s="512">
        <v>0</v>
      </c>
      <c r="N25" s="516">
        <v>34</v>
      </c>
      <c r="O25" s="503">
        <v>0</v>
      </c>
      <c r="P25" s="512">
        <v>507</v>
      </c>
      <c r="Q25" s="512">
        <v>0</v>
      </c>
      <c r="R25" s="512">
        <v>305</v>
      </c>
      <c r="S25" s="512">
        <v>224</v>
      </c>
      <c r="T25" s="513">
        <f t="shared" si="0"/>
        <v>48.938223938223942</v>
      </c>
      <c r="U25" s="507">
        <f t="shared" si="1"/>
        <v>4</v>
      </c>
      <c r="V25" s="514">
        <v>16</v>
      </c>
      <c r="W25" s="515">
        <v>550862</v>
      </c>
      <c r="X25" s="514">
        <v>46</v>
      </c>
      <c r="Y25" s="512">
        <v>0</v>
      </c>
      <c r="Z25" s="516">
        <v>35</v>
      </c>
    </row>
    <row r="26" spans="1:26" s="517" customFormat="1" ht="19.5" customHeight="1" x14ac:dyDescent="0.15">
      <c r="A26" s="511">
        <v>81</v>
      </c>
      <c r="B26" s="375" t="s">
        <v>77</v>
      </c>
      <c r="C26" s="497">
        <v>0</v>
      </c>
      <c r="D26" s="512">
        <v>947</v>
      </c>
      <c r="E26" s="512">
        <v>0</v>
      </c>
      <c r="F26" s="512">
        <v>650</v>
      </c>
      <c r="G26" s="512">
        <v>614</v>
      </c>
      <c r="H26" s="513">
        <v>42.83129805517865</v>
      </c>
      <c r="I26" s="507">
        <v>9</v>
      </c>
      <c r="J26" s="514">
        <v>58</v>
      </c>
      <c r="K26" s="515">
        <v>3168546</v>
      </c>
      <c r="L26" s="514">
        <v>25</v>
      </c>
      <c r="M26" s="512">
        <v>0</v>
      </c>
      <c r="N26" s="516">
        <v>0</v>
      </c>
      <c r="O26" s="503">
        <v>0</v>
      </c>
      <c r="P26" s="512">
        <v>901</v>
      </c>
      <c r="Q26" s="512">
        <v>0</v>
      </c>
      <c r="R26" s="512">
        <v>579</v>
      </c>
      <c r="S26" s="512">
        <v>744</v>
      </c>
      <c r="T26" s="513">
        <f t="shared" si="0"/>
        <v>40.512589928057551</v>
      </c>
      <c r="U26" s="507">
        <f t="shared" si="1"/>
        <v>11</v>
      </c>
      <c r="V26" s="514">
        <v>127</v>
      </c>
      <c r="W26" s="515">
        <v>4882375</v>
      </c>
      <c r="X26" s="514">
        <v>16</v>
      </c>
      <c r="Y26" s="512">
        <v>0</v>
      </c>
      <c r="Z26" s="516">
        <v>0</v>
      </c>
    </row>
    <row r="27" spans="1:26" s="517" customFormat="1" ht="19.5" customHeight="1" x14ac:dyDescent="0.15">
      <c r="A27" s="511">
        <v>92</v>
      </c>
      <c r="B27" s="375" t="s">
        <v>78</v>
      </c>
      <c r="C27" s="504">
        <v>0</v>
      </c>
      <c r="D27" s="512">
        <v>598</v>
      </c>
      <c r="E27" s="512">
        <v>0</v>
      </c>
      <c r="F27" s="512">
        <v>394</v>
      </c>
      <c r="G27" s="512">
        <v>302</v>
      </c>
      <c r="H27" s="513">
        <v>46.21329211746523</v>
      </c>
      <c r="I27" s="507">
        <v>6</v>
      </c>
      <c r="J27" s="514">
        <v>5</v>
      </c>
      <c r="K27" s="515">
        <v>103831</v>
      </c>
      <c r="L27" s="514">
        <v>43</v>
      </c>
      <c r="M27" s="512">
        <v>5</v>
      </c>
      <c r="N27" s="516">
        <v>13</v>
      </c>
      <c r="O27" s="510">
        <v>0</v>
      </c>
      <c r="P27" s="512">
        <v>591</v>
      </c>
      <c r="Q27" s="512">
        <v>0</v>
      </c>
      <c r="R27" s="512">
        <v>358</v>
      </c>
      <c r="S27" s="512">
        <v>297</v>
      </c>
      <c r="T27" s="513">
        <f t="shared" si="0"/>
        <v>47.431781701444628</v>
      </c>
      <c r="U27" s="507">
        <f t="shared" si="1"/>
        <v>5</v>
      </c>
      <c r="V27" s="514">
        <v>1</v>
      </c>
      <c r="W27" s="515">
        <v>22934</v>
      </c>
      <c r="X27" s="514">
        <v>42</v>
      </c>
      <c r="Y27" s="512">
        <v>5</v>
      </c>
      <c r="Z27" s="516">
        <v>14</v>
      </c>
    </row>
    <row r="28" spans="1:26" s="517" customFormat="1" ht="19.5" customHeight="1" x14ac:dyDescent="0.15">
      <c r="A28" s="675" t="s">
        <v>194</v>
      </c>
      <c r="B28" s="676"/>
      <c r="C28" s="514">
        <v>0</v>
      </c>
      <c r="D28" s="512">
        <v>168308</v>
      </c>
      <c r="E28" s="512">
        <v>0</v>
      </c>
      <c r="F28" s="512">
        <v>46704</v>
      </c>
      <c r="G28" s="512">
        <v>141450</v>
      </c>
      <c r="H28" s="513">
        <v>47.216253064842817</v>
      </c>
      <c r="I28" s="518" t="s">
        <v>195</v>
      </c>
      <c r="J28" s="514">
        <v>7278</v>
      </c>
      <c r="K28" s="515">
        <v>2312821388</v>
      </c>
      <c r="L28" s="514">
        <v>40984</v>
      </c>
      <c r="M28" s="512">
        <v>1182</v>
      </c>
      <c r="N28" s="516">
        <v>6474</v>
      </c>
      <c r="O28" s="514">
        <f>SUM(O5:O27)</f>
        <v>0</v>
      </c>
      <c r="P28" s="512">
        <f t="shared" ref="P28:S28" si="2">SUM(P5:P27)</f>
        <v>166420</v>
      </c>
      <c r="Q28" s="512">
        <f t="shared" si="2"/>
        <v>346</v>
      </c>
      <c r="R28" s="512">
        <f t="shared" si="2"/>
        <v>43433</v>
      </c>
      <c r="S28" s="512">
        <f t="shared" si="2"/>
        <v>141043</v>
      </c>
      <c r="T28" s="513">
        <f t="shared" si="0"/>
        <v>47.380438558031216</v>
      </c>
      <c r="U28" s="518" t="s">
        <v>196</v>
      </c>
      <c r="V28" s="514">
        <f>SUM(V5:V27)</f>
        <v>8026</v>
      </c>
      <c r="W28" s="515">
        <f t="shared" ref="W28:Z28" si="3">SUM(W5:W27)</f>
        <v>2831665413</v>
      </c>
      <c r="X28" s="514">
        <f t="shared" si="3"/>
        <v>37802</v>
      </c>
      <c r="Y28" s="512">
        <f>SUM(Y5:Y27)</f>
        <v>1131</v>
      </c>
      <c r="Z28" s="516">
        <f t="shared" si="3"/>
        <v>5650</v>
      </c>
    </row>
    <row r="29" spans="1:26" s="517" customFormat="1" ht="19.5" customHeight="1" x14ac:dyDescent="0.15">
      <c r="A29" s="677" t="s">
        <v>337</v>
      </c>
      <c r="B29" s="678"/>
      <c r="C29" s="519" t="s">
        <v>38</v>
      </c>
      <c r="D29" s="520" t="s">
        <v>38</v>
      </c>
      <c r="E29" s="520" t="s">
        <v>38</v>
      </c>
      <c r="F29" s="520" t="s">
        <v>38</v>
      </c>
      <c r="G29" s="520" t="s">
        <v>38</v>
      </c>
      <c r="H29" s="520" t="s">
        <v>38</v>
      </c>
      <c r="I29" s="521" t="s">
        <v>38</v>
      </c>
      <c r="J29" s="514">
        <v>23</v>
      </c>
      <c r="K29" s="522" t="s">
        <v>38</v>
      </c>
      <c r="L29" s="519" t="s">
        <v>38</v>
      </c>
      <c r="M29" s="512">
        <v>17</v>
      </c>
      <c r="N29" s="516">
        <v>21</v>
      </c>
      <c r="O29" s="519" t="s">
        <v>38</v>
      </c>
      <c r="P29" s="520" t="s">
        <v>38</v>
      </c>
      <c r="Q29" s="520" t="s">
        <v>38</v>
      </c>
      <c r="R29" s="520" t="s">
        <v>38</v>
      </c>
      <c r="S29" s="520" t="s">
        <v>38</v>
      </c>
      <c r="T29" s="520" t="s">
        <v>38</v>
      </c>
      <c r="U29" s="521" t="s">
        <v>38</v>
      </c>
      <c r="V29" s="514">
        <f>COUNTIF(V5:V27,"&gt;0")</f>
        <v>23</v>
      </c>
      <c r="W29" s="522" t="s">
        <v>38</v>
      </c>
      <c r="X29" s="523" t="s">
        <v>38</v>
      </c>
      <c r="Y29" s="512">
        <f>COUNTIF(Y5:Y27,"&gt;0")</f>
        <v>17</v>
      </c>
      <c r="Z29" s="515">
        <f>COUNTIF(Z5:Z27,"&gt;0")</f>
        <v>21</v>
      </c>
    </row>
    <row r="30" spans="1:26" s="517" customFormat="1" ht="11.25" x14ac:dyDescent="0.15">
      <c r="A30" s="524" t="s">
        <v>338</v>
      </c>
      <c r="B30" s="525"/>
      <c r="C30" s="526"/>
      <c r="D30" s="526"/>
      <c r="E30" s="526"/>
      <c r="F30" s="526"/>
      <c r="G30" s="526"/>
      <c r="H30" s="526"/>
      <c r="I30" s="526"/>
      <c r="J30" s="526"/>
      <c r="K30" s="526"/>
      <c r="L30" s="526"/>
      <c r="M30" s="526"/>
      <c r="N30" s="526"/>
      <c r="O30" s="526"/>
      <c r="P30" s="526"/>
      <c r="Q30" s="526"/>
      <c r="R30" s="526"/>
      <c r="S30" s="526"/>
      <c r="T30" s="526"/>
      <c r="U30" s="526"/>
      <c r="V30" s="526"/>
      <c r="W30" s="526"/>
      <c r="X30" s="526"/>
      <c r="Y30" s="526"/>
      <c r="Z30" s="526"/>
    </row>
    <row r="31" spans="1:26" s="517" customFormat="1" ht="11.25" x14ac:dyDescent="0.15">
      <c r="A31" s="524" t="s">
        <v>339</v>
      </c>
      <c r="B31" s="527"/>
    </row>
    <row r="32" spans="1:26" s="517" customFormat="1" ht="18" customHeight="1" x14ac:dyDescent="0.15">
      <c r="A32" s="528"/>
      <c r="B32" s="527"/>
    </row>
    <row r="33" spans="1:2" s="517" customFormat="1" ht="18" customHeight="1" x14ac:dyDescent="0.15">
      <c r="A33" s="528"/>
      <c r="B33" s="527"/>
    </row>
    <row r="34" spans="1:2" s="517" customFormat="1" ht="18" customHeight="1" x14ac:dyDescent="0.15">
      <c r="A34" s="528"/>
      <c r="B34" s="527"/>
    </row>
    <row r="35" spans="1:2" s="517" customFormat="1" ht="18" customHeight="1" x14ac:dyDescent="0.15">
      <c r="A35" s="528"/>
      <c r="B35" s="527"/>
    </row>
    <row r="36" spans="1:2" s="517" customFormat="1" ht="18" customHeight="1" x14ac:dyDescent="0.15">
      <c r="A36" s="528"/>
      <c r="B36" s="527"/>
    </row>
    <row r="37" spans="1:2" s="517" customFormat="1" ht="18" customHeight="1" x14ac:dyDescent="0.15">
      <c r="A37" s="528"/>
      <c r="B37" s="527"/>
    </row>
    <row r="38" spans="1:2" s="517" customFormat="1" ht="18" customHeight="1" x14ac:dyDescent="0.15">
      <c r="A38" s="528"/>
      <c r="B38" s="527"/>
    </row>
    <row r="39" spans="1:2" s="517" customFormat="1" ht="18" customHeight="1" x14ac:dyDescent="0.15">
      <c r="A39" s="528"/>
      <c r="B39" s="527"/>
    </row>
    <row r="40" spans="1:2" s="517" customFormat="1" ht="18" customHeight="1" x14ac:dyDescent="0.15">
      <c r="A40" s="528"/>
      <c r="B40" s="527"/>
    </row>
    <row r="41" spans="1:2" s="517" customFormat="1" ht="18" customHeight="1" x14ac:dyDescent="0.15">
      <c r="A41" s="528"/>
      <c r="B41" s="527"/>
    </row>
    <row r="42" spans="1:2" s="517" customFormat="1" ht="18" customHeight="1" x14ac:dyDescent="0.15">
      <c r="A42" s="528"/>
      <c r="B42" s="527"/>
    </row>
    <row r="43" spans="1:2" s="517" customFormat="1" ht="18" customHeight="1" x14ac:dyDescent="0.15">
      <c r="A43" s="528"/>
      <c r="B43" s="527"/>
    </row>
    <row r="44" spans="1:2" s="517" customFormat="1" ht="18" customHeight="1" x14ac:dyDescent="0.15">
      <c r="A44" s="528"/>
      <c r="B44" s="527"/>
    </row>
    <row r="45" spans="1:2" s="517" customFormat="1" ht="18" customHeight="1" x14ac:dyDescent="0.15">
      <c r="A45" s="528"/>
      <c r="B45" s="527"/>
    </row>
    <row r="46" spans="1:2" s="517" customFormat="1" ht="18" customHeight="1" x14ac:dyDescent="0.15">
      <c r="A46" s="528"/>
      <c r="B46" s="527"/>
    </row>
    <row r="47" spans="1:2" s="517" customFormat="1" ht="18" customHeight="1" x14ac:dyDescent="0.15">
      <c r="A47" s="528"/>
      <c r="B47" s="527"/>
    </row>
    <row r="48" spans="1:2" s="517" customFormat="1" ht="18" customHeight="1" x14ac:dyDescent="0.15">
      <c r="A48" s="528"/>
      <c r="B48" s="527"/>
    </row>
    <row r="49" spans="1:2" s="517" customFormat="1" ht="18" customHeight="1" x14ac:dyDescent="0.15">
      <c r="A49" s="528"/>
      <c r="B49" s="527"/>
    </row>
    <row r="50" spans="1:2" s="517" customFormat="1" ht="18" customHeight="1" x14ac:dyDescent="0.15">
      <c r="A50" s="528"/>
      <c r="B50" s="527"/>
    </row>
    <row r="51" spans="1:2" s="517" customFormat="1" ht="18" customHeight="1" x14ac:dyDescent="0.15">
      <c r="A51" s="528"/>
      <c r="B51" s="527"/>
    </row>
  </sheetData>
  <mergeCells count="12">
    <mergeCell ref="X3:Z3"/>
    <mergeCell ref="A28:B28"/>
    <mergeCell ref="A29:B29"/>
    <mergeCell ref="A2:A4"/>
    <mergeCell ref="B2:B4"/>
    <mergeCell ref="C2:N2"/>
    <mergeCell ref="O2:Z2"/>
    <mergeCell ref="C3:I3"/>
    <mergeCell ref="J3:K3"/>
    <mergeCell ref="L3:N3"/>
    <mergeCell ref="O3:U3"/>
    <mergeCell ref="V3:W3"/>
  </mergeCells>
  <phoneticPr fontId="3"/>
  <pageMargins left="0.59055118110236227" right="0.59055118110236227" top="0.59055118110236227" bottom="0.59055118110236227" header="0.39370078740157483" footer="0.39370078740157483"/>
  <pageSetup paperSize="9" scale="89" fitToHeight="0" orientation="landscape" r:id="rId1"/>
  <headerFooter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17</vt:i4>
      </vt:variant>
      <vt:variant>
        <vt:lpstr>名前付き一覧</vt:lpstr>
      </vt:variant>
      <vt:variant>
        <vt:i4>28</vt:i4>
      </vt:variant>
    </vt:vector>
  </HeadingPairs>
  <TitlesOfParts>
    <vt:vector size="45" baseType="lpstr">
      <vt:lpstr>3(1)①</vt:lpstr>
      <vt:lpstr>3(1)②</vt:lpstr>
      <vt:lpstr>3(1)③</vt:lpstr>
      <vt:lpstr>3(2)①</vt:lpstr>
      <vt:lpstr>3(2)②</vt:lpstr>
      <vt:lpstr>3(2)③</vt:lpstr>
      <vt:lpstr>3(3)</vt:lpstr>
      <vt:lpstr>3(4)① </vt:lpstr>
      <vt:lpstr>3(4)②</vt:lpstr>
      <vt:lpstr>3-(5)①</vt:lpstr>
      <vt:lpstr>3-(5)②</vt:lpstr>
      <vt:lpstr>3-(5)③</vt:lpstr>
      <vt:lpstr>3(6)</vt:lpstr>
      <vt:lpstr>3(7)</vt:lpstr>
      <vt:lpstr>3(8)</vt:lpstr>
      <vt:lpstr>3(9)</vt:lpstr>
      <vt:lpstr>3(10)</vt:lpstr>
      <vt:lpstr>'3(1)①'!Print_Area</vt:lpstr>
      <vt:lpstr>'3(1)②'!Print_Area</vt:lpstr>
      <vt:lpstr>'3(1)③'!Print_Area</vt:lpstr>
      <vt:lpstr>'3(10)'!Print_Area</vt:lpstr>
      <vt:lpstr>'3(2)①'!Print_Area</vt:lpstr>
      <vt:lpstr>'3(2)②'!Print_Area</vt:lpstr>
      <vt:lpstr>'3(2)③'!Print_Area</vt:lpstr>
      <vt:lpstr>'3(3)'!Print_Area</vt:lpstr>
      <vt:lpstr>'3(4)① '!Print_Area</vt:lpstr>
      <vt:lpstr>'3(4)②'!Print_Area</vt:lpstr>
      <vt:lpstr>'3-(5)①'!Print_Area</vt:lpstr>
      <vt:lpstr>'3-(5)②'!Print_Area</vt:lpstr>
      <vt:lpstr>'3-(5)③'!Print_Area</vt:lpstr>
      <vt:lpstr>'3(6)'!Print_Area</vt:lpstr>
      <vt:lpstr>'3(7)'!Print_Area</vt:lpstr>
      <vt:lpstr>'3(8)'!Print_Area</vt:lpstr>
      <vt:lpstr>'3(9)'!Print_Area</vt:lpstr>
      <vt:lpstr>'3(10)'!Print_Titles</vt:lpstr>
      <vt:lpstr>'3(2)①'!Print_Titles</vt:lpstr>
      <vt:lpstr>'3(2)②'!Print_Titles</vt:lpstr>
      <vt:lpstr>'3(2)③'!Print_Titles</vt:lpstr>
      <vt:lpstr>'3(4)① '!Print_Titles</vt:lpstr>
      <vt:lpstr>'3(4)②'!Print_Titles</vt:lpstr>
      <vt:lpstr>'3-(5)①'!Print_Titles</vt:lpstr>
      <vt:lpstr>'3-(5)②'!Print_Titles</vt:lpstr>
      <vt:lpstr>'3-(5)③'!Print_Titles</vt:lpstr>
      <vt:lpstr>'3(7)'!Print_Titles</vt:lpstr>
      <vt:lpstr>'3(7)'!Print_Titles_MI</vt:lpstr>
    </vt:vector>
  </TitlesOfParts>
  <Company>Hiroshima Prefecture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広島県</dc:creator>
  <cp:lastModifiedBy>広島県</cp:lastModifiedBy>
  <dcterms:created xsi:type="dcterms:W3CDTF">2024-10-11T00:14:53Z</dcterms:created>
  <dcterms:modified xsi:type="dcterms:W3CDTF">2024-10-11T06:59:03Z</dcterms:modified>
</cp:coreProperties>
</file>