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T:\060健康福祉局\050医療介護基盤課\★★★介護事業者指導G★★★\600_指定・更新\610_指定の手引き\R5年度　指定の手引き\20231219厚生労働省\起案用\国：標準様式（勤務表他 添付資料）\"/>
    </mc:Choice>
  </mc:AlternateContent>
  <xr:revisionPtr revIDLastSave="0" documentId="13_ncr:1_{6E3FB03A-F921-4D5E-BF1C-FBA6466E7E31}" xr6:coauthVersionLast="47" xr6:coauthVersionMax="47" xr10:uidLastSave="{00000000-0000-0000-0000-000000000000}"/>
  <bookViews>
    <workbookView xWindow="-120" yWindow="-120" windowWidth="29040" windowHeight="15840" tabRatio="665" xr2:uid="{00000000-000D-0000-FFFF-FFFF00000000}"/>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6" i="9" s="1"/>
  <c r="R126" i="9"/>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<sst xmlns="http://schemas.openxmlformats.org/spreadsheetml/2006/main" count="467" uniqueCount="182">
  <si>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</si>
  <si>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</si>
  <si>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</si>
  <si>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</si>
  <si>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</si>
  <si>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</si>
  <si>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</si>
  <si>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</si>
  <si>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</si>
  <si>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</si>
  <si>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</si>
  <si>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</si>
  <si>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</si>
  <si>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</si>
  <si>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</si>
  <si>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</si>
  <si>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</si>
  <si>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</si>
  <si>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</si>
  <si>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</si>
  <si>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</si>
  <si>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</si>
  <si>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</si>
  <si>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</si>
  <si>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</si>
  <si>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</si>
  <si>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</si>
  <si>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</si>
  <si>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</si>
  <si>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</si>
  <si>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</si>
  <si>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</si>
  <si>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</si>
  <si>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</si>
  <si>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</si>
  <si>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</si>
  <si>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</si>
  <si>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</si>
  <si>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</si>
  <si>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</si>
  <si>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</si>
  <si>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</si>
  <si>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</si>
  <si>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</si>
  <si>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</si>
  <si>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</si>
  <si>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</si>
  <si>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</si>
  <si>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</si>
  <si>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</si>
  <si>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</si>
  <si>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</si>
  <si>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</si>
  <si>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</si>
  <si>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</si>
  <si>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</si>
  <si>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</si>
  <si>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</si>
  <si>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</si>
  <si>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</si>
  <si>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</si>
  <si>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</si>
  <si>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</si>
  <si>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</si>
  <si>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</si>
  <si>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</si>
  <si>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</si>
  <si>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</si>
  <si>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</si>
  <si>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</si>
  <si>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</si>
  <si>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</si>
  <si>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</si>
  <si>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</si>
  <si>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</si>
  <si>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</si>
  <si>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</si>
  <si>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</si>
  <si>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</si>
  <si>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</si>
  <si>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</si>
  <si>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</si>
  <si>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</si>
  <si>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</si>
  <si>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</si>
  <si>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</si>
  <si>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</si>
  <si>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</si>
  <si>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</si>
  <si>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</si>
  <si>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</si>
  <si>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</si>
  <si>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</si>
  <si>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</si>
  <si>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</si>
  <si>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</si>
  <si>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</si>
  <si>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</si>
  <si>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</si>
  <si>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</si>
  <si>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</si>
  <si>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</si>
  <si>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</si>
  <si>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</si>
  <si>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</si>
  <si>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</si>
  <si>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</si>
  <si>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</si>
  <si>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</si>
  <si>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</si>
  <si>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</si>
  <si>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</si>
  <si>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</si>
  <si>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</si>
  <si>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</si>
  <si>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</si>
  <si>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</si>
  <si>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</si>
  <si>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</si>
  <si>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</si>
  <si>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</si>
  <si>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</si>
  <si>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</si>
  <si>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</si>
  <si>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</si>
  <si>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</si>
  <si>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</si>
  <si>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</si>
  <si>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</si>
  <si>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</si>
  <si>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</si>
  <si>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</si>
  <si>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</si>
  <si>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</si>
  <si>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</si>
  <si>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</si>
  <si>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</si>
  <si>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</si>
  <si>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</si>
  <si>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</si>
  <si>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</si>
  <si>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</si>
  <si>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</si>
  <si>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</si>
  <si>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</si>
  <si>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</si>
  <si>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</si>
  <si>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</si>
  <si>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</si>
  <si>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</si>
  <si>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</si>
  <si>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</si>
  <si>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</si>
  <si>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</si>
  <si>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</si>
  <si>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</si>
  <si>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</si>
  <si>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</si>
  <si>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</si>
  <si>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</si>
  <si>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</si>
  <si>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</si>
  <si>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</si>
  <si>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</si>
  <si>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</si>
  <si>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</si>
  <si>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</si>
  <si>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</si>
  <si>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</si>
  <si>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</si>
  <si>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</si>
  <si>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</si>
  <si>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</si>
  <si>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</si>
  <si>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</si>
  <si>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</si>
  <si>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</si>
  <si>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</si>
  <si>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</si>
  <si>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B</t>
  </si>
  <si>
    <t>訪問介護員を兼務</t>
    <rPh sb="0" eb="2">
      <t>ホウモン</t>
    </rPh>
    <rPh sb="2" eb="5">
      <t>カイゴイン</t>
    </rPh>
    <rPh sb="6" eb="8">
      <t>ケンム</t>
    </rPh>
    <phoneticPr fontId="1"/>
  </si>
  <si>
    <r>
      <t>　</t>
    </r>
    <r>
      <rPr>
        <b/>
        <strike/>
        <sz val="12"/>
        <color rgb="FFFF0000"/>
        <rFont val="HGSｺﾞｼｯｸM"/>
        <family val="3"/>
        <charset val="128"/>
      </rPr>
      <t>なお、「従業者の勤務の体制及び勤務形態一覧表」に「シフト記号表（勤務時間帯）」も必ず添付して提出してください。</t>
    </r>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</si>
</sst>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b/>
      <strike/>
      <sz val="12"/>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1">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3"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17" fillId="3" borderId="0" xfId="0" applyFont="1" applyFill="1">
      <alignmen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6" fillId="3" borderId="0" xfId="0" applyFont="1" applyFill="1" applyAlignment="1">
      <alignment horizontal="centerContinuous" vertical="center"/>
    </xf>
    <xf numFmtId="0" fontId="7" fillId="3" borderId="0" xfId="0" applyFont="1" applyFill="1" applyAlignment="1">
      <alignment horizontal="centerContinuous" vertical="center"/>
    </xf>
    <xf numFmtId="0" fontId="16"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1" fillId="0" borderId="0" xfId="0" applyFont="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Border="1">
      <alignment vertical="center"/>
    </xf>
    <xf numFmtId="0" fontId="7" fillId="0" borderId="39" xfId="0" applyFont="1" applyBorder="1">
      <alignment vertical="center"/>
    </xf>
    <xf numFmtId="0" fontId="7" fillId="0" borderId="56" xfId="0" applyFont="1" applyBorder="1">
      <alignment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6" fillId="0" borderId="0" xfId="0" applyFont="1" applyAlignment="1">
      <alignment horizontal="centerContinuous" vertical="center"/>
    </xf>
    <xf numFmtId="0" fontId="16" fillId="0" borderId="0" xfId="0" applyFont="1" applyAlignment="1">
      <alignment vertical="center" shrinkToFit="1"/>
    </xf>
    <xf numFmtId="0" fontId="16" fillId="0" borderId="0" xfId="0" applyFont="1" applyAlignment="1">
      <alignment horizontal="left"/>
    </xf>
    <xf numFmtId="0" fontId="16" fillId="0" borderId="0" xfId="0" applyFont="1" applyAlignment="1">
      <alignment horizontal="centerContinuous"/>
    </xf>
    <xf numFmtId="0" fontId="16" fillId="0" borderId="31" xfId="0" applyFont="1" applyBorder="1" applyAlignment="1">
      <alignment horizontal="centerContinuous" vertical="center"/>
    </xf>
    <xf numFmtId="0" fontId="16" fillId="0" borderId="31" xfId="0" applyFont="1" applyBorder="1">
      <alignment vertical="center"/>
    </xf>
    <xf numFmtId="0" fontId="16" fillId="0" borderId="0" xfId="0" applyFont="1" applyAlignment="1">
      <alignment horizontal="center" vertical="center"/>
    </xf>
    <xf numFmtId="0" fontId="16" fillId="3" borderId="0" xfId="0" applyFont="1" applyFill="1">
      <alignment vertical="center"/>
    </xf>
    <xf numFmtId="0" fontId="16" fillId="3" borderId="0" xfId="0" applyFont="1" applyFill="1" applyAlignment="1">
      <alignment horizontal="left" vertical="center"/>
    </xf>
    <xf numFmtId="181" fontId="16" fillId="3" borderId="0" xfId="0" applyNumberFormat="1" applyFont="1" applyFill="1" applyAlignment="1">
      <alignment horizontal="center" vertical="center"/>
    </xf>
    <xf numFmtId="0" fontId="16" fillId="3" borderId="0" xfId="0" applyFont="1" applyFill="1" applyAlignment="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Alignment="1">
      <alignment horizontal="right" vertical="center"/>
    </xf>
    <xf numFmtId="0" fontId="20" fillId="0" borderId="0" xfId="0" applyFont="1">
      <alignment vertical="center"/>
    </xf>
    <xf numFmtId="0" fontId="16" fillId="3" borderId="0" xfId="0" applyFont="1" applyFill="1" applyAlignment="1">
      <alignment horizontal="right" vertical="center"/>
    </xf>
    <xf numFmtId="0" fontId="16" fillId="0" borderId="0" xfId="0" applyFont="1" applyAlignment="1">
      <alignment vertical="center" wrapText="1"/>
    </xf>
    <xf numFmtId="0" fontId="16" fillId="0" borderId="0" xfId="0" applyFont="1" applyAlignment="1">
      <alignment horizontal="justify" vertical="center" wrapText="1"/>
    </xf>
    <xf numFmtId="0" fontId="7" fillId="0" borderId="45" xfId="0" applyFont="1" applyBorder="1">
      <alignment vertical="center"/>
    </xf>
    <xf numFmtId="182" fontId="16" fillId="0" borderId="0" xfId="0" applyNumberFormat="1" applyFont="1">
      <alignment vertical="center"/>
    </xf>
    <xf numFmtId="183" fontId="16" fillId="3" borderId="0" xfId="0" applyNumberFormat="1" applyFont="1" applyFill="1">
      <alignment vertical="center"/>
    </xf>
    <xf numFmtId="184" fontId="16" fillId="3" borderId="0" xfId="0" applyNumberFormat="1" applyFont="1" applyFill="1">
      <alignment vertical="center"/>
    </xf>
    <xf numFmtId="0" fontId="16" fillId="0" borderId="31" xfId="0" applyFont="1" applyBorder="1" applyAlignment="1">
      <alignment horizontal="center" vertical="center"/>
    </xf>
    <xf numFmtId="0" fontId="16" fillId="0" borderId="0" xfId="0" applyFont="1" applyAlignment="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176" fontId="16" fillId="3" borderId="0" xfId="0" applyNumberFormat="1" applyFont="1" applyFill="1" applyAlignment="1">
      <alignment horizontal="center" vertical="center"/>
    </xf>
    <xf numFmtId="0" fontId="16" fillId="0" borderId="31" xfId="0" applyFont="1" applyBorder="1" applyAlignment="1">
      <alignment horizontal="center" vertical="center"/>
    </xf>
    <xf numFmtId="0" fontId="16" fillId="0" borderId="13" xfId="0" applyFont="1" applyBorder="1" applyAlignment="1">
      <alignment horizontal="center" vertical="center"/>
    </xf>
    <xf numFmtId="0" fontId="16" fillId="0" borderId="24" xfId="0" applyFont="1" applyBorder="1" applyAlignment="1">
      <alignment horizontal="center" vertical="center"/>
    </xf>
    <xf numFmtId="0" fontId="16" fillId="0" borderId="12" xfId="0" applyFont="1" applyBorder="1" applyAlignment="1">
      <alignment horizontal="center" vertical="center"/>
    </xf>
    <xf numFmtId="176" fontId="16" fillId="0" borderId="13"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2" xfId="0" applyNumberFormat="1" applyFont="1" applyBorder="1" applyAlignment="1">
      <alignment horizontal="center" vertical="center"/>
    </xf>
    <xf numFmtId="179" fontId="16" fillId="3" borderId="13" xfId="0" applyNumberFormat="1" applyFont="1" applyFill="1" applyBorder="1" applyAlignment="1">
      <alignment horizontal="center" vertical="center"/>
    </xf>
    <xf numFmtId="179" fontId="16" fillId="3" borderId="24" xfId="0" applyNumberFormat="1" applyFont="1" applyFill="1" applyBorder="1" applyAlignment="1">
      <alignment horizontal="center" vertical="center"/>
    </xf>
    <xf numFmtId="179" fontId="16" fillId="3" borderId="12" xfId="0" applyNumberFormat="1" applyFont="1" applyFill="1" applyBorder="1" applyAlignment="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lignment horizontal="center" vertical="center"/>
    </xf>
    <xf numFmtId="176" fontId="16" fillId="3" borderId="12" xfId="0" applyNumberFormat="1" applyFont="1" applyFill="1" applyBorder="1" applyAlignment="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lignment horizontal="center" vertical="center"/>
    </xf>
    <xf numFmtId="180" fontId="16" fillId="3" borderId="24" xfId="0" applyNumberFormat="1" applyFont="1" applyFill="1" applyBorder="1" applyAlignment="1">
      <alignment horizontal="center" vertical="center"/>
    </xf>
    <xf numFmtId="180" fontId="16" fillId="3" borderId="12" xfId="0" applyNumberFormat="1" applyFont="1" applyFill="1" applyBorder="1" applyAlignment="1">
      <alignment horizontal="center" vertical="center"/>
    </xf>
    <xf numFmtId="182" fontId="16" fillId="0" borderId="13" xfId="0" applyNumberFormat="1" applyFont="1" applyBorder="1" applyAlignment="1">
      <alignment horizontal="center" vertical="center"/>
    </xf>
    <xf numFmtId="182" fontId="16" fillId="0" borderId="24" xfId="0" applyNumberFormat="1" applyFont="1" applyBorder="1" applyAlignment="1">
      <alignment horizontal="center" vertical="center"/>
    </xf>
    <xf numFmtId="182" fontId="16" fillId="0" borderId="12" xfId="0" applyNumberFormat="1" applyFont="1" applyBorder="1" applyAlignment="1">
      <alignment horizontal="center" vertical="center"/>
    </xf>
    <xf numFmtId="0" fontId="16" fillId="3" borderId="0" xfId="0" applyFont="1" applyFill="1" applyAlignment="1">
      <alignment horizontal="center" vertical="center"/>
    </xf>
    <xf numFmtId="0" fontId="16" fillId="3" borderId="0" xfId="0" applyFont="1" applyFill="1" applyAlignment="1">
      <alignment horizontal="right" vertical="center"/>
    </xf>
    <xf numFmtId="177" fontId="16" fillId="3" borderId="0" xfId="0" applyNumberFormat="1" applyFont="1" applyFill="1" applyAlignment="1">
      <alignment horizontal="center" vertical="center"/>
    </xf>
    <xf numFmtId="176" fontId="16" fillId="3" borderId="0" xfId="0" applyNumberFormat="1" applyFont="1" applyFill="1" applyAlignment="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Border="1" applyAlignment="1">
      <alignment horizontal="center" vertical="center"/>
    </xf>
    <xf numFmtId="182" fontId="16" fillId="0" borderId="13" xfId="0" applyNumberFormat="1" applyFont="1" applyBorder="1" applyAlignment="1">
      <alignment horizontal="right" vertical="center"/>
    </xf>
    <xf numFmtId="182" fontId="16" fillId="0" borderId="12" xfId="0" applyNumberFormat="1" applyFont="1" applyBorder="1" applyAlignment="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Border="1" applyAlignment="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Border="1" applyAlignment="1">
      <alignment horizontal="center" vertical="center"/>
    </xf>
    <xf numFmtId="0" fontId="4" fillId="0" borderId="0" xfId="0" applyFont="1" applyAlignment="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Alignment="1">
      <alignment horizontal="center" vertical="center" wrapText="1"/>
    </xf>
    <xf numFmtId="0" fontId="4" fillId="0" borderId="31" xfId="0" applyFont="1" applyBorder="1" applyAlignment="1">
      <alignment horizontal="right" vertical="center"/>
    </xf>
    <xf numFmtId="0" fontId="16" fillId="0" borderId="0" xfId="0" applyFont="1" applyAlignment="1">
      <alignment horizontal="center" vertical="center"/>
    </xf>
    <xf numFmtId="0" fontId="4" fillId="0" borderId="0" xfId="0" applyFont="1" applyAlignment="1">
      <alignment horizontal="center" vertical="center" wrapText="1"/>
    </xf>
    <xf numFmtId="178" fontId="16" fillId="0" borderId="10" xfId="0" applyNumberFormat="1" applyFont="1" applyBorder="1" applyAlignment="1">
      <alignment horizontal="center" vertical="center"/>
    </xf>
    <xf numFmtId="0" fontId="16" fillId="0" borderId="10" xfId="0" applyFont="1" applyBorder="1" applyAlignment="1">
      <alignment horizontal="center" vertical="center"/>
    </xf>
    <xf numFmtId="181" fontId="16" fillId="3" borderId="0" xfId="0" applyNumberFormat="1" applyFont="1" applyFill="1" applyAlignment="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lignment horizontal="center" vertical="center" wrapText="1"/>
    </xf>
    <xf numFmtId="185" fontId="8" fillId="3" borderId="59" xfId="0" applyNumberFormat="1" applyFont="1" applyFill="1" applyBorder="1" applyAlignment="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lignment horizontal="center" vertical="center" wrapText="1"/>
    </xf>
    <xf numFmtId="185" fontId="8" fillId="3" borderId="25" xfId="0" applyNumberFormat="1" applyFont="1" applyFill="1" applyBorder="1" applyAlignment="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lignment horizontal="center" vertical="center" wrapText="1"/>
    </xf>
    <xf numFmtId="185" fontId="8" fillId="3" borderId="50" xfId="0" applyNumberFormat="1" applyFont="1" applyFill="1" applyBorder="1" applyAlignment="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0"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16" fillId="0" borderId="31" xfId="0" applyFont="1" applyBorder="1" applyAlignment="1">
      <alignment horizontal="right" vertical="center"/>
    </xf>
    <xf numFmtId="0" fontId="16" fillId="0" borderId="7" xfId="0" applyFont="1" applyBorder="1" applyAlignment="1">
      <alignment horizontal="center" vertical="center"/>
    </xf>
    <xf numFmtId="182" fontId="16" fillId="3" borderId="13" xfId="0" applyNumberFormat="1" applyFont="1" applyFill="1" applyBorder="1" applyAlignment="1">
      <alignment horizontal="center" vertical="center"/>
    </xf>
    <xf numFmtId="182" fontId="16" fillId="3" borderId="12" xfId="0" applyNumberFormat="1" applyFont="1" applyFill="1" applyBorder="1" applyAlignment="1">
      <alignment horizontal="center" vertical="center"/>
    </xf>
    <xf numFmtId="182" fontId="16" fillId="0" borderId="10" xfId="0" applyNumberFormat="1" applyFont="1" applyBorder="1" applyAlignment="1">
      <alignment horizontal="center" vertical="center"/>
    </xf>
    <xf numFmtId="0" fontId="16" fillId="0" borderId="13" xfId="0" applyFont="1" applyBorder="1" applyAlignment="1">
      <alignment horizontal="right" vertical="center"/>
    </xf>
    <xf numFmtId="0" fontId="16" fillId="0" borderId="12" xfId="0" applyFont="1" applyBorder="1" applyAlignment="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178" fontId="16" fillId="0" borderId="13" xfId="0" applyNumberFormat="1" applyFont="1" applyBorder="1" applyAlignment="1">
      <alignment horizontal="center" vertical="center"/>
    </xf>
    <xf numFmtId="178" fontId="16" fillId="0" borderId="12" xfId="0" applyNumberFormat="1" applyFont="1" applyBorder="1" applyAlignment="1">
      <alignment horizontal="center" vertical="center"/>
    </xf>
    <xf numFmtId="176" fontId="16" fillId="0" borderId="13" xfId="0" applyNumberFormat="1" applyFont="1" applyBorder="1" applyAlignment="1">
      <alignment horizontal="right" vertical="center"/>
    </xf>
    <xf numFmtId="176" fontId="16" fillId="0" borderId="12" xfId="0" applyNumberFormat="1" applyFont="1" applyBorder="1" applyAlignment="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55" zoomScaleNormal="55" zoomScaleSheetLayoutView="55" workbookViewId="0">
      <selection activeCell="B1" sqref="B1"/>
    </sheetView>
  </sheetViews>
  <sheetFormatPr defaultColWidth="4.5" defaultRowHeight="20.25" customHeight="1" x14ac:dyDescent="0.4"/>
  <cols>
    <col min="1" max="1" width="1.375" style="30" customWidth="1"/>
    <col min="2" max="56" width="5.625" style="30" customWidth="1"/>
    <col min="57" max="16384" width="4.5" style="30"/>
  </cols>
  <sheetData>
    <row r="1" spans="1:57" s="29" customFormat="1" ht="20.25" customHeight="1" x14ac:dyDescent="0.4">
      <c r="A1" s="8"/>
      <c r="B1" s="8"/>
      <c r="C1" s="31" t="s">
        <v>178</v>
      </c>
      <c r="D1" s="31"/>
      <c r="E1" s="8"/>
      <c r="F1" s="8"/>
      <c r="G1" s="32" t="s">
        <v>16</v>
      </c>
      <c r="H1" s="8"/>
      <c r="I1" s="8"/>
      <c r="J1" s="31"/>
      <c r="K1" s="31"/>
      <c r="L1" s="31"/>
      <c r="M1" s="31"/>
      <c r="N1" s="8"/>
      <c r="O1" s="8"/>
      <c r="P1" s="8"/>
      <c r="Q1" s="8"/>
      <c r="R1" s="8"/>
      <c r="S1" s="8"/>
      <c r="T1" s="8"/>
      <c r="U1" s="8"/>
      <c r="V1" s="8"/>
      <c r="W1" s="8"/>
      <c r="X1" s="8"/>
      <c r="Y1" s="8"/>
      <c r="Z1" s="8"/>
      <c r="AA1" s="8"/>
      <c r="AB1" s="8"/>
      <c r="AC1" s="8"/>
      <c r="AD1" s="8"/>
      <c r="AE1" s="8"/>
      <c r="AF1" s="8"/>
      <c r="AG1" s="8"/>
      <c r="AH1" s="8"/>
      <c r="AI1" s="8"/>
      <c r="AJ1" s="8"/>
      <c r="AK1" s="4" t="s">
        <v>19</v>
      </c>
      <c r="AL1" s="4" t="s">
        <v>17</v>
      </c>
      <c r="AM1" s="272" t="s">
        <v>99</v>
      </c>
      <c r="AN1" s="272"/>
      <c r="AO1" s="272"/>
      <c r="AP1" s="272"/>
      <c r="AQ1" s="272"/>
      <c r="AR1" s="272"/>
      <c r="AS1" s="272"/>
      <c r="AT1" s="272"/>
      <c r="AU1" s="272"/>
      <c r="AV1" s="272"/>
      <c r="AW1" s="272"/>
      <c r="AX1" s="272"/>
      <c r="AY1" s="272"/>
      <c r="AZ1" s="272"/>
      <c r="BA1" s="272"/>
      <c r="BB1" s="33" t="s">
        <v>0</v>
      </c>
      <c r="BC1" s="8"/>
      <c r="BD1" s="8"/>
    </row>
    <row r="2" spans="1:57" s="27" customFormat="1" ht="20.25" customHeight="1" x14ac:dyDescent="0.4">
      <c r="A2" s="3"/>
      <c r="B2" s="3"/>
      <c r="C2" s="3"/>
      <c r="D2" s="32"/>
      <c r="E2" s="3"/>
      <c r="F2" s="3"/>
      <c r="G2" s="3"/>
      <c r="H2" s="32"/>
      <c r="I2" s="4"/>
      <c r="J2" s="4"/>
      <c r="K2" s="4"/>
      <c r="L2" s="4"/>
      <c r="M2" s="4"/>
      <c r="N2" s="3"/>
      <c r="O2" s="3"/>
      <c r="P2" s="3"/>
      <c r="Q2" s="3"/>
      <c r="R2" s="3"/>
      <c r="S2" s="3"/>
      <c r="T2" s="4" t="s">
        <v>20</v>
      </c>
      <c r="U2" s="273">
        <v>6</v>
      </c>
      <c r="V2" s="273"/>
      <c r="W2" s="4" t="s">
        <v>17</v>
      </c>
      <c r="X2" s="274">
        <f>IF(U2=0,"",YEAR(DATE(2018+U2,1,1)))</f>
        <v>2024</v>
      </c>
      <c r="Y2" s="274"/>
      <c r="Z2" s="3" t="s">
        <v>21</v>
      </c>
      <c r="AA2" s="3" t="s">
        <v>22</v>
      </c>
      <c r="AB2" s="273">
        <v>4</v>
      </c>
      <c r="AC2" s="273"/>
      <c r="AD2" s="3" t="s">
        <v>23</v>
      </c>
      <c r="AE2" s="3"/>
      <c r="AF2" s="3"/>
      <c r="AG2" s="3"/>
      <c r="AH2" s="3"/>
      <c r="AI2" s="3"/>
      <c r="AJ2" s="33"/>
      <c r="AK2" s="4" t="s">
        <v>18</v>
      </c>
      <c r="AL2" s="4" t="s">
        <v>17</v>
      </c>
      <c r="AM2" s="273"/>
      <c r="AN2" s="273"/>
      <c r="AO2" s="273"/>
      <c r="AP2" s="273"/>
      <c r="AQ2" s="273"/>
      <c r="AR2" s="273"/>
      <c r="AS2" s="273"/>
      <c r="AT2" s="273"/>
      <c r="AU2" s="273"/>
      <c r="AV2" s="273"/>
      <c r="AW2" s="273"/>
      <c r="AX2" s="273"/>
      <c r="AY2" s="273"/>
      <c r="AZ2" s="273"/>
      <c r="BA2" s="273"/>
      <c r="BB2" s="33" t="s">
        <v>0</v>
      </c>
      <c r="BC2" s="4"/>
      <c r="BD2" s="4"/>
      <c r="BE2" s="28"/>
    </row>
    <row r="3" spans="1:57" s="27" customFormat="1" ht="20.25" customHeight="1" x14ac:dyDescent="0.4">
      <c r="A3" s="3"/>
      <c r="B3" s="3"/>
      <c r="C3" s="3"/>
      <c r="D3" s="32"/>
      <c r="E3" s="3"/>
      <c r="F3" s="3"/>
      <c r="G3" s="3"/>
      <c r="H3" s="32"/>
      <c r="I3" s="4"/>
      <c r="J3" s="4"/>
      <c r="K3" s="4"/>
      <c r="L3" s="4"/>
      <c r="M3" s="4"/>
      <c r="N3" s="3"/>
      <c r="O3" s="3"/>
      <c r="P3" s="3"/>
      <c r="Q3" s="3"/>
      <c r="R3" s="3"/>
      <c r="S3" s="3"/>
      <c r="T3" s="34"/>
      <c r="U3" s="36"/>
      <c r="V3" s="36"/>
      <c r="W3" s="37"/>
      <c r="X3" s="36"/>
      <c r="Y3" s="36"/>
      <c r="Z3" s="38"/>
      <c r="AA3" s="38"/>
      <c r="AB3" s="36"/>
      <c r="AC3" s="36"/>
      <c r="AD3" s="35"/>
      <c r="AE3" s="3"/>
      <c r="AF3" s="3"/>
      <c r="AG3" s="3"/>
      <c r="AH3" s="3"/>
      <c r="AI3" s="3"/>
      <c r="AJ3" s="33"/>
      <c r="AK3" s="4"/>
      <c r="AL3" s="4"/>
      <c r="AM3" s="39"/>
      <c r="AN3" s="39"/>
      <c r="AO3" s="39"/>
      <c r="AP3" s="39"/>
      <c r="AQ3" s="39"/>
      <c r="AR3" s="39"/>
      <c r="AS3" s="39"/>
      <c r="AT3" s="39"/>
      <c r="AU3" s="39"/>
      <c r="AV3" s="39"/>
      <c r="AW3" s="39"/>
      <c r="AX3" s="39"/>
      <c r="AY3" s="40" t="s">
        <v>109</v>
      </c>
      <c r="AZ3" s="275" t="s">
        <v>157</v>
      </c>
      <c r="BA3" s="275"/>
      <c r="BB3" s="275"/>
      <c r="BC3" s="275"/>
      <c r="BD3" s="4"/>
      <c r="BE3" s="28"/>
    </row>
    <row r="4" spans="1:57" s="27" customFormat="1" ht="20.25" customHeight="1" x14ac:dyDescent="0.4">
      <c r="A4" s="3"/>
      <c r="B4" s="41"/>
      <c r="C4" s="41"/>
      <c r="D4" s="41"/>
      <c r="E4" s="41"/>
      <c r="F4" s="41"/>
      <c r="G4" s="41"/>
      <c r="H4" s="41"/>
      <c r="I4" s="41"/>
      <c r="J4" s="42"/>
      <c r="K4" s="43"/>
      <c r="L4" s="43"/>
      <c r="M4" s="43"/>
      <c r="N4" s="43"/>
      <c r="O4" s="43"/>
      <c r="P4" s="44"/>
      <c r="Q4" s="43"/>
      <c r="R4" s="43"/>
      <c r="S4" s="3"/>
      <c r="T4" s="3"/>
      <c r="U4" s="3"/>
      <c r="V4" s="3"/>
      <c r="W4" s="3"/>
      <c r="X4" s="3"/>
      <c r="Y4" s="3"/>
      <c r="Z4" s="38"/>
      <c r="AA4" s="38"/>
      <c r="AB4" s="36"/>
      <c r="AC4" s="36"/>
      <c r="AD4" s="35"/>
      <c r="AE4" s="3"/>
      <c r="AF4" s="3"/>
      <c r="AG4" s="3"/>
      <c r="AH4" s="3"/>
      <c r="AI4" s="3"/>
      <c r="AJ4" s="33"/>
      <c r="AK4" s="4"/>
      <c r="AL4" s="4"/>
      <c r="AM4" s="39"/>
      <c r="AN4" s="39"/>
      <c r="AO4" s="39"/>
      <c r="AP4" s="39"/>
      <c r="AQ4" s="39"/>
      <c r="AR4" s="39"/>
      <c r="AS4" s="39"/>
      <c r="AT4" s="39"/>
      <c r="AU4" s="39"/>
      <c r="AV4" s="39"/>
      <c r="AW4" s="39"/>
      <c r="AX4" s="39"/>
      <c r="AY4" s="40" t="s">
        <v>148</v>
      </c>
      <c r="AZ4" s="275" t="s">
        <v>149</v>
      </c>
      <c r="BA4" s="275"/>
      <c r="BB4" s="275"/>
      <c r="BC4" s="275"/>
      <c r="BD4" s="4"/>
      <c r="BE4" s="28"/>
    </row>
    <row r="5" spans="1:57" s="27" customFormat="1" ht="20.25" customHeight="1" x14ac:dyDescent="0.4">
      <c r="A5" s="3"/>
      <c r="B5" s="45"/>
      <c r="C5" s="45"/>
      <c r="D5" s="45"/>
      <c r="E5" s="45"/>
      <c r="F5" s="45"/>
      <c r="G5" s="45"/>
      <c r="H5" s="45"/>
      <c r="I5" s="45"/>
      <c r="J5" s="43"/>
      <c r="K5" s="46"/>
      <c r="L5" s="47"/>
      <c r="M5" s="47"/>
      <c r="N5" s="47"/>
      <c r="O5" s="47"/>
      <c r="P5" s="45"/>
      <c r="Q5" s="41"/>
      <c r="R5" s="41"/>
      <c r="S5" s="8"/>
      <c r="T5" s="3"/>
      <c r="U5" s="3"/>
      <c r="V5" s="3"/>
      <c r="W5" s="3"/>
      <c r="X5" s="3"/>
      <c r="Y5" s="3"/>
      <c r="Z5" s="38"/>
      <c r="AA5" s="38"/>
      <c r="AB5" s="36"/>
      <c r="AC5" s="36"/>
      <c r="AD5" s="8"/>
      <c r="AE5" s="8"/>
      <c r="AF5" s="8"/>
      <c r="AG5" s="8"/>
      <c r="AH5" s="3"/>
      <c r="AI5" s="3"/>
      <c r="AJ5" s="8" t="s">
        <v>80</v>
      </c>
      <c r="AK5" s="8"/>
      <c r="AL5" s="8"/>
      <c r="AM5" s="8"/>
      <c r="AN5" s="8"/>
      <c r="AO5" s="8"/>
      <c r="AP5" s="8"/>
      <c r="AQ5" s="8"/>
      <c r="AR5" s="41"/>
      <c r="AS5" s="41"/>
      <c r="AT5" s="48"/>
      <c r="AU5" s="8"/>
      <c r="AV5" s="266">
        <v>40</v>
      </c>
      <c r="AW5" s="267"/>
      <c r="AX5" s="48" t="s">
        <v>24</v>
      </c>
      <c r="AY5" s="8"/>
      <c r="AZ5" s="268">
        <v>160</v>
      </c>
      <c r="BA5" s="269"/>
      <c r="BB5" s="48" t="s">
        <v>129</v>
      </c>
      <c r="BC5" s="8"/>
      <c r="BD5" s="3"/>
      <c r="BE5" s="28"/>
    </row>
    <row r="6" spans="1:57" s="27" customFormat="1" ht="20.25" customHeight="1" x14ac:dyDescent="0.4">
      <c r="A6" s="3"/>
      <c r="B6" s="45"/>
      <c r="C6" s="45"/>
      <c r="D6" s="45"/>
      <c r="E6" s="45"/>
      <c r="F6" s="45"/>
      <c r="G6" s="45"/>
      <c r="H6" s="45"/>
      <c r="I6" s="45"/>
      <c r="J6" s="45"/>
      <c r="K6" s="49"/>
      <c r="L6" s="49"/>
      <c r="M6" s="49"/>
      <c r="N6" s="45"/>
      <c r="O6" s="50"/>
      <c r="P6" s="51"/>
      <c r="Q6" s="51"/>
      <c r="R6" s="52"/>
      <c r="S6" s="53"/>
      <c r="T6" s="3"/>
      <c r="U6" s="3"/>
      <c r="V6" s="3"/>
      <c r="W6" s="3"/>
      <c r="X6" s="3"/>
      <c r="Y6" s="3"/>
      <c r="Z6" s="38"/>
      <c r="AA6" s="38"/>
      <c r="AB6" s="36"/>
      <c r="AC6" s="36"/>
      <c r="AD6" s="48"/>
      <c r="AE6" s="8"/>
      <c r="AF6" s="8"/>
      <c r="AG6" s="8"/>
      <c r="AH6" s="3"/>
      <c r="AI6" s="3"/>
      <c r="AJ6" s="3"/>
      <c r="AK6" s="3"/>
      <c r="AL6" s="8"/>
      <c r="AM6" s="8"/>
      <c r="AN6" s="54"/>
      <c r="AO6" s="55"/>
      <c r="AP6" s="55"/>
      <c r="AQ6" s="53"/>
      <c r="AR6" s="53"/>
      <c r="AS6" s="53"/>
      <c r="AT6" s="53"/>
      <c r="AU6" s="53"/>
      <c r="AV6" s="53"/>
      <c r="AW6" s="8" t="s">
        <v>25</v>
      </c>
      <c r="AX6" s="8"/>
      <c r="AY6" s="8"/>
      <c r="AZ6" s="270">
        <f>DAY(EOMONTH(DATE(X2,AB2,1),0))</f>
        <v>30</v>
      </c>
      <c r="BA6" s="271"/>
      <c r="BB6" s="48" t="s">
        <v>26</v>
      </c>
      <c r="BC6" s="3"/>
      <c r="BD6" s="3"/>
      <c r="BE6" s="28"/>
    </row>
    <row r="7" spans="1:57" ht="20.25" customHeight="1" thickBot="1" x14ac:dyDescent="0.45">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60"/>
    </row>
    <row r="8" spans="1:57" ht="20.25" customHeight="1" thickBot="1" x14ac:dyDescent="0.45">
      <c r="A8" s="1"/>
      <c r="B8" s="249" t="s">
        <v>27</v>
      </c>
      <c r="C8" s="252" t="s">
        <v>87</v>
      </c>
      <c r="D8" s="253"/>
      <c r="E8" s="258" t="s">
        <v>88</v>
      </c>
      <c r="F8" s="253"/>
      <c r="G8" s="258" t="s">
        <v>89</v>
      </c>
      <c r="H8" s="252"/>
      <c r="I8" s="252"/>
      <c r="J8" s="252"/>
      <c r="K8" s="253"/>
      <c r="L8" s="258" t="s">
        <v>90</v>
      </c>
      <c r="M8" s="252"/>
      <c r="N8" s="252"/>
      <c r="O8" s="261"/>
      <c r="P8" s="264" t="s">
        <v>167</v>
      </c>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36" t="str">
        <f>IF(AZ3="４週","(9)1～4週目の勤務時間数合計","(9)1か月の勤務時間数合計")</f>
        <v>(9)1～4週目の勤務時間数合計</v>
      </c>
      <c r="AV8" s="237"/>
      <c r="AW8" s="236" t="s">
        <v>91</v>
      </c>
      <c r="AX8" s="237"/>
      <c r="AY8" s="244" t="s">
        <v>166</v>
      </c>
      <c r="AZ8" s="244"/>
      <c r="BA8" s="244"/>
      <c r="BB8" s="244"/>
      <c r="BC8" s="244"/>
      <c r="BD8" s="244"/>
    </row>
    <row r="9" spans="1:57" ht="20.25" customHeight="1" thickBot="1" x14ac:dyDescent="0.45">
      <c r="A9" s="1"/>
      <c r="B9" s="250"/>
      <c r="C9" s="254"/>
      <c r="D9" s="255"/>
      <c r="E9" s="259"/>
      <c r="F9" s="255"/>
      <c r="G9" s="259"/>
      <c r="H9" s="254"/>
      <c r="I9" s="254"/>
      <c r="J9" s="254"/>
      <c r="K9" s="255"/>
      <c r="L9" s="259"/>
      <c r="M9" s="254"/>
      <c r="N9" s="254"/>
      <c r="O9" s="262"/>
      <c r="P9" s="246" t="s">
        <v>11</v>
      </c>
      <c r="Q9" s="247"/>
      <c r="R9" s="247"/>
      <c r="S9" s="247"/>
      <c r="T9" s="247"/>
      <c r="U9" s="247"/>
      <c r="V9" s="248"/>
      <c r="W9" s="246" t="s">
        <v>12</v>
      </c>
      <c r="X9" s="247"/>
      <c r="Y9" s="247"/>
      <c r="Z9" s="247"/>
      <c r="AA9" s="247"/>
      <c r="AB9" s="247"/>
      <c r="AC9" s="248"/>
      <c r="AD9" s="246" t="s">
        <v>13</v>
      </c>
      <c r="AE9" s="247"/>
      <c r="AF9" s="247"/>
      <c r="AG9" s="247"/>
      <c r="AH9" s="247"/>
      <c r="AI9" s="247"/>
      <c r="AJ9" s="248"/>
      <c r="AK9" s="246" t="s">
        <v>14</v>
      </c>
      <c r="AL9" s="247"/>
      <c r="AM9" s="247"/>
      <c r="AN9" s="247"/>
      <c r="AO9" s="247"/>
      <c r="AP9" s="247"/>
      <c r="AQ9" s="248"/>
      <c r="AR9" s="246" t="s">
        <v>15</v>
      </c>
      <c r="AS9" s="247"/>
      <c r="AT9" s="248"/>
      <c r="AU9" s="238"/>
      <c r="AV9" s="239"/>
      <c r="AW9" s="238"/>
      <c r="AX9" s="239"/>
      <c r="AY9" s="244"/>
      <c r="AZ9" s="244"/>
      <c r="BA9" s="244"/>
      <c r="BB9" s="244"/>
      <c r="BC9" s="244"/>
      <c r="BD9" s="244"/>
    </row>
    <row r="10" spans="1:57" ht="20.25" customHeight="1" thickBot="1" x14ac:dyDescent="0.45">
      <c r="A10" s="1"/>
      <c r="B10" s="250"/>
      <c r="C10" s="254"/>
      <c r="D10" s="255"/>
      <c r="E10" s="259"/>
      <c r="F10" s="255"/>
      <c r="G10" s="259"/>
      <c r="H10" s="254"/>
      <c r="I10" s="254"/>
      <c r="J10" s="254"/>
      <c r="K10" s="255"/>
      <c r="L10" s="259"/>
      <c r="M10" s="254"/>
      <c r="N10" s="254"/>
      <c r="O10" s="262"/>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1" t="str">
        <f>IF(AZ3="暦月",IF(DAY(DATE($X$2,$AB$2,31))=31,31,""),"")</f>
        <v/>
      </c>
      <c r="AU10" s="238"/>
      <c r="AV10" s="239"/>
      <c r="AW10" s="238"/>
      <c r="AX10" s="239"/>
      <c r="AY10" s="244"/>
      <c r="AZ10" s="244"/>
      <c r="BA10" s="244"/>
      <c r="BB10" s="244"/>
      <c r="BC10" s="244"/>
      <c r="BD10" s="244"/>
    </row>
    <row r="11" spans="1:57" ht="20.25" hidden="1" customHeight="1" thickBot="1" x14ac:dyDescent="0.45">
      <c r="A11" s="1"/>
      <c r="B11" s="250"/>
      <c r="C11" s="254"/>
      <c r="D11" s="255"/>
      <c r="E11" s="259"/>
      <c r="F11" s="255"/>
      <c r="G11" s="259"/>
      <c r="H11" s="254"/>
      <c r="I11" s="254"/>
      <c r="J11" s="254"/>
      <c r="K11" s="255"/>
      <c r="L11" s="259"/>
      <c r="M11" s="254"/>
      <c r="N11" s="254"/>
      <c r="O11" s="262"/>
      <c r="P11" s="69">
        <f>WEEKDAY(DATE($X$2,$AB$2,1))</f>
        <v>2</v>
      </c>
      <c r="Q11" s="70">
        <f>WEEKDAY(DATE($X$2,$AB$2,2))</f>
        <v>3</v>
      </c>
      <c r="R11" s="70">
        <f>WEEKDAY(DATE($X$2,$AB$2,3))</f>
        <v>4</v>
      </c>
      <c r="S11" s="70">
        <f>WEEKDAY(DATE($X$2,$AB$2,4))</f>
        <v>5</v>
      </c>
      <c r="T11" s="70">
        <f>WEEKDAY(DATE($X$2,$AB$2,5))</f>
        <v>6</v>
      </c>
      <c r="U11" s="70">
        <f>WEEKDAY(DATE($X$2,$AB$2,6))</f>
        <v>7</v>
      </c>
      <c r="V11" s="71">
        <f>WEEKDAY(DATE($X$2,$AB$2,7))</f>
        <v>1</v>
      </c>
      <c r="W11" s="69">
        <f>WEEKDAY(DATE($X$2,$AB$2,8))</f>
        <v>2</v>
      </c>
      <c r="X11" s="70">
        <f>WEEKDAY(DATE($X$2,$AB$2,9))</f>
        <v>3</v>
      </c>
      <c r="Y11" s="70">
        <f>WEEKDAY(DATE($X$2,$AB$2,10))</f>
        <v>4</v>
      </c>
      <c r="Z11" s="70">
        <f>WEEKDAY(DATE($X$2,$AB$2,11))</f>
        <v>5</v>
      </c>
      <c r="AA11" s="70">
        <f>WEEKDAY(DATE($X$2,$AB$2,12))</f>
        <v>6</v>
      </c>
      <c r="AB11" s="70">
        <f>WEEKDAY(DATE($X$2,$AB$2,13))</f>
        <v>7</v>
      </c>
      <c r="AC11" s="71">
        <f>WEEKDAY(DATE($X$2,$AB$2,14))</f>
        <v>1</v>
      </c>
      <c r="AD11" s="69">
        <f>WEEKDAY(DATE($X$2,$AB$2,15))</f>
        <v>2</v>
      </c>
      <c r="AE11" s="70">
        <f>WEEKDAY(DATE($X$2,$AB$2,16))</f>
        <v>3</v>
      </c>
      <c r="AF11" s="70">
        <f>WEEKDAY(DATE($X$2,$AB$2,17))</f>
        <v>4</v>
      </c>
      <c r="AG11" s="70">
        <f>WEEKDAY(DATE($X$2,$AB$2,18))</f>
        <v>5</v>
      </c>
      <c r="AH11" s="70">
        <f>WEEKDAY(DATE($X$2,$AB$2,19))</f>
        <v>6</v>
      </c>
      <c r="AI11" s="70">
        <f>WEEKDAY(DATE($X$2,$AB$2,20))</f>
        <v>7</v>
      </c>
      <c r="AJ11" s="71">
        <f>WEEKDAY(DATE($X$2,$AB$2,21))</f>
        <v>1</v>
      </c>
      <c r="AK11" s="69">
        <f>WEEKDAY(DATE($X$2,$AB$2,22))</f>
        <v>2</v>
      </c>
      <c r="AL11" s="70">
        <f>WEEKDAY(DATE($X$2,$AB$2,23))</f>
        <v>3</v>
      </c>
      <c r="AM11" s="70">
        <f>WEEKDAY(DATE($X$2,$AB$2,24))</f>
        <v>4</v>
      </c>
      <c r="AN11" s="70">
        <f>WEEKDAY(DATE($X$2,$AB$2,25))</f>
        <v>5</v>
      </c>
      <c r="AO11" s="70">
        <f>WEEKDAY(DATE($X$2,$AB$2,26))</f>
        <v>6</v>
      </c>
      <c r="AP11" s="70">
        <f>WEEKDAY(DATE($X$2,$AB$2,27))</f>
        <v>7</v>
      </c>
      <c r="AQ11" s="71">
        <f>WEEKDAY(DATE($X$2,$AB$2,28))</f>
        <v>1</v>
      </c>
      <c r="AR11" s="69">
        <f>IF(AR10=29,WEEKDAY(DATE($X$2,$AB$2,29)),0)</f>
        <v>0</v>
      </c>
      <c r="AS11" s="70">
        <f>IF(AS10=30,WEEKDAY(DATE($X$2,$AB$2,30)),0)</f>
        <v>0</v>
      </c>
      <c r="AT11" s="71">
        <f>IF(AT10=31,WEEKDAY(DATE($X$2,$AB$2,31)),0)</f>
        <v>0</v>
      </c>
      <c r="AU11" s="240"/>
      <c r="AV11" s="241"/>
      <c r="AW11" s="240"/>
      <c r="AX11" s="241"/>
      <c r="AY11" s="245"/>
      <c r="AZ11" s="245"/>
      <c r="BA11" s="245"/>
      <c r="BB11" s="245"/>
      <c r="BC11" s="245"/>
      <c r="BD11" s="245"/>
    </row>
    <row r="12" spans="1:57" ht="20.25" customHeight="1" thickBot="1" x14ac:dyDescent="0.45">
      <c r="A12" s="1"/>
      <c r="B12" s="251"/>
      <c r="C12" s="256"/>
      <c r="D12" s="257"/>
      <c r="E12" s="260"/>
      <c r="F12" s="257"/>
      <c r="G12" s="260"/>
      <c r="H12" s="256"/>
      <c r="I12" s="256"/>
      <c r="J12" s="256"/>
      <c r="K12" s="257"/>
      <c r="L12" s="260"/>
      <c r="M12" s="256"/>
      <c r="N12" s="256"/>
      <c r="O12" s="263"/>
      <c r="P12" s="72" t="str">
        <f>IF(P11=1,"日",IF(P11=2,"月",IF(P11=3,"火",IF(P11=4,"水",IF(P11=5,"木",IF(P11=6,"金","土"))))))</f>
        <v>月</v>
      </c>
      <c r="Q12" s="73" t="str">
        <f t="shared" ref="Q12:AQ12" si="0">IF(Q11=1,"日",IF(Q11=2,"月",IF(Q11=3,"火",IF(Q11=4,"水",IF(Q11=5,"木",IF(Q11=6,"金","土"))))))</f>
        <v>火</v>
      </c>
      <c r="R12" s="73" t="str">
        <f t="shared" si="0"/>
        <v>水</v>
      </c>
      <c r="S12" s="73" t="str">
        <f t="shared" si="0"/>
        <v>木</v>
      </c>
      <c r="T12" s="73" t="str">
        <f t="shared" si="0"/>
        <v>金</v>
      </c>
      <c r="U12" s="73" t="str">
        <f t="shared" si="0"/>
        <v>土</v>
      </c>
      <c r="V12" s="74" t="str">
        <f t="shared" si="0"/>
        <v>日</v>
      </c>
      <c r="W12" s="72" t="str">
        <f t="shared" si="0"/>
        <v>月</v>
      </c>
      <c r="X12" s="73" t="str">
        <f t="shared" si="0"/>
        <v>火</v>
      </c>
      <c r="Y12" s="73" t="str">
        <f t="shared" si="0"/>
        <v>水</v>
      </c>
      <c r="Z12" s="73" t="str">
        <f t="shared" si="0"/>
        <v>木</v>
      </c>
      <c r="AA12" s="73" t="str">
        <f t="shared" si="0"/>
        <v>金</v>
      </c>
      <c r="AB12" s="73" t="str">
        <f t="shared" si="0"/>
        <v>土</v>
      </c>
      <c r="AC12" s="74" t="str">
        <f t="shared" si="0"/>
        <v>日</v>
      </c>
      <c r="AD12" s="72" t="str">
        <f t="shared" si="0"/>
        <v>月</v>
      </c>
      <c r="AE12" s="73" t="str">
        <f t="shared" si="0"/>
        <v>火</v>
      </c>
      <c r="AF12" s="73" t="str">
        <f t="shared" si="0"/>
        <v>水</v>
      </c>
      <c r="AG12" s="73" t="str">
        <f t="shared" si="0"/>
        <v>木</v>
      </c>
      <c r="AH12" s="73" t="str">
        <f t="shared" si="0"/>
        <v>金</v>
      </c>
      <c r="AI12" s="73" t="str">
        <f t="shared" si="0"/>
        <v>土</v>
      </c>
      <c r="AJ12" s="74" t="str">
        <f t="shared" si="0"/>
        <v>日</v>
      </c>
      <c r="AK12" s="72" t="str">
        <f t="shared" si="0"/>
        <v>月</v>
      </c>
      <c r="AL12" s="73" t="str">
        <f t="shared" si="0"/>
        <v>火</v>
      </c>
      <c r="AM12" s="73" t="str">
        <f t="shared" si="0"/>
        <v>水</v>
      </c>
      <c r="AN12" s="73" t="str">
        <f t="shared" si="0"/>
        <v>木</v>
      </c>
      <c r="AO12" s="73" t="str">
        <f t="shared" si="0"/>
        <v>金</v>
      </c>
      <c r="AP12" s="73" t="str">
        <f t="shared" si="0"/>
        <v>土</v>
      </c>
      <c r="AQ12" s="74" t="str">
        <f t="shared" si="0"/>
        <v>日</v>
      </c>
      <c r="AR12" s="73" t="str">
        <f>IF(AR11=1,"日",IF(AR11=2,"月",IF(AR11=3,"火",IF(AR11=4,"水",IF(AR11=5,"木",IF(AR11=6,"金",IF(AR11=0,"","土")))))))</f>
        <v/>
      </c>
      <c r="AS12" s="73" t="str">
        <f>IF(AS11=1,"日",IF(AS11=2,"月",IF(AS11=3,"火",IF(AS11=4,"水",IF(AS11=5,"木",IF(AS11=6,"金",IF(AS11=0,"","土")))))))</f>
        <v/>
      </c>
      <c r="AT12" s="73" t="str">
        <f>IF(AT11=1,"日",IF(AT11=2,"月",IF(AT11=3,"火",IF(AT11=4,"水",IF(AT11=5,"木",IF(AT11=6,"金",IF(AT11=0,"","土")))))))</f>
        <v/>
      </c>
      <c r="AU12" s="242"/>
      <c r="AV12" s="243"/>
      <c r="AW12" s="242"/>
      <c r="AX12" s="243"/>
      <c r="AY12" s="245"/>
      <c r="AZ12" s="245"/>
      <c r="BA12" s="245"/>
      <c r="BB12" s="245"/>
      <c r="BC12" s="245"/>
      <c r="BD12" s="245"/>
    </row>
    <row r="13" spans="1:57" ht="39.950000000000003" customHeight="1" x14ac:dyDescent="0.4">
      <c r="A13" s="1"/>
      <c r="B13" s="66">
        <v>1</v>
      </c>
      <c r="C13" s="222" t="s">
        <v>2</v>
      </c>
      <c r="D13" s="223"/>
      <c r="E13" s="224" t="s">
        <v>100</v>
      </c>
      <c r="F13" s="225"/>
      <c r="G13" s="226" t="s">
        <v>101</v>
      </c>
      <c r="H13" s="227"/>
      <c r="I13" s="227"/>
      <c r="J13" s="227"/>
      <c r="K13" s="228"/>
      <c r="L13" s="229" t="s">
        <v>102</v>
      </c>
      <c r="M13" s="230"/>
      <c r="N13" s="230"/>
      <c r="O13" s="231"/>
      <c r="P13" s="124">
        <v>8</v>
      </c>
      <c r="Q13" s="125">
        <v>8</v>
      </c>
      <c r="R13" s="125">
        <v>8</v>
      </c>
      <c r="S13" s="125"/>
      <c r="T13" s="125"/>
      <c r="U13" s="125">
        <v>8</v>
      </c>
      <c r="V13" s="126">
        <v>8</v>
      </c>
      <c r="W13" s="124">
        <v>8</v>
      </c>
      <c r="X13" s="125">
        <v>8</v>
      </c>
      <c r="Y13" s="125">
        <v>8</v>
      </c>
      <c r="Z13" s="125"/>
      <c r="AA13" s="125"/>
      <c r="AB13" s="125">
        <v>8</v>
      </c>
      <c r="AC13" s="126">
        <v>8</v>
      </c>
      <c r="AD13" s="124">
        <v>8</v>
      </c>
      <c r="AE13" s="125">
        <v>8</v>
      </c>
      <c r="AF13" s="125">
        <v>8</v>
      </c>
      <c r="AG13" s="125"/>
      <c r="AH13" s="125"/>
      <c r="AI13" s="125">
        <v>8</v>
      </c>
      <c r="AJ13" s="126">
        <v>8</v>
      </c>
      <c r="AK13" s="124">
        <v>8</v>
      </c>
      <c r="AL13" s="125">
        <v>8</v>
      </c>
      <c r="AM13" s="125">
        <v>8</v>
      </c>
      <c r="AN13" s="125"/>
      <c r="AO13" s="125"/>
      <c r="AP13" s="125">
        <v>8</v>
      </c>
      <c r="AQ13" s="126">
        <v>8</v>
      </c>
      <c r="AR13" s="124"/>
      <c r="AS13" s="125"/>
      <c r="AT13" s="126"/>
      <c r="AU13" s="232">
        <f>IF($AZ$3="４週",SUM(P13:AQ13),IF($AZ$3="暦月",SUM(P13:AT13),""))</f>
        <v>160</v>
      </c>
      <c r="AV13" s="233"/>
      <c r="AW13" s="234">
        <f t="shared" ref="AW13:AW30" si="1">IF($AZ$3="４週",AU13/4,IF($AZ$3="暦月",AU13/($AZ$6/7),""))</f>
        <v>40</v>
      </c>
      <c r="AX13" s="235"/>
      <c r="AY13" s="219"/>
      <c r="AZ13" s="220"/>
      <c r="BA13" s="220"/>
      <c r="BB13" s="220"/>
      <c r="BC13" s="220"/>
      <c r="BD13" s="221"/>
    </row>
    <row r="14" spans="1:57" ht="39.950000000000003" customHeight="1" x14ac:dyDescent="0.4">
      <c r="A14" s="1"/>
      <c r="B14" s="67">
        <f t="shared" ref="B14:B30" si="2">B13+1</f>
        <v>2</v>
      </c>
      <c r="C14" s="205" t="s">
        <v>42</v>
      </c>
      <c r="D14" s="206"/>
      <c r="E14" s="207" t="s">
        <v>100</v>
      </c>
      <c r="F14" s="208"/>
      <c r="G14" s="209" t="s">
        <v>3</v>
      </c>
      <c r="H14" s="210"/>
      <c r="I14" s="210"/>
      <c r="J14" s="210"/>
      <c r="K14" s="211"/>
      <c r="L14" s="212" t="s">
        <v>158</v>
      </c>
      <c r="M14" s="213"/>
      <c r="N14" s="213"/>
      <c r="O14" s="214"/>
      <c r="P14" s="127">
        <v>8</v>
      </c>
      <c r="Q14" s="128">
        <v>8</v>
      </c>
      <c r="R14" s="128"/>
      <c r="S14" s="128">
        <v>8</v>
      </c>
      <c r="T14" s="128">
        <v>8</v>
      </c>
      <c r="U14" s="128">
        <v>8</v>
      </c>
      <c r="V14" s="129"/>
      <c r="W14" s="127">
        <v>8</v>
      </c>
      <c r="X14" s="128">
        <v>8</v>
      </c>
      <c r="Y14" s="128"/>
      <c r="Z14" s="128">
        <v>8</v>
      </c>
      <c r="AA14" s="128">
        <v>8</v>
      </c>
      <c r="AB14" s="128">
        <v>8</v>
      </c>
      <c r="AC14" s="129"/>
      <c r="AD14" s="127">
        <v>8</v>
      </c>
      <c r="AE14" s="128">
        <v>8</v>
      </c>
      <c r="AF14" s="128"/>
      <c r="AG14" s="128">
        <v>8</v>
      </c>
      <c r="AH14" s="128">
        <v>8</v>
      </c>
      <c r="AI14" s="128">
        <v>8</v>
      </c>
      <c r="AJ14" s="129"/>
      <c r="AK14" s="127">
        <v>8</v>
      </c>
      <c r="AL14" s="128">
        <v>8</v>
      </c>
      <c r="AM14" s="128"/>
      <c r="AN14" s="128">
        <v>8</v>
      </c>
      <c r="AO14" s="128">
        <v>8</v>
      </c>
      <c r="AP14" s="128">
        <v>8</v>
      </c>
      <c r="AQ14" s="129"/>
      <c r="AR14" s="127"/>
      <c r="AS14" s="128"/>
      <c r="AT14" s="129"/>
      <c r="AU14" s="215">
        <f>IF($AZ$3="４週",SUM(P14:AQ14),IF($AZ$3="暦月",SUM(P14:AT14),""))</f>
        <v>160</v>
      </c>
      <c r="AV14" s="216"/>
      <c r="AW14" s="217">
        <f t="shared" si="1"/>
        <v>40</v>
      </c>
      <c r="AX14" s="218"/>
      <c r="AY14" s="185"/>
      <c r="AZ14" s="186"/>
      <c r="BA14" s="186"/>
      <c r="BB14" s="186"/>
      <c r="BC14" s="186"/>
      <c r="BD14" s="187"/>
    </row>
    <row r="15" spans="1:57" ht="39.950000000000003" customHeight="1" x14ac:dyDescent="0.4">
      <c r="A15" s="1"/>
      <c r="B15" s="67">
        <f t="shared" si="2"/>
        <v>3</v>
      </c>
      <c r="C15" s="205" t="s">
        <v>43</v>
      </c>
      <c r="D15" s="206"/>
      <c r="E15" s="207" t="s">
        <v>179</v>
      </c>
      <c r="F15" s="208"/>
      <c r="G15" s="209" t="s">
        <v>120</v>
      </c>
      <c r="H15" s="210"/>
      <c r="I15" s="210"/>
      <c r="J15" s="210"/>
      <c r="K15" s="211"/>
      <c r="L15" s="212" t="s">
        <v>121</v>
      </c>
      <c r="M15" s="213"/>
      <c r="N15" s="213"/>
      <c r="O15" s="214"/>
      <c r="P15" s="127"/>
      <c r="Q15" s="128">
        <v>8</v>
      </c>
      <c r="R15" s="128">
        <v>8</v>
      </c>
      <c r="S15" s="128"/>
      <c r="T15" s="128">
        <v>8</v>
      </c>
      <c r="U15" s="128">
        <v>8</v>
      </c>
      <c r="V15" s="129">
        <v>8</v>
      </c>
      <c r="W15" s="127"/>
      <c r="X15" s="128">
        <v>8</v>
      </c>
      <c r="Y15" s="128">
        <v>8</v>
      </c>
      <c r="Z15" s="128"/>
      <c r="AA15" s="128">
        <v>8</v>
      </c>
      <c r="AB15" s="128">
        <v>8</v>
      </c>
      <c r="AC15" s="129">
        <v>8</v>
      </c>
      <c r="AD15" s="127"/>
      <c r="AE15" s="128">
        <v>8</v>
      </c>
      <c r="AF15" s="128">
        <v>8</v>
      </c>
      <c r="AG15" s="128"/>
      <c r="AH15" s="128">
        <v>8</v>
      </c>
      <c r="AI15" s="128">
        <v>8</v>
      </c>
      <c r="AJ15" s="129">
        <v>8</v>
      </c>
      <c r="AK15" s="127"/>
      <c r="AL15" s="128">
        <v>8</v>
      </c>
      <c r="AM15" s="128">
        <v>8</v>
      </c>
      <c r="AN15" s="128"/>
      <c r="AO15" s="128">
        <v>8</v>
      </c>
      <c r="AP15" s="128">
        <v>8</v>
      </c>
      <c r="AQ15" s="129">
        <v>8</v>
      </c>
      <c r="AR15" s="127"/>
      <c r="AS15" s="128"/>
      <c r="AT15" s="129"/>
      <c r="AU15" s="215">
        <f>IF($AZ$3="４週",SUM(P15:AQ15),IF($AZ$3="暦月",SUM(P15:AT15),""))</f>
        <v>160</v>
      </c>
      <c r="AV15" s="216"/>
      <c r="AW15" s="217">
        <f t="shared" si="1"/>
        <v>40</v>
      </c>
      <c r="AX15" s="218"/>
      <c r="AY15" s="185" t="s">
        <v>180</v>
      </c>
      <c r="AZ15" s="186"/>
      <c r="BA15" s="186"/>
      <c r="BB15" s="186"/>
      <c r="BC15" s="186"/>
      <c r="BD15" s="187"/>
    </row>
    <row r="16" spans="1:57" ht="39.950000000000003" customHeight="1" x14ac:dyDescent="0.4">
      <c r="A16" s="1"/>
      <c r="B16" s="67">
        <f t="shared" si="2"/>
        <v>4</v>
      </c>
      <c r="C16" s="205" t="s">
        <v>42</v>
      </c>
      <c r="D16" s="206"/>
      <c r="E16" s="207" t="s">
        <v>103</v>
      </c>
      <c r="F16" s="208"/>
      <c r="G16" s="209" t="s">
        <v>116</v>
      </c>
      <c r="H16" s="210"/>
      <c r="I16" s="210"/>
      <c r="J16" s="210"/>
      <c r="K16" s="211"/>
      <c r="L16" s="212" t="s">
        <v>123</v>
      </c>
      <c r="M16" s="213"/>
      <c r="N16" s="213"/>
      <c r="O16" s="214"/>
      <c r="P16" s="127">
        <v>4</v>
      </c>
      <c r="Q16" s="128">
        <v>4</v>
      </c>
      <c r="R16" s="128"/>
      <c r="S16" s="128"/>
      <c r="T16" s="128">
        <v>4</v>
      </c>
      <c r="U16" s="128">
        <v>4</v>
      </c>
      <c r="V16" s="129">
        <v>4</v>
      </c>
      <c r="W16" s="127">
        <v>4</v>
      </c>
      <c r="X16" s="128">
        <v>4</v>
      </c>
      <c r="Y16" s="128"/>
      <c r="Z16" s="128"/>
      <c r="AA16" s="128">
        <v>4</v>
      </c>
      <c r="AB16" s="128">
        <v>4</v>
      </c>
      <c r="AC16" s="129">
        <v>4</v>
      </c>
      <c r="AD16" s="127">
        <v>4</v>
      </c>
      <c r="AE16" s="128">
        <v>4</v>
      </c>
      <c r="AF16" s="128"/>
      <c r="AG16" s="128"/>
      <c r="AH16" s="128">
        <v>4</v>
      </c>
      <c r="AI16" s="128">
        <v>4</v>
      </c>
      <c r="AJ16" s="129">
        <v>4</v>
      </c>
      <c r="AK16" s="127">
        <v>4</v>
      </c>
      <c r="AL16" s="128">
        <v>4</v>
      </c>
      <c r="AM16" s="128"/>
      <c r="AN16" s="128"/>
      <c r="AO16" s="128">
        <v>4</v>
      </c>
      <c r="AP16" s="128">
        <v>4</v>
      </c>
      <c r="AQ16" s="129">
        <v>4</v>
      </c>
      <c r="AR16" s="127"/>
      <c r="AS16" s="128"/>
      <c r="AT16" s="129"/>
      <c r="AU16" s="215">
        <f>IF($AZ$3="４週",SUM(P16:AQ16),IF($AZ$3="暦月",SUM(P16:AT16),""))</f>
        <v>80</v>
      </c>
      <c r="AV16" s="216"/>
      <c r="AW16" s="217">
        <f t="shared" si="1"/>
        <v>20</v>
      </c>
      <c r="AX16" s="218"/>
      <c r="AY16" s="185"/>
      <c r="AZ16" s="186"/>
      <c r="BA16" s="186"/>
      <c r="BB16" s="186"/>
      <c r="BC16" s="186"/>
      <c r="BD16" s="187"/>
    </row>
    <row r="17" spans="1:56" ht="39.950000000000003" customHeight="1" x14ac:dyDescent="0.4">
      <c r="A17" s="1"/>
      <c r="B17" s="67">
        <f t="shared" si="2"/>
        <v>5</v>
      </c>
      <c r="C17" s="205" t="s">
        <v>42</v>
      </c>
      <c r="D17" s="206"/>
      <c r="E17" s="207" t="s">
        <v>103</v>
      </c>
      <c r="F17" s="208"/>
      <c r="G17" s="209" t="s">
        <v>116</v>
      </c>
      <c r="H17" s="210"/>
      <c r="I17" s="210"/>
      <c r="J17" s="210"/>
      <c r="K17" s="211"/>
      <c r="L17" s="212" t="s">
        <v>122</v>
      </c>
      <c r="M17" s="213"/>
      <c r="N17" s="213"/>
      <c r="O17" s="214"/>
      <c r="P17" s="127">
        <v>4</v>
      </c>
      <c r="Q17" s="128">
        <v>4</v>
      </c>
      <c r="R17" s="128"/>
      <c r="S17" s="128"/>
      <c r="T17" s="128">
        <v>4</v>
      </c>
      <c r="U17" s="128">
        <v>4</v>
      </c>
      <c r="V17" s="129">
        <v>4</v>
      </c>
      <c r="W17" s="127">
        <v>4</v>
      </c>
      <c r="X17" s="128">
        <v>4</v>
      </c>
      <c r="Y17" s="128"/>
      <c r="Z17" s="128"/>
      <c r="AA17" s="128">
        <v>4</v>
      </c>
      <c r="AB17" s="128">
        <v>4</v>
      </c>
      <c r="AC17" s="129">
        <v>4</v>
      </c>
      <c r="AD17" s="127">
        <v>4</v>
      </c>
      <c r="AE17" s="128">
        <v>4</v>
      </c>
      <c r="AF17" s="128"/>
      <c r="AG17" s="128"/>
      <c r="AH17" s="128">
        <v>4</v>
      </c>
      <c r="AI17" s="128">
        <v>4</v>
      </c>
      <c r="AJ17" s="129">
        <v>4</v>
      </c>
      <c r="AK17" s="127">
        <v>4</v>
      </c>
      <c r="AL17" s="128">
        <v>4</v>
      </c>
      <c r="AM17" s="128"/>
      <c r="AN17" s="128"/>
      <c r="AO17" s="128">
        <v>4</v>
      </c>
      <c r="AP17" s="128">
        <v>4</v>
      </c>
      <c r="AQ17" s="129">
        <v>4</v>
      </c>
      <c r="AR17" s="127"/>
      <c r="AS17" s="128"/>
      <c r="AT17" s="129"/>
      <c r="AU17" s="215">
        <f t="shared" ref="AU17:AU30" si="3">IF($AZ$3="４週",SUM(P17:AQ17),IF($AZ$3="暦月",SUM(P17:AT17),""))</f>
        <v>80</v>
      </c>
      <c r="AV17" s="216"/>
      <c r="AW17" s="217">
        <f t="shared" si="1"/>
        <v>20</v>
      </c>
      <c r="AX17" s="218"/>
      <c r="AY17" s="185"/>
      <c r="AZ17" s="186"/>
      <c r="BA17" s="186"/>
      <c r="BB17" s="186"/>
      <c r="BC17" s="186"/>
      <c r="BD17" s="187"/>
    </row>
    <row r="18" spans="1:56" ht="39.950000000000003" customHeight="1" x14ac:dyDescent="0.4">
      <c r="A18" s="1"/>
      <c r="B18" s="67">
        <f t="shared" si="2"/>
        <v>6</v>
      </c>
      <c r="C18" s="205" t="s">
        <v>42</v>
      </c>
      <c r="D18" s="206"/>
      <c r="E18" s="207" t="s">
        <v>103</v>
      </c>
      <c r="F18" s="208"/>
      <c r="G18" s="209" t="s">
        <v>116</v>
      </c>
      <c r="H18" s="210"/>
      <c r="I18" s="210"/>
      <c r="J18" s="210"/>
      <c r="K18" s="211"/>
      <c r="L18" s="212" t="s">
        <v>160</v>
      </c>
      <c r="M18" s="213"/>
      <c r="N18" s="213"/>
      <c r="O18" s="214"/>
      <c r="P18" s="127"/>
      <c r="Q18" s="128">
        <v>4</v>
      </c>
      <c r="R18" s="128">
        <v>4</v>
      </c>
      <c r="S18" s="128">
        <v>4</v>
      </c>
      <c r="T18" s="128">
        <v>4</v>
      </c>
      <c r="U18" s="128"/>
      <c r="V18" s="129">
        <v>4</v>
      </c>
      <c r="W18" s="127"/>
      <c r="X18" s="128">
        <v>4</v>
      </c>
      <c r="Y18" s="128">
        <v>4</v>
      </c>
      <c r="Z18" s="128">
        <v>4</v>
      </c>
      <c r="AA18" s="128">
        <v>4</v>
      </c>
      <c r="AB18" s="128"/>
      <c r="AC18" s="129">
        <v>4</v>
      </c>
      <c r="AD18" s="127"/>
      <c r="AE18" s="128">
        <v>4</v>
      </c>
      <c r="AF18" s="128">
        <v>4</v>
      </c>
      <c r="AG18" s="128">
        <v>4</v>
      </c>
      <c r="AH18" s="128">
        <v>4</v>
      </c>
      <c r="AI18" s="128"/>
      <c r="AJ18" s="129">
        <v>4</v>
      </c>
      <c r="AK18" s="127"/>
      <c r="AL18" s="128">
        <v>4</v>
      </c>
      <c r="AM18" s="128">
        <v>4</v>
      </c>
      <c r="AN18" s="128">
        <v>4</v>
      </c>
      <c r="AO18" s="128">
        <v>4</v>
      </c>
      <c r="AP18" s="128"/>
      <c r="AQ18" s="129">
        <v>4</v>
      </c>
      <c r="AR18" s="127"/>
      <c r="AS18" s="128"/>
      <c r="AT18" s="129"/>
      <c r="AU18" s="215">
        <f t="shared" si="3"/>
        <v>80</v>
      </c>
      <c r="AV18" s="216"/>
      <c r="AW18" s="217">
        <f t="shared" si="1"/>
        <v>20</v>
      </c>
      <c r="AX18" s="218"/>
      <c r="AY18" s="185"/>
      <c r="AZ18" s="186"/>
      <c r="BA18" s="186"/>
      <c r="BB18" s="186"/>
      <c r="BC18" s="186"/>
      <c r="BD18" s="187"/>
    </row>
    <row r="19" spans="1:56" ht="39.950000000000003" customHeight="1" x14ac:dyDescent="0.4">
      <c r="A19" s="1"/>
      <c r="B19" s="67">
        <f t="shared" si="2"/>
        <v>7</v>
      </c>
      <c r="C19" s="205" t="s">
        <v>42</v>
      </c>
      <c r="D19" s="206"/>
      <c r="E19" s="207" t="s">
        <v>103</v>
      </c>
      <c r="F19" s="208"/>
      <c r="G19" s="209" t="s">
        <v>116</v>
      </c>
      <c r="H19" s="210"/>
      <c r="I19" s="210"/>
      <c r="J19" s="210"/>
      <c r="K19" s="211"/>
      <c r="L19" s="212" t="s">
        <v>133</v>
      </c>
      <c r="M19" s="213"/>
      <c r="N19" s="213"/>
      <c r="O19" s="214"/>
      <c r="P19" s="127">
        <v>4</v>
      </c>
      <c r="Q19" s="128"/>
      <c r="R19" s="128">
        <v>4</v>
      </c>
      <c r="S19" s="128">
        <v>4</v>
      </c>
      <c r="T19" s="128"/>
      <c r="U19" s="128">
        <v>4</v>
      </c>
      <c r="V19" s="129">
        <v>4</v>
      </c>
      <c r="W19" s="127">
        <v>4</v>
      </c>
      <c r="X19" s="128"/>
      <c r="Y19" s="128">
        <v>4</v>
      </c>
      <c r="Z19" s="128">
        <v>4</v>
      </c>
      <c r="AA19" s="128"/>
      <c r="AB19" s="128"/>
      <c r="AC19" s="129">
        <v>4</v>
      </c>
      <c r="AD19" s="127">
        <v>4</v>
      </c>
      <c r="AE19" s="128"/>
      <c r="AF19" s="128">
        <v>4</v>
      </c>
      <c r="AG19" s="128">
        <v>4</v>
      </c>
      <c r="AH19" s="128"/>
      <c r="AI19" s="128"/>
      <c r="AJ19" s="129">
        <v>4</v>
      </c>
      <c r="AK19" s="127">
        <v>4</v>
      </c>
      <c r="AL19" s="128"/>
      <c r="AM19" s="128">
        <v>4</v>
      </c>
      <c r="AN19" s="128">
        <v>4</v>
      </c>
      <c r="AO19" s="128"/>
      <c r="AP19" s="128"/>
      <c r="AQ19" s="129">
        <v>4</v>
      </c>
      <c r="AR19" s="127"/>
      <c r="AS19" s="128"/>
      <c r="AT19" s="129"/>
      <c r="AU19" s="215">
        <f>IF($AZ$3="４週",SUM(P19:AQ19),IF($AZ$3="暦月",SUM(P19:AT19),""))</f>
        <v>68</v>
      </c>
      <c r="AV19" s="216"/>
      <c r="AW19" s="217">
        <f t="shared" si="1"/>
        <v>17</v>
      </c>
      <c r="AX19" s="218"/>
      <c r="AY19" s="185"/>
      <c r="AZ19" s="186"/>
      <c r="BA19" s="186"/>
      <c r="BB19" s="186"/>
      <c r="BC19" s="186"/>
      <c r="BD19" s="187"/>
    </row>
    <row r="20" spans="1:56" ht="39.950000000000003" customHeight="1" x14ac:dyDescent="0.4">
      <c r="A20" s="1"/>
      <c r="B20" s="67">
        <f t="shared" si="2"/>
        <v>8</v>
      </c>
      <c r="C20" s="205" t="s">
        <v>42</v>
      </c>
      <c r="D20" s="206"/>
      <c r="E20" s="207" t="s">
        <v>103</v>
      </c>
      <c r="F20" s="208"/>
      <c r="G20" s="209" t="s">
        <v>116</v>
      </c>
      <c r="H20" s="210"/>
      <c r="I20" s="210"/>
      <c r="J20" s="210"/>
      <c r="K20" s="211"/>
      <c r="L20" s="212" t="s">
        <v>134</v>
      </c>
      <c r="M20" s="213"/>
      <c r="N20" s="213"/>
      <c r="O20" s="214"/>
      <c r="P20" s="127">
        <v>4</v>
      </c>
      <c r="Q20" s="128"/>
      <c r="R20" s="128">
        <v>4</v>
      </c>
      <c r="S20" s="128">
        <v>4</v>
      </c>
      <c r="T20" s="128"/>
      <c r="U20" s="128"/>
      <c r="V20" s="129">
        <v>4</v>
      </c>
      <c r="W20" s="127">
        <v>4</v>
      </c>
      <c r="X20" s="128"/>
      <c r="Y20" s="128">
        <v>4</v>
      </c>
      <c r="Z20" s="128">
        <v>4</v>
      </c>
      <c r="AA20" s="128"/>
      <c r="AB20" s="128"/>
      <c r="AC20" s="129">
        <v>4</v>
      </c>
      <c r="AD20" s="127">
        <v>4</v>
      </c>
      <c r="AE20" s="128"/>
      <c r="AF20" s="128">
        <v>4</v>
      </c>
      <c r="AG20" s="128">
        <v>4</v>
      </c>
      <c r="AH20" s="128"/>
      <c r="AI20" s="128"/>
      <c r="AJ20" s="129">
        <v>4</v>
      </c>
      <c r="AK20" s="127">
        <v>4</v>
      </c>
      <c r="AL20" s="128"/>
      <c r="AM20" s="128">
        <v>4</v>
      </c>
      <c r="AN20" s="128">
        <v>4</v>
      </c>
      <c r="AO20" s="128"/>
      <c r="AP20" s="128"/>
      <c r="AQ20" s="129">
        <v>4</v>
      </c>
      <c r="AR20" s="127"/>
      <c r="AS20" s="128"/>
      <c r="AT20" s="129"/>
      <c r="AU20" s="215">
        <f t="shared" si="3"/>
        <v>64</v>
      </c>
      <c r="AV20" s="216"/>
      <c r="AW20" s="217">
        <f t="shared" si="1"/>
        <v>16</v>
      </c>
      <c r="AX20" s="218"/>
      <c r="AY20" s="185"/>
      <c r="AZ20" s="186"/>
      <c r="BA20" s="186"/>
      <c r="BB20" s="186"/>
      <c r="BC20" s="186"/>
      <c r="BD20" s="187"/>
    </row>
    <row r="21" spans="1:56" ht="39.950000000000003" customHeight="1" x14ac:dyDescent="0.4">
      <c r="A21" s="1"/>
      <c r="B21" s="67">
        <f t="shared" si="2"/>
        <v>9</v>
      </c>
      <c r="C21" s="205" t="s">
        <v>42</v>
      </c>
      <c r="D21" s="206"/>
      <c r="E21" s="207" t="s">
        <v>103</v>
      </c>
      <c r="F21" s="208"/>
      <c r="G21" s="209" t="s">
        <v>116</v>
      </c>
      <c r="H21" s="210"/>
      <c r="I21" s="210"/>
      <c r="J21" s="210"/>
      <c r="K21" s="211"/>
      <c r="L21" s="212" t="s">
        <v>159</v>
      </c>
      <c r="M21" s="213"/>
      <c r="N21" s="213"/>
      <c r="O21" s="214"/>
      <c r="P21" s="127">
        <v>4</v>
      </c>
      <c r="Q21" s="128"/>
      <c r="R21" s="128">
        <v>4</v>
      </c>
      <c r="S21" s="128">
        <v>4</v>
      </c>
      <c r="T21" s="128"/>
      <c r="U21" s="128"/>
      <c r="V21" s="129"/>
      <c r="W21" s="127">
        <v>4</v>
      </c>
      <c r="X21" s="128"/>
      <c r="Y21" s="128">
        <v>4</v>
      </c>
      <c r="Z21" s="128">
        <v>4</v>
      </c>
      <c r="AA21" s="128"/>
      <c r="AB21" s="128">
        <v>4</v>
      </c>
      <c r="AC21" s="129"/>
      <c r="AD21" s="127">
        <v>4</v>
      </c>
      <c r="AE21" s="128"/>
      <c r="AF21" s="128">
        <v>4</v>
      </c>
      <c r="AG21" s="128">
        <v>4</v>
      </c>
      <c r="AH21" s="128"/>
      <c r="AI21" s="128">
        <v>4</v>
      </c>
      <c r="AJ21" s="129"/>
      <c r="AK21" s="127">
        <v>4</v>
      </c>
      <c r="AL21" s="128"/>
      <c r="AM21" s="128">
        <v>4</v>
      </c>
      <c r="AN21" s="128">
        <v>4</v>
      </c>
      <c r="AO21" s="128"/>
      <c r="AP21" s="128">
        <v>4</v>
      </c>
      <c r="AQ21" s="129"/>
      <c r="AR21" s="127"/>
      <c r="AS21" s="128"/>
      <c r="AT21" s="129"/>
      <c r="AU21" s="215">
        <f t="shared" si="3"/>
        <v>60</v>
      </c>
      <c r="AV21" s="216"/>
      <c r="AW21" s="217">
        <f t="shared" si="1"/>
        <v>15</v>
      </c>
      <c r="AX21" s="218"/>
      <c r="AY21" s="185"/>
      <c r="AZ21" s="186"/>
      <c r="BA21" s="186"/>
      <c r="BB21" s="186"/>
      <c r="BC21" s="186"/>
      <c r="BD21" s="187"/>
    </row>
    <row r="22" spans="1:56" ht="39.950000000000003" customHeight="1" x14ac:dyDescent="0.4">
      <c r="A22" s="1"/>
      <c r="B22" s="67">
        <f t="shared" si="2"/>
        <v>10</v>
      </c>
      <c r="C22" s="205"/>
      <c r="D22" s="206"/>
      <c r="E22" s="207"/>
      <c r="F22" s="208"/>
      <c r="G22" s="209"/>
      <c r="H22" s="210"/>
      <c r="I22" s="210"/>
      <c r="J22" s="210"/>
      <c r="K22" s="211"/>
      <c r="L22" s="212"/>
      <c r="M22" s="213"/>
      <c r="N22" s="213"/>
      <c r="O22" s="214"/>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215">
        <f t="shared" si="3"/>
        <v>0</v>
      </c>
      <c r="AV22" s="216"/>
      <c r="AW22" s="217">
        <f t="shared" si="1"/>
        <v>0</v>
      </c>
      <c r="AX22" s="218"/>
      <c r="AY22" s="185"/>
      <c r="AZ22" s="186"/>
      <c r="BA22" s="186"/>
      <c r="BB22" s="186"/>
      <c r="BC22" s="186"/>
      <c r="BD22" s="187"/>
    </row>
    <row r="23" spans="1:56" ht="39.950000000000003" customHeight="1" x14ac:dyDescent="0.4">
      <c r="A23" s="1"/>
      <c r="B23" s="67">
        <f t="shared" si="2"/>
        <v>11</v>
      </c>
      <c r="C23" s="205"/>
      <c r="D23" s="206"/>
      <c r="E23" s="207"/>
      <c r="F23" s="208"/>
      <c r="G23" s="209"/>
      <c r="H23" s="210"/>
      <c r="I23" s="210"/>
      <c r="J23" s="210"/>
      <c r="K23" s="211"/>
      <c r="L23" s="212"/>
      <c r="M23" s="213"/>
      <c r="N23" s="213"/>
      <c r="O23" s="214"/>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215">
        <f t="shared" si="3"/>
        <v>0</v>
      </c>
      <c r="AV23" s="216"/>
      <c r="AW23" s="217">
        <f t="shared" si="1"/>
        <v>0</v>
      </c>
      <c r="AX23" s="218"/>
      <c r="AY23" s="185"/>
      <c r="AZ23" s="186"/>
      <c r="BA23" s="186"/>
      <c r="BB23" s="186"/>
      <c r="BC23" s="186"/>
      <c r="BD23" s="187"/>
    </row>
    <row r="24" spans="1:56" ht="39.950000000000003" customHeight="1" x14ac:dyDescent="0.4">
      <c r="A24" s="1"/>
      <c r="B24" s="67">
        <f t="shared" si="2"/>
        <v>12</v>
      </c>
      <c r="C24" s="205"/>
      <c r="D24" s="206"/>
      <c r="E24" s="207"/>
      <c r="F24" s="208"/>
      <c r="G24" s="209"/>
      <c r="H24" s="210"/>
      <c r="I24" s="210"/>
      <c r="J24" s="210"/>
      <c r="K24" s="211"/>
      <c r="L24" s="212"/>
      <c r="M24" s="213"/>
      <c r="N24" s="213"/>
      <c r="O24" s="214"/>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215">
        <f t="shared" si="3"/>
        <v>0</v>
      </c>
      <c r="AV24" s="216"/>
      <c r="AW24" s="217">
        <f t="shared" si="1"/>
        <v>0</v>
      </c>
      <c r="AX24" s="218"/>
      <c r="AY24" s="185"/>
      <c r="AZ24" s="186"/>
      <c r="BA24" s="186"/>
      <c r="BB24" s="186"/>
      <c r="BC24" s="186"/>
      <c r="BD24" s="187"/>
    </row>
    <row r="25" spans="1:56" ht="39.950000000000003" customHeight="1" x14ac:dyDescent="0.4">
      <c r="A25" s="1"/>
      <c r="B25" s="67">
        <f t="shared" si="2"/>
        <v>13</v>
      </c>
      <c r="C25" s="205"/>
      <c r="D25" s="206"/>
      <c r="E25" s="207"/>
      <c r="F25" s="208"/>
      <c r="G25" s="209"/>
      <c r="H25" s="210"/>
      <c r="I25" s="210"/>
      <c r="J25" s="210"/>
      <c r="K25" s="211"/>
      <c r="L25" s="212"/>
      <c r="M25" s="213"/>
      <c r="N25" s="213"/>
      <c r="O25" s="214"/>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215">
        <f t="shared" si="3"/>
        <v>0</v>
      </c>
      <c r="AV25" s="216"/>
      <c r="AW25" s="217">
        <f t="shared" si="1"/>
        <v>0</v>
      </c>
      <c r="AX25" s="218"/>
      <c r="AY25" s="185"/>
      <c r="AZ25" s="186"/>
      <c r="BA25" s="186"/>
      <c r="BB25" s="186"/>
      <c r="BC25" s="186"/>
      <c r="BD25" s="187"/>
    </row>
    <row r="26" spans="1:56" ht="39.950000000000003" customHeight="1" x14ac:dyDescent="0.4">
      <c r="A26" s="1"/>
      <c r="B26" s="67">
        <f t="shared" si="2"/>
        <v>14</v>
      </c>
      <c r="C26" s="205"/>
      <c r="D26" s="206"/>
      <c r="E26" s="207"/>
      <c r="F26" s="208"/>
      <c r="G26" s="209"/>
      <c r="H26" s="210"/>
      <c r="I26" s="210"/>
      <c r="J26" s="210"/>
      <c r="K26" s="211"/>
      <c r="L26" s="212"/>
      <c r="M26" s="213"/>
      <c r="N26" s="213"/>
      <c r="O26" s="214"/>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215">
        <f t="shared" si="3"/>
        <v>0</v>
      </c>
      <c r="AV26" s="216"/>
      <c r="AW26" s="217">
        <f t="shared" si="1"/>
        <v>0</v>
      </c>
      <c r="AX26" s="218"/>
      <c r="AY26" s="185"/>
      <c r="AZ26" s="186"/>
      <c r="BA26" s="186"/>
      <c r="BB26" s="186"/>
      <c r="BC26" s="186"/>
      <c r="BD26" s="187"/>
    </row>
    <row r="27" spans="1:56" ht="39.950000000000003" customHeight="1" x14ac:dyDescent="0.4">
      <c r="A27" s="1"/>
      <c r="B27" s="67">
        <f t="shared" si="2"/>
        <v>15</v>
      </c>
      <c r="C27" s="205"/>
      <c r="D27" s="206"/>
      <c r="E27" s="207"/>
      <c r="F27" s="208"/>
      <c r="G27" s="209"/>
      <c r="H27" s="210"/>
      <c r="I27" s="210"/>
      <c r="J27" s="210"/>
      <c r="K27" s="211"/>
      <c r="L27" s="212"/>
      <c r="M27" s="213"/>
      <c r="N27" s="213"/>
      <c r="O27" s="214"/>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215">
        <f t="shared" si="3"/>
        <v>0</v>
      </c>
      <c r="AV27" s="216"/>
      <c r="AW27" s="217">
        <f t="shared" si="1"/>
        <v>0</v>
      </c>
      <c r="AX27" s="218"/>
      <c r="AY27" s="185"/>
      <c r="AZ27" s="186"/>
      <c r="BA27" s="186"/>
      <c r="BB27" s="186"/>
      <c r="BC27" s="186"/>
      <c r="BD27" s="187"/>
    </row>
    <row r="28" spans="1:56" ht="39.950000000000003" customHeight="1" x14ac:dyDescent="0.4">
      <c r="A28" s="1"/>
      <c r="B28" s="67">
        <f t="shared" si="2"/>
        <v>16</v>
      </c>
      <c r="C28" s="205"/>
      <c r="D28" s="206"/>
      <c r="E28" s="207"/>
      <c r="F28" s="208"/>
      <c r="G28" s="209"/>
      <c r="H28" s="210"/>
      <c r="I28" s="210"/>
      <c r="J28" s="210"/>
      <c r="K28" s="211"/>
      <c r="L28" s="212"/>
      <c r="M28" s="213"/>
      <c r="N28" s="213"/>
      <c r="O28" s="214"/>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215">
        <f t="shared" si="3"/>
        <v>0</v>
      </c>
      <c r="AV28" s="216"/>
      <c r="AW28" s="217">
        <f t="shared" si="1"/>
        <v>0</v>
      </c>
      <c r="AX28" s="218"/>
      <c r="AY28" s="185"/>
      <c r="AZ28" s="186"/>
      <c r="BA28" s="186"/>
      <c r="BB28" s="186"/>
      <c r="BC28" s="186"/>
      <c r="BD28" s="187"/>
    </row>
    <row r="29" spans="1:56" ht="39.950000000000003" customHeight="1" x14ac:dyDescent="0.4">
      <c r="A29" s="1"/>
      <c r="B29" s="67">
        <f t="shared" si="2"/>
        <v>17</v>
      </c>
      <c r="C29" s="205"/>
      <c r="D29" s="206"/>
      <c r="E29" s="207"/>
      <c r="F29" s="208"/>
      <c r="G29" s="209"/>
      <c r="H29" s="210"/>
      <c r="I29" s="210"/>
      <c r="J29" s="210"/>
      <c r="K29" s="211"/>
      <c r="L29" s="212"/>
      <c r="M29" s="213"/>
      <c r="N29" s="213"/>
      <c r="O29" s="214"/>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215">
        <f t="shared" si="3"/>
        <v>0</v>
      </c>
      <c r="AV29" s="216"/>
      <c r="AW29" s="217">
        <f t="shared" si="1"/>
        <v>0</v>
      </c>
      <c r="AX29" s="218"/>
      <c r="AY29" s="185"/>
      <c r="AZ29" s="186"/>
      <c r="BA29" s="186"/>
      <c r="BB29" s="186"/>
      <c r="BC29" s="186"/>
      <c r="BD29" s="187"/>
    </row>
    <row r="30" spans="1:56" ht="39.950000000000003" customHeight="1" thickBot="1" x14ac:dyDescent="0.45">
      <c r="A30" s="1"/>
      <c r="B30" s="68">
        <f t="shared" si="2"/>
        <v>18</v>
      </c>
      <c r="C30" s="188"/>
      <c r="D30" s="189"/>
      <c r="E30" s="190"/>
      <c r="F30" s="191"/>
      <c r="G30" s="192"/>
      <c r="H30" s="193"/>
      <c r="I30" s="193"/>
      <c r="J30" s="193"/>
      <c r="K30" s="194"/>
      <c r="L30" s="195"/>
      <c r="M30" s="196"/>
      <c r="N30" s="196"/>
      <c r="O30" s="197"/>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98">
        <f t="shared" si="3"/>
        <v>0</v>
      </c>
      <c r="AV30" s="199"/>
      <c r="AW30" s="200">
        <f t="shared" si="1"/>
        <v>0</v>
      </c>
      <c r="AX30" s="201"/>
      <c r="AY30" s="202"/>
      <c r="AZ30" s="203"/>
      <c r="BA30" s="203"/>
      <c r="BB30" s="203"/>
      <c r="BC30" s="203"/>
      <c r="BD30" s="204"/>
    </row>
    <row r="31" spans="1:56" ht="20.25" customHeight="1" x14ac:dyDescent="0.4">
      <c r="A31" s="1"/>
      <c r="B31" s="1"/>
      <c r="C31" s="56"/>
      <c r="D31" s="57"/>
      <c r="E31" s="58"/>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ht="20.25" customHeight="1" x14ac:dyDescent="0.4">
      <c r="A32" s="1"/>
      <c r="B32" s="1"/>
      <c r="C32" s="48" t="s">
        <v>173</v>
      </c>
      <c r="D32" s="57"/>
      <c r="E32" s="58"/>
      <c r="F32" s="1"/>
      <c r="G32" s="1"/>
      <c r="H32" s="1"/>
      <c r="I32" s="1"/>
      <c r="J32" s="1"/>
      <c r="K32" s="1"/>
      <c r="L32" s="1"/>
      <c r="M32" s="1"/>
      <c r="N32" s="1"/>
      <c r="O32" s="1"/>
      <c r="P32" s="1"/>
      <c r="Q32" s="48" t="s">
        <v>155</v>
      </c>
      <c r="R32" s="48"/>
      <c r="S32" s="48"/>
      <c r="T32" s="48"/>
      <c r="U32" s="48"/>
      <c r="V32" s="48"/>
      <c r="W32" s="48"/>
      <c r="X32" s="48"/>
      <c r="Y32" s="48"/>
      <c r="Z32" s="48"/>
      <c r="AA32" s="54"/>
      <c r="AB32" s="48"/>
      <c r="AC32" s="48"/>
      <c r="AD32" s="48"/>
      <c r="AE32" s="48"/>
      <c r="AF32" s="48"/>
      <c r="AG32" s="48"/>
      <c r="AH32" s="48"/>
      <c r="AI32" s="48" t="s">
        <v>105</v>
      </c>
      <c r="AJ32" s="48"/>
      <c r="AK32" s="48"/>
      <c r="AL32" s="48"/>
      <c r="AM32" s="48"/>
      <c r="AN32" s="48"/>
      <c r="AO32" s="84"/>
      <c r="AP32" s="84"/>
      <c r="AQ32" s="84"/>
      <c r="AR32" s="84"/>
      <c r="AS32" s="85"/>
      <c r="AT32" s="84"/>
      <c r="AU32" s="84"/>
      <c r="AV32" s="84"/>
      <c r="AW32" s="84"/>
      <c r="AX32" s="1"/>
      <c r="AY32" s="1"/>
      <c r="AZ32" s="1"/>
      <c r="BA32" s="1"/>
      <c r="BB32" s="1"/>
      <c r="BC32" s="1"/>
      <c r="BD32" s="1"/>
    </row>
    <row r="33" spans="1:56" ht="20.25" customHeight="1" x14ac:dyDescent="0.4">
      <c r="A33" s="1"/>
      <c r="B33" s="1"/>
      <c r="C33" s="48" t="s">
        <v>36</v>
      </c>
      <c r="D33" s="57"/>
      <c r="E33" s="58"/>
      <c r="F33" s="1"/>
      <c r="G33" s="1"/>
      <c r="H33" s="1"/>
      <c r="I33" s="1"/>
      <c r="J33" s="1"/>
      <c r="K33" s="1"/>
      <c r="L33" s="179" t="s">
        <v>30</v>
      </c>
      <c r="M33" s="179"/>
      <c r="N33" s="1"/>
      <c r="O33" s="1"/>
      <c r="P33" s="1"/>
      <c r="Q33" s="48"/>
      <c r="R33" s="180" t="s">
        <v>56</v>
      </c>
      <c r="S33" s="180"/>
      <c r="T33" s="180" t="s">
        <v>57</v>
      </c>
      <c r="U33" s="180"/>
      <c r="V33" s="180"/>
      <c r="W33" s="180"/>
      <c r="X33" s="48"/>
      <c r="Y33" s="181" t="s">
        <v>60</v>
      </c>
      <c r="Z33" s="181"/>
      <c r="AA33" s="181"/>
      <c r="AB33" s="181"/>
      <c r="AC33" s="48"/>
      <c r="AD33" s="48"/>
      <c r="AE33" s="77" t="s">
        <v>69</v>
      </c>
      <c r="AF33" s="77"/>
      <c r="AG33" s="48"/>
      <c r="AH33" s="48"/>
      <c r="AI33" s="138" t="s">
        <v>8</v>
      </c>
      <c r="AJ33" s="140"/>
      <c r="AK33" s="138" t="s">
        <v>9</v>
      </c>
      <c r="AL33" s="139"/>
      <c r="AM33" s="139"/>
      <c r="AN33" s="140"/>
      <c r="AO33" s="84"/>
      <c r="AP33" s="84"/>
      <c r="AQ33" s="84"/>
      <c r="AR33" s="84"/>
      <c r="AS33" s="136"/>
      <c r="AT33" s="136"/>
      <c r="AU33" s="84"/>
      <c r="AV33" s="84"/>
      <c r="AW33" s="84"/>
      <c r="AX33" s="1"/>
      <c r="AY33" s="1"/>
      <c r="AZ33" s="1"/>
      <c r="BA33" s="1"/>
      <c r="BB33" s="1"/>
      <c r="BC33" s="1"/>
      <c r="BD33" s="1"/>
    </row>
    <row r="34" spans="1:56" ht="20.25" customHeight="1" x14ac:dyDescent="0.4">
      <c r="A34" s="1"/>
      <c r="B34" s="1"/>
      <c r="C34" s="173"/>
      <c r="D34" s="173"/>
      <c r="E34" s="173"/>
      <c r="F34" s="182">
        <f>IF(AB2=1,10,IF(AB2=2,11,IF(AB2=3,12,AB2-3)))</f>
        <v>1</v>
      </c>
      <c r="G34" s="182"/>
      <c r="H34" s="182">
        <f>IF(AB2=1,11,IF(AB2=2,12,AB2-2))</f>
        <v>2</v>
      </c>
      <c r="I34" s="182"/>
      <c r="J34" s="182">
        <f>IF(AB2=1,12,AB2-1)</f>
        <v>3</v>
      </c>
      <c r="K34" s="182"/>
      <c r="L34" s="183" t="s">
        <v>29</v>
      </c>
      <c r="M34" s="183"/>
      <c r="N34" s="1"/>
      <c r="O34" s="1"/>
      <c r="P34" s="1"/>
      <c r="Q34" s="48"/>
      <c r="R34" s="137"/>
      <c r="S34" s="137"/>
      <c r="T34" s="137" t="s">
        <v>58</v>
      </c>
      <c r="U34" s="137"/>
      <c r="V34" s="137" t="s">
        <v>59</v>
      </c>
      <c r="W34" s="137"/>
      <c r="X34" s="48"/>
      <c r="Y34" s="137" t="s">
        <v>58</v>
      </c>
      <c r="Z34" s="137"/>
      <c r="AA34" s="137" t="s">
        <v>59</v>
      </c>
      <c r="AB34" s="137"/>
      <c r="AC34" s="48"/>
      <c r="AD34" s="48"/>
      <c r="AE34" s="77" t="s">
        <v>65</v>
      </c>
      <c r="AF34" s="77"/>
      <c r="AG34" s="48"/>
      <c r="AH34" s="48"/>
      <c r="AI34" s="138" t="s">
        <v>4</v>
      </c>
      <c r="AJ34" s="140"/>
      <c r="AK34" s="138" t="s">
        <v>73</v>
      </c>
      <c r="AL34" s="139"/>
      <c r="AM34" s="139"/>
      <c r="AN34" s="140"/>
      <c r="AO34" s="86"/>
      <c r="AP34" s="86"/>
      <c r="AQ34" s="84"/>
      <c r="AR34" s="87"/>
      <c r="AS34" s="184"/>
      <c r="AT34" s="184"/>
      <c r="AU34" s="84"/>
      <c r="AV34" s="84"/>
      <c r="AW34" s="84"/>
      <c r="AX34" s="1"/>
      <c r="AY34" s="1"/>
      <c r="AZ34" s="1"/>
      <c r="BA34" s="1"/>
      <c r="BB34" s="1"/>
      <c r="BC34" s="1"/>
      <c r="BD34" s="1"/>
    </row>
    <row r="35" spans="1:56" ht="20.25" customHeight="1" x14ac:dyDescent="0.4">
      <c r="A35" s="1"/>
      <c r="B35" s="1"/>
      <c r="C35" s="173" t="s">
        <v>125</v>
      </c>
      <c r="D35" s="173"/>
      <c r="E35" s="173"/>
      <c r="F35" s="177">
        <v>30</v>
      </c>
      <c r="G35" s="177"/>
      <c r="H35" s="177">
        <v>31</v>
      </c>
      <c r="I35" s="177"/>
      <c r="J35" s="177">
        <v>31</v>
      </c>
      <c r="K35" s="177"/>
      <c r="L35" s="174">
        <f>SUM(F35:K35)</f>
        <v>92</v>
      </c>
      <c r="M35" s="174"/>
      <c r="N35" s="1"/>
      <c r="O35" s="1"/>
      <c r="P35" s="1"/>
      <c r="Q35" s="48"/>
      <c r="R35" s="138" t="s">
        <v>4</v>
      </c>
      <c r="S35" s="140"/>
      <c r="T35" s="165">
        <f>SUMIFS($AU$13:$AV$30,$C$13:$D$30,"訪問介護員",$E$13:$F$30,"A")+SUMIFS($AU$13:$AV$30,$C$13:$D$30,"サービス提供責任者",$E$13:$F$30,"A")</f>
        <v>160</v>
      </c>
      <c r="U35" s="166"/>
      <c r="V35" s="167">
        <f>SUMIFS($AW$13:$AX$30,$C$13:$D$30,"訪問介護員",$E$13:$F$30,"A")+SUMIFS($AW$13:$AX$30,$C$13:$D$30,"サービス提供責任者",$E$13:$F$30,"A")</f>
        <v>40</v>
      </c>
      <c r="W35" s="168"/>
      <c r="X35" s="95"/>
      <c r="Y35" s="169">
        <v>0</v>
      </c>
      <c r="Z35" s="170"/>
      <c r="AA35" s="169">
        <v>0</v>
      </c>
      <c r="AB35" s="170"/>
      <c r="AC35" s="95"/>
      <c r="AD35" s="95"/>
      <c r="AE35" s="169">
        <v>1</v>
      </c>
      <c r="AF35" s="170"/>
      <c r="AG35" s="48"/>
      <c r="AH35" s="48"/>
      <c r="AI35" s="138" t="s">
        <v>5</v>
      </c>
      <c r="AJ35" s="140"/>
      <c r="AK35" s="138" t="s">
        <v>74</v>
      </c>
      <c r="AL35" s="139"/>
      <c r="AM35" s="139"/>
      <c r="AN35" s="140"/>
      <c r="AO35" s="87"/>
      <c r="AP35" s="84"/>
      <c r="AQ35" s="178"/>
      <c r="AR35" s="178"/>
      <c r="AS35" s="178"/>
      <c r="AT35" s="178"/>
      <c r="AU35" s="84"/>
      <c r="AV35" s="84"/>
      <c r="AW35" s="84"/>
      <c r="AX35" s="1"/>
      <c r="AY35" s="1"/>
      <c r="AZ35" s="1"/>
      <c r="BA35" s="1"/>
      <c r="BB35" s="1"/>
      <c r="BC35" s="1"/>
      <c r="BD35" s="1"/>
    </row>
    <row r="36" spans="1:56" ht="20.25" customHeight="1" x14ac:dyDescent="0.4">
      <c r="A36" s="1"/>
      <c r="B36" s="1"/>
      <c r="C36" s="173" t="s">
        <v>126</v>
      </c>
      <c r="D36" s="173"/>
      <c r="E36" s="173"/>
      <c r="F36" s="177">
        <v>15</v>
      </c>
      <c r="G36" s="177"/>
      <c r="H36" s="177">
        <v>16</v>
      </c>
      <c r="I36" s="177"/>
      <c r="J36" s="177">
        <v>15</v>
      </c>
      <c r="K36" s="177"/>
      <c r="L36" s="174">
        <f>SUM(F36:K36)</f>
        <v>46</v>
      </c>
      <c r="M36" s="174"/>
      <c r="N36" s="1"/>
      <c r="O36" s="1"/>
      <c r="P36" s="1"/>
      <c r="Q36" s="48"/>
      <c r="R36" s="138" t="s">
        <v>5</v>
      </c>
      <c r="S36" s="140"/>
      <c r="T36" s="165">
        <f>SUMIFS($AU$13:$AV$30,$C$13:$D$30,"訪問介護員",$E$13:$F$30,"B")+SUMIFS($AU$13:$AV$30,$C$13:$D$30,"サービス提供責任者",$E$13:$F$30,"B")</f>
        <v>160</v>
      </c>
      <c r="U36" s="166"/>
      <c r="V36" s="167">
        <f>SUMIFS($AW$13:$AX$30,$C$13:$D$30,"訪問介護員",$E$13:$F$30,"B")+SUMIFS($AW$13:$AX$30,$C$13:$D$30,"サービス提供責任者",$E$13:$F$30,"B")</f>
        <v>40</v>
      </c>
      <c r="W36" s="168"/>
      <c r="X36" s="95"/>
      <c r="Y36" s="169">
        <v>0</v>
      </c>
      <c r="Z36" s="170"/>
      <c r="AA36" s="169">
        <v>0</v>
      </c>
      <c r="AB36" s="170"/>
      <c r="AC36" s="95"/>
      <c r="AD36" s="95"/>
      <c r="AE36" s="169">
        <v>1</v>
      </c>
      <c r="AF36" s="170"/>
      <c r="AG36" s="48"/>
      <c r="AH36" s="48"/>
      <c r="AI36" s="138" t="s">
        <v>6</v>
      </c>
      <c r="AJ36" s="140"/>
      <c r="AK36" s="138" t="s">
        <v>75</v>
      </c>
      <c r="AL36" s="139"/>
      <c r="AM36" s="139"/>
      <c r="AN36" s="140"/>
      <c r="AO36" s="87"/>
      <c r="AP36" s="84"/>
      <c r="AQ36" s="159"/>
      <c r="AR36" s="159"/>
      <c r="AS36" s="159"/>
      <c r="AT36" s="159"/>
      <c r="AU36" s="84"/>
      <c r="AV36" s="84"/>
      <c r="AW36" s="84"/>
      <c r="AX36" s="1"/>
      <c r="AY36" s="1"/>
      <c r="AZ36" s="1"/>
      <c r="BA36" s="1"/>
      <c r="BB36" s="1"/>
      <c r="BC36" s="1"/>
      <c r="BD36" s="1"/>
    </row>
    <row r="37" spans="1:56" ht="20.25" customHeight="1" x14ac:dyDescent="0.4">
      <c r="A37" s="1"/>
      <c r="B37" s="1"/>
      <c r="C37" s="173" t="s">
        <v>28</v>
      </c>
      <c r="D37" s="173"/>
      <c r="E37" s="173"/>
      <c r="F37" s="177">
        <v>0.3</v>
      </c>
      <c r="G37" s="177"/>
      <c r="H37" s="177">
        <v>0.4</v>
      </c>
      <c r="I37" s="177"/>
      <c r="J37" s="177">
        <v>0.3</v>
      </c>
      <c r="K37" s="177"/>
      <c r="L37" s="174">
        <f>SUM(F37:K37)</f>
        <v>1</v>
      </c>
      <c r="M37" s="174"/>
      <c r="N37" s="1"/>
      <c r="O37" s="59"/>
      <c r="P37" s="1"/>
      <c r="Q37" s="48"/>
      <c r="R37" s="138" t="s">
        <v>6</v>
      </c>
      <c r="S37" s="140"/>
      <c r="T37" s="165">
        <f>SUMIFS($AU$13:$AV$30,$C$13:$D$30,"訪問介護員",$E$13:$F$30,"C")+SUMIFS($AU$13:$AV$30,$C$13:$D$30,"サービス提供責任者",$E$13:$F$30,"C")</f>
        <v>432</v>
      </c>
      <c r="U37" s="166"/>
      <c r="V37" s="167">
        <f>SUMIFS($AW$13:$AX$30,$C$13:$D$30,"訪問介護員",$E$13:$F$30,"C")+SUMIFS($AW$13:$AX$30,$C$13:$D$30,"サービス提供責任者",$E$13:$F$30,"C")</f>
        <v>108</v>
      </c>
      <c r="W37" s="168"/>
      <c r="X37" s="95"/>
      <c r="Y37" s="169">
        <v>432</v>
      </c>
      <c r="Z37" s="170"/>
      <c r="AA37" s="171">
        <v>108</v>
      </c>
      <c r="AB37" s="172"/>
      <c r="AC37" s="95"/>
      <c r="AD37" s="95"/>
      <c r="AE37" s="165" t="s">
        <v>38</v>
      </c>
      <c r="AF37" s="166"/>
      <c r="AG37" s="48"/>
      <c r="AH37" s="48"/>
      <c r="AI37" s="138" t="s">
        <v>7</v>
      </c>
      <c r="AJ37" s="140"/>
      <c r="AK37" s="138" t="s">
        <v>104</v>
      </c>
      <c r="AL37" s="139"/>
      <c r="AM37" s="139"/>
      <c r="AN37" s="140"/>
      <c r="AO37" s="88"/>
      <c r="AP37" s="84"/>
      <c r="AQ37" s="160"/>
      <c r="AR37" s="160"/>
      <c r="AS37" s="163"/>
      <c r="AT37" s="163"/>
      <c r="AU37" s="84"/>
      <c r="AV37" s="84"/>
      <c r="AW37" s="84"/>
      <c r="AX37" s="1"/>
      <c r="AY37" s="1"/>
      <c r="AZ37" s="1"/>
      <c r="BA37" s="1"/>
      <c r="BB37" s="1"/>
      <c r="BC37" s="1"/>
      <c r="BD37" s="1"/>
    </row>
    <row r="38" spans="1:56" ht="20.25" customHeight="1" x14ac:dyDescent="0.4">
      <c r="A38" s="1"/>
      <c r="B38" s="1"/>
      <c r="C38" s="173" t="s">
        <v>29</v>
      </c>
      <c r="D38" s="173"/>
      <c r="E38" s="173"/>
      <c r="F38" s="174">
        <f>SUM(F35:G37)</f>
        <v>45.3</v>
      </c>
      <c r="G38" s="174"/>
      <c r="H38" s="174">
        <f>SUM(H35:I37)</f>
        <v>47.4</v>
      </c>
      <c r="I38" s="174"/>
      <c r="J38" s="174">
        <f>SUM(J35:K37)</f>
        <v>46.3</v>
      </c>
      <c r="K38" s="174"/>
      <c r="L38" s="174">
        <f>SUM(L35:M37)</f>
        <v>139</v>
      </c>
      <c r="M38" s="174"/>
      <c r="N38" s="175"/>
      <c r="O38" s="176"/>
      <c r="P38" s="1"/>
      <c r="Q38" s="48"/>
      <c r="R38" s="138" t="s">
        <v>7</v>
      </c>
      <c r="S38" s="140"/>
      <c r="T38" s="165">
        <f>SUMIFS($AU$13:$AV$30,$C$13:$D$30,"訪問介護員",$E$13:$F$30,"D")+SUMIFS($AU$13:$AV$30,$C$13:$D$30,"サービス提供責任者",$E$13:$F$30,"D")</f>
        <v>0</v>
      </c>
      <c r="U38" s="166"/>
      <c r="V38" s="167">
        <f>SUMIFS($AW$13:$AX$30,$C$13:$D$30,"訪問介護員",$E$13:$F$30,"D")+SUMIFS($AW$13:$AX$30,$C$13:$D$30,"サービス提供責任者",$E$13:$F$30,"D")</f>
        <v>0</v>
      </c>
      <c r="W38" s="168"/>
      <c r="X38" s="95"/>
      <c r="Y38" s="169">
        <v>0</v>
      </c>
      <c r="Z38" s="170"/>
      <c r="AA38" s="171">
        <v>0</v>
      </c>
      <c r="AB38" s="172"/>
      <c r="AC38" s="95"/>
      <c r="AD38" s="95"/>
      <c r="AE38" s="165" t="s">
        <v>38</v>
      </c>
      <c r="AF38" s="166"/>
      <c r="AG38" s="48"/>
      <c r="AH38" s="48"/>
      <c r="AI38" s="48"/>
      <c r="AJ38" s="159"/>
      <c r="AK38" s="159"/>
      <c r="AL38" s="160"/>
      <c r="AM38" s="160"/>
      <c r="AN38" s="163"/>
      <c r="AO38" s="163"/>
      <c r="AP38" s="84"/>
      <c r="AQ38" s="160"/>
      <c r="AR38" s="160"/>
      <c r="AS38" s="163"/>
      <c r="AT38" s="163"/>
      <c r="AU38" s="84"/>
      <c r="AV38" s="84"/>
      <c r="AW38" s="84"/>
      <c r="AX38" s="1"/>
      <c r="AY38" s="1"/>
      <c r="AZ38" s="1"/>
      <c r="BA38" s="1"/>
      <c r="BB38" s="1"/>
      <c r="BC38" s="1"/>
      <c r="BD38" s="1"/>
    </row>
    <row r="39" spans="1:56" ht="20.25" customHeight="1" x14ac:dyDescent="0.4">
      <c r="A39" s="1"/>
      <c r="B39" s="1"/>
      <c r="C39" s="48"/>
      <c r="D39" s="48"/>
      <c r="E39" s="48"/>
      <c r="F39" s="48"/>
      <c r="G39" s="48"/>
      <c r="H39" s="48"/>
      <c r="I39" s="48"/>
      <c r="J39" s="48"/>
      <c r="K39" s="48"/>
      <c r="L39" s="77" t="s">
        <v>31</v>
      </c>
      <c r="M39" s="77"/>
      <c r="N39" s="1"/>
      <c r="O39" s="1"/>
      <c r="P39" s="1"/>
      <c r="Q39" s="48"/>
      <c r="R39" s="138" t="s">
        <v>29</v>
      </c>
      <c r="S39" s="140"/>
      <c r="T39" s="165">
        <f>SUM(T35:U38)</f>
        <v>752</v>
      </c>
      <c r="U39" s="166"/>
      <c r="V39" s="167">
        <f>SUM(V35:W38)</f>
        <v>188</v>
      </c>
      <c r="W39" s="168"/>
      <c r="X39" s="95"/>
      <c r="Y39" s="165">
        <f>SUM(Y35:Z38)</f>
        <v>432</v>
      </c>
      <c r="Z39" s="166"/>
      <c r="AA39" s="165">
        <f>SUM(AA35:AB38)</f>
        <v>108</v>
      </c>
      <c r="AB39" s="166"/>
      <c r="AC39" s="95"/>
      <c r="AD39" s="95"/>
      <c r="AE39" s="165">
        <f>SUM(AE35:AF36)</f>
        <v>2</v>
      </c>
      <c r="AF39" s="166"/>
      <c r="AG39" s="48"/>
      <c r="AH39" s="48"/>
      <c r="AI39" s="48"/>
      <c r="AJ39" s="159"/>
      <c r="AK39" s="159"/>
      <c r="AL39" s="160"/>
      <c r="AM39" s="160"/>
      <c r="AN39" s="162"/>
      <c r="AO39" s="162"/>
      <c r="AP39" s="84"/>
      <c r="AQ39" s="160"/>
      <c r="AR39" s="160"/>
      <c r="AS39" s="163"/>
      <c r="AT39" s="163"/>
      <c r="AU39" s="84"/>
      <c r="AV39" s="84"/>
      <c r="AW39" s="84"/>
      <c r="AX39" s="1"/>
      <c r="AY39" s="1"/>
      <c r="AZ39" s="1"/>
      <c r="BA39" s="1"/>
      <c r="BB39" s="1"/>
      <c r="BC39" s="1"/>
      <c r="BD39" s="1"/>
    </row>
    <row r="40" spans="1:56" ht="20.25" customHeight="1" x14ac:dyDescent="0.4">
      <c r="A40" s="1"/>
      <c r="B40" s="1"/>
      <c r="C40" s="48"/>
      <c r="D40" s="48"/>
      <c r="E40" s="48"/>
      <c r="F40" s="48"/>
      <c r="G40" s="48"/>
      <c r="H40" s="48"/>
      <c r="I40" s="48"/>
      <c r="J40" s="48"/>
      <c r="K40" s="48"/>
      <c r="L40" s="164">
        <f>L38/3</f>
        <v>46.333333333333336</v>
      </c>
      <c r="M40" s="164"/>
      <c r="N40" s="1"/>
      <c r="O40" s="1"/>
      <c r="P40" s="1"/>
      <c r="Q40" s="48"/>
      <c r="R40" s="48"/>
      <c r="S40" s="48"/>
      <c r="T40" s="48"/>
      <c r="U40" s="48"/>
      <c r="V40" s="48"/>
      <c r="W40" s="48"/>
      <c r="X40" s="48"/>
      <c r="Y40" s="48"/>
      <c r="Z40" s="48"/>
      <c r="AA40" s="54"/>
      <c r="AB40" s="48"/>
      <c r="AC40" s="48"/>
      <c r="AD40" s="48"/>
      <c r="AE40" s="48"/>
      <c r="AF40" s="48"/>
      <c r="AG40" s="48"/>
      <c r="AH40" s="48"/>
      <c r="AI40" s="48"/>
      <c r="AJ40" s="84"/>
      <c r="AK40" s="84"/>
      <c r="AL40" s="84"/>
      <c r="AM40" s="84"/>
      <c r="AN40" s="84"/>
      <c r="AO40" s="84"/>
      <c r="AP40" s="84"/>
      <c r="AQ40" s="84"/>
      <c r="AR40" s="84"/>
      <c r="AS40" s="85"/>
      <c r="AT40" s="84"/>
      <c r="AU40" s="84"/>
      <c r="AV40" s="84"/>
      <c r="AW40" s="84"/>
      <c r="AX40" s="1"/>
      <c r="AY40" s="1"/>
      <c r="AZ40" s="1"/>
      <c r="BA40" s="1"/>
      <c r="BB40" s="1"/>
      <c r="BC40" s="1"/>
      <c r="BD40" s="1"/>
    </row>
    <row r="41" spans="1:56" ht="20.25" customHeight="1" x14ac:dyDescent="0.4">
      <c r="A41" s="1"/>
      <c r="B41" s="1"/>
      <c r="C41" s="1"/>
      <c r="D41" s="1"/>
      <c r="E41" s="1"/>
      <c r="F41" s="1"/>
      <c r="G41" s="1"/>
      <c r="H41" s="1"/>
      <c r="I41" s="1"/>
      <c r="J41" s="1"/>
      <c r="K41" s="1"/>
      <c r="L41" s="1"/>
      <c r="M41" s="1"/>
      <c r="N41" s="1"/>
      <c r="O41" s="1"/>
      <c r="P41" s="1"/>
      <c r="Q41" s="48"/>
      <c r="R41" s="54" t="s">
        <v>67</v>
      </c>
      <c r="S41" s="48"/>
      <c r="T41" s="48"/>
      <c r="U41" s="48"/>
      <c r="V41" s="48"/>
      <c r="W41" s="48"/>
      <c r="X41" s="89" t="s">
        <v>137</v>
      </c>
      <c r="Y41" s="147" t="s">
        <v>138</v>
      </c>
      <c r="Z41" s="148"/>
      <c r="AA41" s="90"/>
      <c r="AB41" s="89"/>
      <c r="AC41" s="48"/>
      <c r="AD41" s="48"/>
      <c r="AE41" s="48"/>
      <c r="AF41" s="48"/>
      <c r="AG41" s="48"/>
      <c r="AH41" s="48"/>
      <c r="AI41" s="48"/>
      <c r="AJ41" s="85"/>
      <c r="AK41" s="84"/>
      <c r="AL41" s="84"/>
      <c r="AM41" s="84"/>
      <c r="AN41" s="84"/>
      <c r="AO41" s="84"/>
      <c r="AP41" s="84"/>
      <c r="AQ41" s="84"/>
      <c r="AR41" s="84"/>
      <c r="AS41" s="91"/>
      <c r="AT41" s="91"/>
      <c r="AU41" s="84"/>
      <c r="AV41" s="84"/>
      <c r="AW41" s="84"/>
      <c r="AX41" s="1"/>
      <c r="AY41" s="1"/>
      <c r="AZ41" s="1"/>
      <c r="BA41" s="1"/>
      <c r="BB41" s="1"/>
      <c r="BC41" s="1"/>
      <c r="BD41" s="1"/>
    </row>
    <row r="42" spans="1:56" ht="20.25" customHeight="1" x14ac:dyDescent="0.2">
      <c r="A42" s="1"/>
      <c r="B42" s="1"/>
      <c r="C42" s="35"/>
      <c r="D42" s="78"/>
      <c r="E42" s="78"/>
      <c r="F42" s="48"/>
      <c r="G42" s="48"/>
      <c r="H42" s="48"/>
      <c r="I42" s="48"/>
      <c r="J42" s="48"/>
      <c r="K42" s="48"/>
      <c r="L42" s="79" t="s">
        <v>135</v>
      </c>
      <c r="M42" s="54"/>
      <c r="N42" s="54"/>
      <c r="O42" s="80"/>
      <c r="P42" s="1"/>
      <c r="Q42" s="48"/>
      <c r="R42" s="48" t="s">
        <v>61</v>
      </c>
      <c r="S42" s="48"/>
      <c r="T42" s="48"/>
      <c r="U42" s="48"/>
      <c r="V42" s="48"/>
      <c r="W42" s="48" t="s">
        <v>62</v>
      </c>
      <c r="X42" s="48"/>
      <c r="Y42" s="48"/>
      <c r="Z42" s="48"/>
      <c r="AA42" s="54"/>
      <c r="AB42" s="48"/>
      <c r="AC42" s="48"/>
      <c r="AD42" s="48"/>
      <c r="AE42" s="48"/>
      <c r="AF42" s="48"/>
      <c r="AG42" s="48"/>
      <c r="AH42" s="48"/>
      <c r="AI42" s="48"/>
      <c r="AJ42" s="84"/>
      <c r="AK42" s="84"/>
      <c r="AL42" s="84"/>
      <c r="AM42" s="84"/>
      <c r="AN42" s="84"/>
      <c r="AO42" s="84"/>
      <c r="AP42" s="84"/>
      <c r="AQ42" s="84"/>
      <c r="AR42" s="84"/>
      <c r="AS42" s="85"/>
      <c r="AT42" s="84"/>
      <c r="AU42" s="84"/>
      <c r="AV42" s="84"/>
      <c r="AW42" s="84"/>
      <c r="AX42" s="1"/>
      <c r="AY42" s="1"/>
      <c r="AZ42" s="1"/>
      <c r="BA42" s="1"/>
      <c r="BB42" s="1"/>
      <c r="BC42" s="1"/>
      <c r="BD42" s="1"/>
    </row>
    <row r="43" spans="1:56" ht="20.25" customHeight="1" x14ac:dyDescent="0.4">
      <c r="A43" s="1"/>
      <c r="B43" s="1"/>
      <c r="C43" s="81" t="s">
        <v>35</v>
      </c>
      <c r="D43" s="81"/>
      <c r="E43" s="48"/>
      <c r="F43" s="81" t="s">
        <v>37</v>
      </c>
      <c r="G43" s="81"/>
      <c r="H43" s="48"/>
      <c r="I43" s="82"/>
      <c r="J43" s="82"/>
      <c r="K43" s="48"/>
      <c r="L43" s="77" t="s">
        <v>70</v>
      </c>
      <c r="M43" s="77"/>
      <c r="N43" s="77"/>
      <c r="O43" s="48"/>
      <c r="P43" s="1"/>
      <c r="Q43" s="48"/>
      <c r="R43" s="48" t="str">
        <f>IF($Y$41="週","対象時間数（週平均）","対象時間数（当月合計）")</f>
        <v>対象時間数（週平均）</v>
      </c>
      <c r="S43" s="48"/>
      <c r="T43" s="48"/>
      <c r="U43" s="48"/>
      <c r="V43" s="48"/>
      <c r="W43" s="48" t="str">
        <f>IF($Y$41="週","週に勤務すべき時間数","当月に勤務すべき時間数")</f>
        <v>週に勤務すべき時間数</v>
      </c>
      <c r="X43" s="48"/>
      <c r="Y43" s="48"/>
      <c r="Z43" s="48"/>
      <c r="AA43" s="54"/>
      <c r="AB43" s="137" t="s">
        <v>63</v>
      </c>
      <c r="AC43" s="137"/>
      <c r="AD43" s="137"/>
      <c r="AE43" s="137"/>
      <c r="AF43" s="48"/>
      <c r="AG43" s="48"/>
      <c r="AH43" s="48"/>
      <c r="AI43" s="48"/>
      <c r="AJ43" s="84"/>
      <c r="AK43" s="84"/>
      <c r="AL43" s="84"/>
      <c r="AM43" s="84"/>
      <c r="AN43" s="84"/>
      <c r="AO43" s="84"/>
      <c r="AP43" s="84"/>
      <c r="AQ43" s="84"/>
      <c r="AR43" s="84"/>
      <c r="AS43" s="85"/>
      <c r="AT43" s="84"/>
      <c r="AU43" s="84"/>
      <c r="AV43" s="84"/>
      <c r="AW43" s="84"/>
      <c r="AX43" s="1"/>
      <c r="AY43" s="1"/>
      <c r="AZ43" s="1"/>
      <c r="BA43" s="1"/>
      <c r="BB43" s="1"/>
      <c r="BC43" s="1"/>
      <c r="BD43" s="1"/>
    </row>
    <row r="44" spans="1:56" ht="20.25" customHeight="1" x14ac:dyDescent="0.4">
      <c r="A44" s="1"/>
      <c r="B44" s="1"/>
      <c r="C44" s="149">
        <f>L40</f>
        <v>46.333333333333336</v>
      </c>
      <c r="D44" s="150"/>
      <c r="E44" s="83" t="s">
        <v>32</v>
      </c>
      <c r="F44" s="151">
        <v>40</v>
      </c>
      <c r="G44" s="152"/>
      <c r="H44" s="83" t="s">
        <v>33</v>
      </c>
      <c r="I44" s="149">
        <f>C44/F44</f>
        <v>1.1583333333333334</v>
      </c>
      <c r="J44" s="150"/>
      <c r="K44" s="83" t="s">
        <v>34</v>
      </c>
      <c r="L44" s="153">
        <f>IF(C44&lt;40,1,ROUNDUP(I44,1))</f>
        <v>1.2000000000000002</v>
      </c>
      <c r="M44" s="154"/>
      <c r="N44" s="155"/>
      <c r="O44" s="48"/>
      <c r="P44" s="1"/>
      <c r="Q44" s="48"/>
      <c r="R44" s="156">
        <f>IF($Y$41="週",AA39,Y39)</f>
        <v>108</v>
      </c>
      <c r="S44" s="157"/>
      <c r="T44" s="157"/>
      <c r="U44" s="158"/>
      <c r="V44" s="83" t="s">
        <v>32</v>
      </c>
      <c r="W44" s="138">
        <f>IF($Y$41="週",$AV$5,$AZ$5)</f>
        <v>40</v>
      </c>
      <c r="X44" s="139"/>
      <c r="Y44" s="139"/>
      <c r="Z44" s="140"/>
      <c r="AA44" s="83" t="s">
        <v>33</v>
      </c>
      <c r="AB44" s="141">
        <f>ROUNDDOWN(R44/W44,1)</f>
        <v>2.7</v>
      </c>
      <c r="AC44" s="142"/>
      <c r="AD44" s="142"/>
      <c r="AE44" s="143"/>
      <c r="AF44" s="48"/>
      <c r="AG44" s="48"/>
      <c r="AH44" s="48"/>
      <c r="AI44" s="48"/>
      <c r="AJ44" s="161"/>
      <c r="AK44" s="161"/>
      <c r="AL44" s="161"/>
      <c r="AM44" s="161"/>
      <c r="AN44" s="87"/>
      <c r="AO44" s="159"/>
      <c r="AP44" s="159"/>
      <c r="AQ44" s="159"/>
      <c r="AR44" s="159"/>
      <c r="AS44" s="87"/>
      <c r="AT44" s="136"/>
      <c r="AU44" s="136"/>
      <c r="AV44" s="136"/>
      <c r="AW44" s="136"/>
      <c r="AX44" s="1"/>
      <c r="AY44" s="1"/>
      <c r="AZ44" s="1"/>
      <c r="BA44" s="1"/>
      <c r="BB44" s="1"/>
      <c r="BC44" s="1"/>
      <c r="BD44" s="1"/>
    </row>
    <row r="45" spans="1:56" ht="20.25" customHeight="1" x14ac:dyDescent="0.4">
      <c r="A45" s="1"/>
      <c r="B45" s="1"/>
      <c r="C45" s="48"/>
      <c r="D45" s="48"/>
      <c r="E45" s="48"/>
      <c r="F45" s="48"/>
      <c r="G45" s="48"/>
      <c r="H45" s="48"/>
      <c r="I45" s="48"/>
      <c r="J45" s="48"/>
      <c r="K45" s="48"/>
      <c r="L45" s="48" t="s">
        <v>107</v>
      </c>
      <c r="M45" s="48"/>
      <c r="N45" s="48"/>
      <c r="O45" s="48"/>
      <c r="P45" s="1"/>
      <c r="Q45" s="48"/>
      <c r="R45" s="48"/>
      <c r="S45" s="48"/>
      <c r="T45" s="48"/>
      <c r="U45" s="48"/>
      <c r="V45" s="48"/>
      <c r="W45" s="48"/>
      <c r="X45" s="48"/>
      <c r="Y45" s="48"/>
      <c r="Z45" s="48"/>
      <c r="AA45" s="54"/>
      <c r="AB45" s="48" t="s">
        <v>106</v>
      </c>
      <c r="AC45" s="48"/>
      <c r="AD45" s="48"/>
      <c r="AE45" s="48"/>
      <c r="AF45" s="48"/>
      <c r="AG45" s="48"/>
      <c r="AH45" s="48"/>
      <c r="AI45" s="48"/>
      <c r="AJ45" s="84"/>
      <c r="AK45" s="84"/>
      <c r="AL45" s="84"/>
      <c r="AM45" s="84"/>
      <c r="AN45" s="84"/>
      <c r="AO45" s="84"/>
      <c r="AP45" s="84"/>
      <c r="AQ45" s="84"/>
      <c r="AR45" s="84"/>
      <c r="AS45" s="85"/>
      <c r="AT45" s="84"/>
      <c r="AU45" s="84"/>
      <c r="AV45" s="84"/>
      <c r="AW45" s="84"/>
      <c r="AX45" s="1"/>
      <c r="AY45" s="1"/>
      <c r="AZ45" s="1"/>
      <c r="BA45" s="1"/>
      <c r="BB45" s="1"/>
      <c r="BC45" s="1"/>
      <c r="BD45" s="1"/>
    </row>
    <row r="46" spans="1:56" ht="20.25" customHeight="1" x14ac:dyDescent="0.4">
      <c r="A46" s="1"/>
      <c r="B46" s="1"/>
      <c r="C46" s="48" t="s">
        <v>146</v>
      </c>
      <c r="D46" s="48"/>
      <c r="E46" s="48"/>
      <c r="F46" s="48"/>
      <c r="G46" s="48"/>
      <c r="H46" s="48"/>
      <c r="I46" s="48"/>
      <c r="J46" s="48"/>
      <c r="K46" s="48"/>
      <c r="L46" s="48"/>
      <c r="M46" s="48"/>
      <c r="N46" s="48"/>
      <c r="O46" s="48"/>
      <c r="P46" s="1"/>
      <c r="Q46" s="48"/>
      <c r="R46" s="48" t="s">
        <v>66</v>
      </c>
      <c r="S46" s="48"/>
      <c r="T46" s="48"/>
      <c r="U46" s="48"/>
      <c r="V46" s="48"/>
      <c r="W46" s="48"/>
      <c r="X46" s="48"/>
      <c r="Y46" s="48"/>
      <c r="Z46" s="48"/>
      <c r="AA46" s="54"/>
      <c r="AB46" s="48"/>
      <c r="AC46" s="48"/>
      <c r="AD46" s="48"/>
      <c r="AE46" s="48"/>
      <c r="AF46" s="48"/>
      <c r="AG46" s="48"/>
      <c r="AH46" s="48"/>
      <c r="AI46" s="48"/>
      <c r="AJ46" s="48"/>
      <c r="AK46" s="92"/>
      <c r="AL46" s="93"/>
      <c r="AM46" s="93"/>
      <c r="AN46" s="48"/>
      <c r="AO46" s="48"/>
      <c r="AP46" s="48"/>
      <c r="AQ46" s="48"/>
      <c r="AR46" s="48"/>
      <c r="AS46" s="48"/>
      <c r="AT46" s="48"/>
      <c r="AU46" s="48"/>
      <c r="AV46" s="48"/>
      <c r="AW46" s="48"/>
      <c r="AX46" s="1"/>
      <c r="AY46" s="1"/>
      <c r="AZ46" s="1"/>
      <c r="BA46" s="1"/>
      <c r="BB46" s="1"/>
      <c r="BC46" s="1"/>
      <c r="BD46" s="1"/>
    </row>
    <row r="47" spans="1:56" ht="20.25" customHeight="1" x14ac:dyDescent="0.4">
      <c r="A47" s="1"/>
      <c r="B47" s="1"/>
      <c r="C47" s="48"/>
      <c r="D47" s="48" t="s">
        <v>147</v>
      </c>
      <c r="E47" s="48"/>
      <c r="F47" s="48"/>
      <c r="G47" s="48"/>
      <c r="H47" s="48"/>
      <c r="I47" s="48"/>
      <c r="J47" s="48"/>
      <c r="K47" s="48"/>
      <c r="L47" s="48"/>
      <c r="M47" s="48"/>
      <c r="N47" s="48"/>
      <c r="O47" s="48"/>
      <c r="P47" s="1"/>
      <c r="Q47" s="48"/>
      <c r="R47" s="48" t="s">
        <v>69</v>
      </c>
      <c r="S47" s="48"/>
      <c r="T47" s="48"/>
      <c r="U47" s="48"/>
      <c r="V47" s="48"/>
      <c r="W47" s="48"/>
      <c r="X47" s="48"/>
      <c r="Y47" s="48"/>
      <c r="Z47" s="48"/>
      <c r="AA47" s="54"/>
      <c r="AB47" s="83"/>
      <c r="AC47" s="83"/>
      <c r="AD47" s="83"/>
      <c r="AE47" s="83"/>
      <c r="AF47" s="48"/>
      <c r="AG47" s="48"/>
      <c r="AH47" s="48"/>
      <c r="AI47" s="48"/>
      <c r="AJ47" s="48"/>
      <c r="AK47" s="92"/>
      <c r="AL47" s="93"/>
      <c r="AM47" s="93"/>
      <c r="AN47" s="48"/>
      <c r="AO47" s="48"/>
      <c r="AP47" s="48"/>
      <c r="AQ47" s="48"/>
      <c r="AR47" s="48"/>
      <c r="AS47" s="48"/>
      <c r="AT47" s="48"/>
      <c r="AU47" s="48"/>
      <c r="AV47" s="48"/>
      <c r="AW47" s="48"/>
      <c r="AX47" s="1"/>
      <c r="AY47" s="1"/>
      <c r="AZ47" s="1"/>
      <c r="BA47" s="1"/>
      <c r="BB47" s="1"/>
      <c r="BC47" s="1"/>
      <c r="BD47" s="1"/>
    </row>
    <row r="48" spans="1:56" ht="20.25" customHeight="1" x14ac:dyDescent="0.4">
      <c r="A48" s="1"/>
      <c r="B48" s="1"/>
      <c r="C48" s="48" t="s">
        <v>39</v>
      </c>
      <c r="D48" s="48"/>
      <c r="E48" s="48"/>
      <c r="F48" s="48"/>
      <c r="G48" s="48"/>
      <c r="H48" s="48"/>
      <c r="I48" s="48"/>
      <c r="J48" s="48"/>
      <c r="K48" s="48"/>
      <c r="L48" s="48"/>
      <c r="M48" s="48"/>
      <c r="N48" s="48"/>
      <c r="O48" s="48"/>
      <c r="P48" s="1"/>
      <c r="Q48" s="48"/>
      <c r="R48" s="48" t="s">
        <v>64</v>
      </c>
      <c r="S48" s="48"/>
      <c r="T48" s="48"/>
      <c r="U48" s="48"/>
      <c r="V48" s="48"/>
      <c r="W48" s="48" t="s">
        <v>68</v>
      </c>
      <c r="X48" s="48"/>
      <c r="Y48" s="48"/>
      <c r="Z48" s="48"/>
      <c r="AA48" s="48"/>
      <c r="AB48" s="137" t="s">
        <v>29</v>
      </c>
      <c r="AC48" s="137"/>
      <c r="AD48" s="137"/>
      <c r="AE48" s="137"/>
      <c r="AF48" s="48"/>
      <c r="AG48" s="48"/>
      <c r="AH48" s="48"/>
      <c r="AI48" s="48"/>
      <c r="AJ48" s="48"/>
      <c r="AK48" s="92"/>
      <c r="AL48" s="93"/>
      <c r="AM48" s="93"/>
      <c r="AN48" s="48"/>
      <c r="AO48" s="48"/>
      <c r="AP48" s="48"/>
      <c r="AQ48" s="48"/>
      <c r="AR48" s="48"/>
      <c r="AS48" s="48"/>
      <c r="AT48" s="48"/>
      <c r="AU48" s="48"/>
      <c r="AV48" s="48"/>
      <c r="AW48" s="48"/>
      <c r="AX48" s="1"/>
      <c r="AY48" s="1"/>
      <c r="AZ48" s="1"/>
      <c r="BA48" s="1"/>
      <c r="BB48" s="1"/>
      <c r="BC48" s="1"/>
      <c r="BD48" s="1"/>
    </row>
    <row r="49" spans="1:58" ht="20.25" customHeight="1" x14ac:dyDescent="0.4">
      <c r="A49" s="1"/>
      <c r="B49" s="1"/>
      <c r="C49" s="48" t="s">
        <v>40</v>
      </c>
      <c r="D49" s="48"/>
      <c r="E49" s="48"/>
      <c r="F49" s="48"/>
      <c r="G49" s="48"/>
      <c r="H49" s="48"/>
      <c r="I49" s="48"/>
      <c r="J49" s="48"/>
      <c r="K49" s="48"/>
      <c r="L49" s="48"/>
      <c r="M49" s="48"/>
      <c r="N49" s="48"/>
      <c r="O49" s="48"/>
      <c r="P49" s="1"/>
      <c r="Q49" s="48"/>
      <c r="R49" s="138">
        <f>AE39</f>
        <v>2</v>
      </c>
      <c r="S49" s="139"/>
      <c r="T49" s="139"/>
      <c r="U49" s="140"/>
      <c r="V49" s="83" t="s">
        <v>124</v>
      </c>
      <c r="W49" s="141">
        <f>AB44</f>
        <v>2.7</v>
      </c>
      <c r="X49" s="142"/>
      <c r="Y49" s="142"/>
      <c r="Z49" s="143"/>
      <c r="AA49" s="83" t="s">
        <v>33</v>
      </c>
      <c r="AB49" s="144">
        <f>ROUNDDOWN(R49+W49,1)</f>
        <v>4.7</v>
      </c>
      <c r="AC49" s="145"/>
      <c r="AD49" s="145"/>
      <c r="AE49" s="146"/>
      <c r="AF49" s="48"/>
      <c r="AG49" s="48"/>
      <c r="AH49" s="48"/>
      <c r="AI49" s="48"/>
      <c r="AJ49" s="48"/>
      <c r="AK49" s="92"/>
      <c r="AL49" s="93"/>
      <c r="AM49" s="93"/>
      <c r="AN49" s="48"/>
      <c r="AO49" s="48"/>
      <c r="AP49" s="48"/>
      <c r="AQ49" s="48"/>
      <c r="AR49" s="48"/>
      <c r="AS49" s="48"/>
      <c r="AT49" s="48"/>
      <c r="AU49" s="48"/>
      <c r="AV49" s="48"/>
      <c r="AW49" s="48"/>
      <c r="AX49" s="1"/>
      <c r="AY49" s="1"/>
      <c r="AZ49" s="1"/>
      <c r="BA49" s="1"/>
      <c r="BB49" s="1"/>
      <c r="BC49" s="1"/>
      <c r="BD49" s="1"/>
    </row>
    <row r="50" spans="1:58" ht="20.25" customHeight="1" x14ac:dyDescent="0.4">
      <c r="A50" s="1"/>
      <c r="B50" s="1"/>
      <c r="C50" s="48" t="s">
        <v>41</v>
      </c>
      <c r="D50" s="78"/>
      <c r="E50" s="78"/>
      <c r="F50" s="48"/>
      <c r="G50" s="48"/>
      <c r="H50" s="48"/>
      <c r="I50" s="48"/>
      <c r="J50" s="48"/>
      <c r="K50" s="48"/>
      <c r="L50" s="48"/>
      <c r="M50" s="48"/>
      <c r="N50" s="48"/>
      <c r="O50" s="48"/>
      <c r="P50" s="1"/>
      <c r="Q50" s="48"/>
      <c r="R50" s="48"/>
      <c r="S50" s="48"/>
      <c r="T50" s="48"/>
      <c r="U50" s="48"/>
      <c r="V50" s="48"/>
      <c r="W50" s="48"/>
      <c r="X50" s="48"/>
      <c r="Y50" s="48"/>
      <c r="Z50" s="48"/>
      <c r="AA50" s="48"/>
      <c r="AB50" s="48"/>
      <c r="AC50" s="54"/>
      <c r="AD50" s="48"/>
      <c r="AE50" s="48"/>
      <c r="AF50" s="48"/>
      <c r="AG50" s="48"/>
      <c r="AH50" s="48"/>
      <c r="AI50" s="48"/>
      <c r="AJ50" s="48"/>
      <c r="AK50" s="92"/>
      <c r="AL50" s="93"/>
      <c r="AM50" s="93"/>
      <c r="AN50" s="48"/>
      <c r="AO50" s="48"/>
      <c r="AP50" s="48"/>
      <c r="AQ50" s="48"/>
      <c r="AR50" s="48"/>
      <c r="AS50" s="48"/>
      <c r="AT50" s="48"/>
      <c r="AU50" s="48"/>
      <c r="AV50" s="48"/>
      <c r="AW50" s="48"/>
      <c r="AX50" s="1"/>
      <c r="AY50" s="1"/>
      <c r="AZ50" s="1"/>
      <c r="BA50" s="1"/>
      <c r="BB50" s="1"/>
      <c r="BC50" s="1"/>
      <c r="BD50" s="1"/>
    </row>
    <row r="51" spans="1:58" ht="20.25" customHeight="1" x14ac:dyDescent="0.4">
      <c r="C51" s="61"/>
      <c r="D51" s="61"/>
      <c r="T51" s="61"/>
      <c r="AJ51" s="62"/>
      <c r="AK51" s="63"/>
      <c r="AL51" s="63"/>
      <c r="BE51" s="63"/>
    </row>
    <row r="52" spans="1:58" ht="20.25" customHeight="1" x14ac:dyDescent="0.4">
      <c r="C52" s="61"/>
      <c r="D52" s="61"/>
      <c r="U52" s="61"/>
      <c r="AK52" s="62"/>
      <c r="AL52" s="63"/>
      <c r="AM52" s="63"/>
      <c r="BF52" s="63"/>
    </row>
    <row r="53" spans="1:58" ht="20.25" customHeight="1" x14ac:dyDescent="0.4">
      <c r="D53" s="61"/>
      <c r="U53" s="61"/>
      <c r="AK53" s="62"/>
      <c r="AL53" s="63"/>
      <c r="AM53" s="63"/>
      <c r="BF53" s="63"/>
    </row>
    <row r="54" spans="1:58" ht="20.25" customHeight="1" x14ac:dyDescent="0.4">
      <c r="C54" s="61"/>
      <c r="D54" s="61"/>
      <c r="U54" s="61"/>
      <c r="AK54" s="62"/>
      <c r="AL54" s="63"/>
      <c r="AM54" s="63"/>
      <c r="BF54" s="63"/>
    </row>
    <row r="55" spans="1:58" ht="20.25" customHeight="1" x14ac:dyDescent="0.4">
      <c r="C55" s="62"/>
      <c r="D55" s="62"/>
      <c r="E55" s="62"/>
      <c r="F55" s="62"/>
      <c r="G55" s="62"/>
      <c r="H55" s="62"/>
      <c r="I55" s="62"/>
      <c r="J55" s="62"/>
      <c r="K55" s="62"/>
      <c r="L55" s="62"/>
      <c r="M55" s="62"/>
      <c r="N55" s="62"/>
      <c r="O55" s="62"/>
      <c r="P55" s="62"/>
      <c r="Q55" s="62"/>
      <c r="R55" s="62"/>
      <c r="S55" s="62"/>
      <c r="T55" s="62"/>
      <c r="U55" s="63"/>
      <c r="V55" s="63"/>
      <c r="W55" s="62"/>
      <c r="X55" s="62"/>
      <c r="Y55" s="62"/>
      <c r="Z55" s="62"/>
      <c r="AA55" s="62"/>
      <c r="AB55" s="62"/>
      <c r="AC55" s="62"/>
      <c r="AD55" s="62"/>
      <c r="AE55" s="62"/>
      <c r="AF55" s="62"/>
      <c r="AG55" s="62"/>
      <c r="AH55" s="62"/>
      <c r="AI55" s="62"/>
      <c r="AJ55" s="62"/>
      <c r="AK55" s="62"/>
      <c r="AL55" s="63"/>
      <c r="AM55" s="63"/>
      <c r="BF55" s="63"/>
    </row>
    <row r="56" spans="1:58" ht="20.25" customHeight="1" x14ac:dyDescent="0.4">
      <c r="C56" s="62"/>
      <c r="D56" s="62"/>
      <c r="E56" s="62"/>
      <c r="F56" s="62"/>
      <c r="G56" s="62"/>
      <c r="H56" s="62"/>
      <c r="I56" s="62"/>
      <c r="J56" s="62"/>
      <c r="K56" s="62"/>
      <c r="L56" s="62"/>
      <c r="M56" s="62"/>
      <c r="N56" s="62"/>
      <c r="O56" s="62"/>
      <c r="P56" s="62"/>
      <c r="Q56" s="62"/>
      <c r="R56" s="62"/>
      <c r="S56" s="62"/>
      <c r="T56" s="62"/>
      <c r="U56" s="63"/>
      <c r="V56" s="63"/>
      <c r="W56" s="62"/>
      <c r="X56" s="62"/>
      <c r="Y56" s="62"/>
      <c r="Z56" s="62"/>
      <c r="AA56" s="62"/>
      <c r="AB56" s="62"/>
      <c r="AC56" s="62"/>
      <c r="AD56" s="62"/>
      <c r="AE56" s="62"/>
      <c r="AF56" s="62"/>
      <c r="AG56" s="62"/>
      <c r="AH56" s="62"/>
      <c r="AI56" s="62"/>
      <c r="AJ56" s="62"/>
      <c r="AK56" s="62"/>
      <c r="AL56" s="63"/>
      <c r="AM56" s="63"/>
      <c r="BF56" s="63"/>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38"/>
  <sheetViews>
    <sheetView showGridLines="0" zoomScaleNormal="100"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1" t="s">
        <v>178</v>
      </c>
      <c r="D1" s="31"/>
      <c r="G1" s="32" t="s">
        <v>16</v>
      </c>
      <c r="J1" s="31"/>
      <c r="K1" s="31"/>
      <c r="L1" s="31"/>
      <c r="M1" s="31"/>
      <c r="AK1" s="4" t="s">
        <v>19</v>
      </c>
      <c r="AL1" s="4" t="s">
        <v>17</v>
      </c>
      <c r="AM1" s="272" t="s">
        <v>99</v>
      </c>
      <c r="AN1" s="272"/>
      <c r="AO1" s="272"/>
      <c r="AP1" s="272"/>
      <c r="AQ1" s="272"/>
      <c r="AR1" s="272"/>
      <c r="AS1" s="272"/>
      <c r="AT1" s="272"/>
      <c r="AU1" s="272"/>
      <c r="AV1" s="272"/>
      <c r="AW1" s="272"/>
      <c r="AX1" s="272"/>
      <c r="AY1" s="272"/>
      <c r="AZ1" s="272"/>
      <c r="BA1" s="272"/>
      <c r="BB1" s="33" t="s">
        <v>0</v>
      </c>
    </row>
    <row r="2" spans="2:57" s="3" customFormat="1" ht="20.25" customHeight="1" x14ac:dyDescent="0.4">
      <c r="D2" s="32"/>
      <c r="H2" s="32"/>
      <c r="I2" s="4"/>
      <c r="J2" s="4"/>
      <c r="K2" s="4"/>
      <c r="L2" s="4"/>
      <c r="M2" s="4"/>
      <c r="T2" s="4" t="s">
        <v>20</v>
      </c>
      <c r="U2" s="273">
        <v>6</v>
      </c>
      <c r="V2" s="273"/>
      <c r="W2" s="4" t="s">
        <v>17</v>
      </c>
      <c r="X2" s="274">
        <f>IF(U2=0,"",YEAR(DATE(2018+U2,1,1)))</f>
        <v>2024</v>
      </c>
      <c r="Y2" s="274"/>
      <c r="Z2" s="3" t="s">
        <v>21</v>
      </c>
      <c r="AA2" s="3" t="s">
        <v>22</v>
      </c>
      <c r="AB2" s="273">
        <v>4</v>
      </c>
      <c r="AC2" s="273"/>
      <c r="AD2" s="3" t="s">
        <v>23</v>
      </c>
      <c r="AJ2" s="33"/>
      <c r="AK2" s="4" t="s">
        <v>18</v>
      </c>
      <c r="AL2" s="4" t="s">
        <v>17</v>
      </c>
      <c r="AM2" s="273"/>
      <c r="AN2" s="273"/>
      <c r="AO2" s="273"/>
      <c r="AP2" s="273"/>
      <c r="AQ2" s="273"/>
      <c r="AR2" s="273"/>
      <c r="AS2" s="273"/>
      <c r="AT2" s="273"/>
      <c r="AU2" s="273"/>
      <c r="AV2" s="273"/>
      <c r="AW2" s="273"/>
      <c r="AX2" s="273"/>
      <c r="AY2" s="273"/>
      <c r="AZ2" s="273"/>
      <c r="BA2" s="273"/>
      <c r="BB2" s="33" t="s">
        <v>0</v>
      </c>
      <c r="BC2" s="4"/>
      <c r="BD2" s="4"/>
      <c r="BE2" s="4"/>
    </row>
    <row r="3" spans="2:57" s="3" customFormat="1" ht="20.25" customHeight="1" x14ac:dyDescent="0.4">
      <c r="D3" s="32"/>
      <c r="H3" s="32"/>
      <c r="I3" s="4"/>
      <c r="J3" s="4"/>
      <c r="K3" s="4"/>
      <c r="L3" s="4"/>
      <c r="M3" s="4"/>
      <c r="T3" s="34"/>
      <c r="U3" s="36"/>
      <c r="V3" s="36"/>
      <c r="W3" s="37"/>
      <c r="X3" s="36"/>
      <c r="Y3" s="36"/>
      <c r="Z3" s="38"/>
      <c r="AA3" s="38"/>
      <c r="AB3" s="36"/>
      <c r="AC3" s="36"/>
      <c r="AD3" s="35"/>
      <c r="AJ3" s="33"/>
      <c r="AK3" s="4"/>
      <c r="AL3" s="4"/>
      <c r="AM3" s="39"/>
      <c r="AN3" s="39"/>
      <c r="AO3" s="39"/>
      <c r="AP3" s="39"/>
      <c r="AQ3" s="39"/>
      <c r="AR3" s="39"/>
      <c r="AS3" s="39"/>
      <c r="AT3" s="39"/>
      <c r="AU3" s="39"/>
      <c r="AV3" s="39"/>
      <c r="AW3" s="39"/>
      <c r="AX3" s="39"/>
      <c r="AY3" s="40" t="s">
        <v>109</v>
      </c>
      <c r="AZ3" s="275" t="s">
        <v>157</v>
      </c>
      <c r="BA3" s="275"/>
      <c r="BB3" s="275"/>
      <c r="BC3" s="275"/>
      <c r="BD3" s="4"/>
      <c r="BE3" s="4"/>
    </row>
    <row r="4" spans="2:57" s="3" customFormat="1" ht="20.25" customHeight="1" x14ac:dyDescent="0.4">
      <c r="B4" s="41"/>
      <c r="C4" s="41"/>
      <c r="D4" s="41"/>
      <c r="E4" s="41"/>
      <c r="F4" s="41"/>
      <c r="G4" s="41"/>
      <c r="H4" s="41"/>
      <c r="I4" s="41"/>
      <c r="J4" s="42"/>
      <c r="K4" s="43"/>
      <c r="L4" s="43"/>
      <c r="M4" s="43"/>
      <c r="N4" s="43"/>
      <c r="O4" s="43"/>
      <c r="P4" s="44"/>
      <c r="Q4" s="43"/>
      <c r="R4" s="43"/>
      <c r="Z4" s="38"/>
      <c r="AA4" s="38"/>
      <c r="AB4" s="36"/>
      <c r="AC4" s="36"/>
      <c r="AD4" s="35"/>
      <c r="AJ4" s="33"/>
      <c r="AK4" s="4"/>
      <c r="AL4" s="4"/>
      <c r="AM4" s="39"/>
      <c r="AN4" s="39"/>
      <c r="AO4" s="39"/>
      <c r="AP4" s="39"/>
      <c r="AQ4" s="39"/>
      <c r="AR4" s="39"/>
      <c r="AS4" s="39"/>
      <c r="AT4" s="39"/>
      <c r="AU4" s="39"/>
      <c r="AV4" s="39"/>
      <c r="AW4" s="39"/>
      <c r="AX4" s="39"/>
      <c r="AY4" s="40" t="s">
        <v>148</v>
      </c>
      <c r="AZ4" s="275" t="s">
        <v>149</v>
      </c>
      <c r="BA4" s="275"/>
      <c r="BB4" s="275"/>
      <c r="BC4" s="275"/>
      <c r="BD4" s="4"/>
      <c r="BE4" s="4"/>
    </row>
    <row r="5" spans="2:57" s="3" customFormat="1" ht="20.25" customHeight="1" x14ac:dyDescent="0.4">
      <c r="B5" s="45"/>
      <c r="C5" s="45"/>
      <c r="D5" s="45"/>
      <c r="E5" s="45"/>
      <c r="F5" s="45"/>
      <c r="G5" s="45"/>
      <c r="H5" s="45"/>
      <c r="I5" s="45"/>
      <c r="J5" s="43"/>
      <c r="K5" s="46"/>
      <c r="L5" s="47"/>
      <c r="M5" s="47"/>
      <c r="N5" s="47"/>
      <c r="O5" s="47"/>
      <c r="P5" s="45"/>
      <c r="Q5" s="41"/>
      <c r="R5" s="41"/>
      <c r="S5" s="8"/>
      <c r="Z5" s="38"/>
      <c r="AA5" s="38"/>
      <c r="AB5" s="36"/>
      <c r="AC5" s="36"/>
      <c r="AD5" s="8"/>
      <c r="AE5" s="8"/>
      <c r="AF5" s="8"/>
      <c r="AG5" s="8"/>
      <c r="AJ5" s="8" t="s">
        <v>80</v>
      </c>
      <c r="AK5" s="8"/>
      <c r="AL5" s="8"/>
      <c r="AM5" s="8"/>
      <c r="AN5" s="8"/>
      <c r="AO5" s="8"/>
      <c r="AP5" s="8"/>
      <c r="AQ5" s="8"/>
      <c r="AR5" s="41"/>
      <c r="AS5" s="41"/>
      <c r="AT5" s="48"/>
      <c r="AU5" s="8"/>
      <c r="AV5" s="266">
        <v>40</v>
      </c>
      <c r="AW5" s="267"/>
      <c r="AX5" s="48" t="s">
        <v>24</v>
      </c>
      <c r="AY5" s="8"/>
      <c r="AZ5" s="266">
        <v>160</v>
      </c>
      <c r="BA5" s="267"/>
      <c r="BB5" s="48" t="s">
        <v>129</v>
      </c>
      <c r="BC5" s="8"/>
      <c r="BE5" s="4"/>
    </row>
    <row r="6" spans="2:57" s="3" customFormat="1" ht="20.25" customHeight="1" x14ac:dyDescent="0.4">
      <c r="B6" s="45"/>
      <c r="C6" s="45"/>
      <c r="D6" s="45"/>
      <c r="E6" s="45"/>
      <c r="F6" s="45"/>
      <c r="G6" s="45"/>
      <c r="H6" s="45"/>
      <c r="I6" s="45"/>
      <c r="J6" s="45"/>
      <c r="K6" s="49"/>
      <c r="L6" s="49"/>
      <c r="M6" s="49"/>
      <c r="N6" s="45"/>
      <c r="O6" s="50"/>
      <c r="P6" s="51"/>
      <c r="Q6" s="51"/>
      <c r="R6" s="52"/>
      <c r="S6" s="53"/>
      <c r="Z6" s="38"/>
      <c r="AA6" s="38"/>
      <c r="AB6" s="36"/>
      <c r="AC6" s="36"/>
      <c r="AD6" s="48"/>
      <c r="AE6" s="8"/>
      <c r="AF6" s="8"/>
      <c r="AG6" s="8"/>
      <c r="AL6" s="8"/>
      <c r="AM6" s="8"/>
      <c r="AN6" s="54"/>
      <c r="AO6" s="55"/>
      <c r="AP6" s="55"/>
      <c r="AQ6" s="53"/>
      <c r="AR6" s="53"/>
      <c r="AS6" s="53"/>
      <c r="AT6" s="53"/>
      <c r="AU6" s="53"/>
      <c r="AV6" s="53"/>
      <c r="AW6" s="8" t="s">
        <v>25</v>
      </c>
      <c r="AX6" s="8"/>
      <c r="AY6" s="8"/>
      <c r="AZ6" s="270">
        <f>DAY(EOMONTH(DATE(X2,AB2,1),0))</f>
        <v>30</v>
      </c>
      <c r="BA6" s="271"/>
      <c r="BB6" s="48" t="s">
        <v>26</v>
      </c>
      <c r="BE6" s="4"/>
    </row>
    <row r="7" spans="2:57" ht="20.25" customHeight="1" thickBot="1" x14ac:dyDescent="0.45">
      <c r="C7" s="2"/>
      <c r="D7" s="2"/>
      <c r="S7" s="2"/>
      <c r="AJ7" s="2"/>
      <c r="BC7" s="5"/>
      <c r="BD7" s="5"/>
      <c r="BE7" s="5"/>
    </row>
    <row r="8" spans="2:57" ht="20.25" customHeight="1" thickBot="1" x14ac:dyDescent="0.45">
      <c r="B8" s="249" t="s">
        <v>27</v>
      </c>
      <c r="C8" s="252" t="s">
        <v>87</v>
      </c>
      <c r="D8" s="253"/>
      <c r="E8" s="258" t="s">
        <v>88</v>
      </c>
      <c r="F8" s="253"/>
      <c r="G8" s="258" t="s">
        <v>89</v>
      </c>
      <c r="H8" s="252"/>
      <c r="I8" s="252"/>
      <c r="J8" s="252"/>
      <c r="K8" s="253"/>
      <c r="L8" s="258" t="s">
        <v>90</v>
      </c>
      <c r="M8" s="252"/>
      <c r="N8" s="252"/>
      <c r="O8" s="261"/>
      <c r="P8" s="264" t="s">
        <v>168</v>
      </c>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36" t="str">
        <f>IF(AZ3="４週","(9)1～4週目の勤務時間数合計","(9)1か月の勤務時間数合計")</f>
        <v>(9)1～4週目の勤務時間数合計</v>
      </c>
      <c r="AV8" s="237"/>
      <c r="AW8" s="236" t="s">
        <v>91</v>
      </c>
      <c r="AX8" s="237"/>
      <c r="AY8" s="244" t="s">
        <v>166</v>
      </c>
      <c r="AZ8" s="244"/>
      <c r="BA8" s="244"/>
      <c r="BB8" s="244"/>
      <c r="BC8" s="244"/>
      <c r="BD8" s="244"/>
    </row>
    <row r="9" spans="2:57" ht="20.25" customHeight="1" thickBot="1" x14ac:dyDescent="0.45">
      <c r="B9" s="250"/>
      <c r="C9" s="254"/>
      <c r="D9" s="255"/>
      <c r="E9" s="259"/>
      <c r="F9" s="255"/>
      <c r="G9" s="259"/>
      <c r="H9" s="254"/>
      <c r="I9" s="254"/>
      <c r="J9" s="254"/>
      <c r="K9" s="255"/>
      <c r="L9" s="259"/>
      <c r="M9" s="254"/>
      <c r="N9" s="254"/>
      <c r="O9" s="262"/>
      <c r="P9" s="246" t="s">
        <v>11</v>
      </c>
      <c r="Q9" s="247"/>
      <c r="R9" s="247"/>
      <c r="S9" s="247"/>
      <c r="T9" s="247"/>
      <c r="U9" s="247"/>
      <c r="V9" s="248"/>
      <c r="W9" s="246" t="s">
        <v>12</v>
      </c>
      <c r="X9" s="247"/>
      <c r="Y9" s="247"/>
      <c r="Z9" s="247"/>
      <c r="AA9" s="247"/>
      <c r="AB9" s="247"/>
      <c r="AC9" s="248"/>
      <c r="AD9" s="246" t="s">
        <v>13</v>
      </c>
      <c r="AE9" s="247"/>
      <c r="AF9" s="247"/>
      <c r="AG9" s="247"/>
      <c r="AH9" s="247"/>
      <c r="AI9" s="247"/>
      <c r="AJ9" s="248"/>
      <c r="AK9" s="246" t="s">
        <v>14</v>
      </c>
      <c r="AL9" s="247"/>
      <c r="AM9" s="247"/>
      <c r="AN9" s="247"/>
      <c r="AO9" s="247"/>
      <c r="AP9" s="247"/>
      <c r="AQ9" s="248"/>
      <c r="AR9" s="246" t="s">
        <v>15</v>
      </c>
      <c r="AS9" s="247"/>
      <c r="AT9" s="248"/>
      <c r="AU9" s="238"/>
      <c r="AV9" s="239"/>
      <c r="AW9" s="238"/>
      <c r="AX9" s="239"/>
      <c r="AY9" s="244"/>
      <c r="AZ9" s="244"/>
      <c r="BA9" s="244"/>
      <c r="BB9" s="244"/>
      <c r="BC9" s="244"/>
      <c r="BD9" s="244"/>
    </row>
    <row r="10" spans="2:57" ht="20.25" customHeight="1" thickBot="1" x14ac:dyDescent="0.45">
      <c r="B10" s="250"/>
      <c r="C10" s="254"/>
      <c r="D10" s="255"/>
      <c r="E10" s="259"/>
      <c r="F10" s="255"/>
      <c r="G10" s="259"/>
      <c r="H10" s="254"/>
      <c r="I10" s="254"/>
      <c r="J10" s="254"/>
      <c r="K10" s="255"/>
      <c r="L10" s="259"/>
      <c r="M10" s="254"/>
      <c r="N10" s="254"/>
      <c r="O10" s="262"/>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1" t="str">
        <f>IF(AZ3="暦月",IF(DAY(DATE($X$2,$AB$2,31))=31,31,""),"")</f>
        <v/>
      </c>
      <c r="AU10" s="238"/>
      <c r="AV10" s="239"/>
      <c r="AW10" s="238"/>
      <c r="AX10" s="239"/>
      <c r="AY10" s="244"/>
      <c r="AZ10" s="244"/>
      <c r="BA10" s="244"/>
      <c r="BB10" s="244"/>
      <c r="BC10" s="244"/>
      <c r="BD10" s="244"/>
    </row>
    <row r="11" spans="2:57" ht="20.25" hidden="1" customHeight="1" thickBot="1" x14ac:dyDescent="0.45">
      <c r="B11" s="250"/>
      <c r="C11" s="254"/>
      <c r="D11" s="255"/>
      <c r="E11" s="259"/>
      <c r="F11" s="255"/>
      <c r="G11" s="259"/>
      <c r="H11" s="254"/>
      <c r="I11" s="254"/>
      <c r="J11" s="254"/>
      <c r="K11" s="255"/>
      <c r="L11" s="259"/>
      <c r="M11" s="254"/>
      <c r="N11" s="254"/>
      <c r="O11" s="262"/>
      <c r="P11" s="69">
        <f>WEEKDAY(DATE($X$2,$AB$2,1))</f>
        <v>2</v>
      </c>
      <c r="Q11" s="70">
        <f>WEEKDAY(DATE($X$2,$AB$2,2))</f>
        <v>3</v>
      </c>
      <c r="R11" s="70">
        <f>WEEKDAY(DATE($X$2,$AB$2,3))</f>
        <v>4</v>
      </c>
      <c r="S11" s="70">
        <f>WEEKDAY(DATE($X$2,$AB$2,4))</f>
        <v>5</v>
      </c>
      <c r="T11" s="70">
        <f>WEEKDAY(DATE($X$2,$AB$2,5))</f>
        <v>6</v>
      </c>
      <c r="U11" s="70">
        <f>WEEKDAY(DATE($X$2,$AB$2,6))</f>
        <v>7</v>
      </c>
      <c r="V11" s="71">
        <f>WEEKDAY(DATE($X$2,$AB$2,7))</f>
        <v>1</v>
      </c>
      <c r="W11" s="69">
        <f>WEEKDAY(DATE($X$2,$AB$2,8))</f>
        <v>2</v>
      </c>
      <c r="X11" s="70">
        <f>WEEKDAY(DATE($X$2,$AB$2,9))</f>
        <v>3</v>
      </c>
      <c r="Y11" s="70">
        <f>WEEKDAY(DATE($X$2,$AB$2,10))</f>
        <v>4</v>
      </c>
      <c r="Z11" s="70">
        <f>WEEKDAY(DATE($X$2,$AB$2,11))</f>
        <v>5</v>
      </c>
      <c r="AA11" s="70">
        <f>WEEKDAY(DATE($X$2,$AB$2,12))</f>
        <v>6</v>
      </c>
      <c r="AB11" s="70">
        <f>WEEKDAY(DATE($X$2,$AB$2,13))</f>
        <v>7</v>
      </c>
      <c r="AC11" s="71">
        <f>WEEKDAY(DATE($X$2,$AB$2,14))</f>
        <v>1</v>
      </c>
      <c r="AD11" s="69">
        <f>WEEKDAY(DATE($X$2,$AB$2,15))</f>
        <v>2</v>
      </c>
      <c r="AE11" s="70">
        <f>WEEKDAY(DATE($X$2,$AB$2,16))</f>
        <v>3</v>
      </c>
      <c r="AF11" s="70">
        <f>WEEKDAY(DATE($X$2,$AB$2,17))</f>
        <v>4</v>
      </c>
      <c r="AG11" s="70">
        <f>WEEKDAY(DATE($X$2,$AB$2,18))</f>
        <v>5</v>
      </c>
      <c r="AH11" s="70">
        <f>WEEKDAY(DATE($X$2,$AB$2,19))</f>
        <v>6</v>
      </c>
      <c r="AI11" s="70">
        <f>WEEKDAY(DATE($X$2,$AB$2,20))</f>
        <v>7</v>
      </c>
      <c r="AJ11" s="71">
        <f>WEEKDAY(DATE($X$2,$AB$2,21))</f>
        <v>1</v>
      </c>
      <c r="AK11" s="69">
        <f>WEEKDAY(DATE($X$2,$AB$2,22))</f>
        <v>2</v>
      </c>
      <c r="AL11" s="70">
        <f>WEEKDAY(DATE($X$2,$AB$2,23))</f>
        <v>3</v>
      </c>
      <c r="AM11" s="70">
        <f>WEEKDAY(DATE($X$2,$AB$2,24))</f>
        <v>4</v>
      </c>
      <c r="AN11" s="70">
        <f>WEEKDAY(DATE($X$2,$AB$2,25))</f>
        <v>5</v>
      </c>
      <c r="AO11" s="70">
        <f>WEEKDAY(DATE($X$2,$AB$2,26))</f>
        <v>6</v>
      </c>
      <c r="AP11" s="70">
        <f>WEEKDAY(DATE($X$2,$AB$2,27))</f>
        <v>7</v>
      </c>
      <c r="AQ11" s="71">
        <f>WEEKDAY(DATE($X$2,$AB$2,28))</f>
        <v>1</v>
      </c>
      <c r="AR11" s="69">
        <f>IF(AR10=29,WEEKDAY(DATE($X$2,$AB$2,29)),0)</f>
        <v>0</v>
      </c>
      <c r="AS11" s="70">
        <f>IF(AS10=30,WEEKDAY(DATE($X$2,$AB$2,30)),0)</f>
        <v>0</v>
      </c>
      <c r="AT11" s="71">
        <f>IF(AT10=31,WEEKDAY(DATE($X$2,$AB$2,31)),0)</f>
        <v>0</v>
      </c>
      <c r="AU11" s="240"/>
      <c r="AV11" s="241"/>
      <c r="AW11" s="240"/>
      <c r="AX11" s="241"/>
      <c r="AY11" s="245"/>
      <c r="AZ11" s="245"/>
      <c r="BA11" s="245"/>
      <c r="BB11" s="245"/>
      <c r="BC11" s="245"/>
      <c r="BD11" s="245"/>
    </row>
    <row r="12" spans="2:57" ht="20.25" customHeight="1" thickBot="1" x14ac:dyDescent="0.45">
      <c r="B12" s="251"/>
      <c r="C12" s="256"/>
      <c r="D12" s="257"/>
      <c r="E12" s="260"/>
      <c r="F12" s="257"/>
      <c r="G12" s="260"/>
      <c r="H12" s="256"/>
      <c r="I12" s="256"/>
      <c r="J12" s="256"/>
      <c r="K12" s="257"/>
      <c r="L12" s="260"/>
      <c r="M12" s="256"/>
      <c r="N12" s="256"/>
      <c r="O12" s="263"/>
      <c r="P12" s="72" t="str">
        <f>IF(P11=1,"日",IF(P11=2,"月",IF(P11=3,"火",IF(P11=4,"水",IF(P11=5,"木",IF(P11=6,"金","土"))))))</f>
        <v>月</v>
      </c>
      <c r="Q12" s="73" t="str">
        <f t="shared" ref="Q12:AQ12" si="0">IF(Q11=1,"日",IF(Q11=2,"月",IF(Q11=3,"火",IF(Q11=4,"水",IF(Q11=5,"木",IF(Q11=6,"金","土"))))))</f>
        <v>火</v>
      </c>
      <c r="R12" s="73" t="str">
        <f t="shared" si="0"/>
        <v>水</v>
      </c>
      <c r="S12" s="73" t="str">
        <f t="shared" si="0"/>
        <v>木</v>
      </c>
      <c r="T12" s="73" t="str">
        <f t="shared" si="0"/>
        <v>金</v>
      </c>
      <c r="U12" s="73" t="str">
        <f t="shared" si="0"/>
        <v>土</v>
      </c>
      <c r="V12" s="74" t="str">
        <f t="shared" si="0"/>
        <v>日</v>
      </c>
      <c r="W12" s="72" t="str">
        <f t="shared" si="0"/>
        <v>月</v>
      </c>
      <c r="X12" s="73" t="str">
        <f t="shared" si="0"/>
        <v>火</v>
      </c>
      <c r="Y12" s="73" t="str">
        <f t="shared" si="0"/>
        <v>水</v>
      </c>
      <c r="Z12" s="73" t="str">
        <f t="shared" si="0"/>
        <v>木</v>
      </c>
      <c r="AA12" s="73" t="str">
        <f t="shared" si="0"/>
        <v>金</v>
      </c>
      <c r="AB12" s="73" t="str">
        <f t="shared" si="0"/>
        <v>土</v>
      </c>
      <c r="AC12" s="74" t="str">
        <f t="shared" si="0"/>
        <v>日</v>
      </c>
      <c r="AD12" s="72" t="str">
        <f t="shared" si="0"/>
        <v>月</v>
      </c>
      <c r="AE12" s="73" t="str">
        <f t="shared" si="0"/>
        <v>火</v>
      </c>
      <c r="AF12" s="73" t="str">
        <f t="shared" si="0"/>
        <v>水</v>
      </c>
      <c r="AG12" s="73" t="str">
        <f t="shared" si="0"/>
        <v>木</v>
      </c>
      <c r="AH12" s="73" t="str">
        <f t="shared" si="0"/>
        <v>金</v>
      </c>
      <c r="AI12" s="73" t="str">
        <f t="shared" si="0"/>
        <v>土</v>
      </c>
      <c r="AJ12" s="74" t="str">
        <f t="shared" si="0"/>
        <v>日</v>
      </c>
      <c r="AK12" s="72" t="str">
        <f t="shared" si="0"/>
        <v>月</v>
      </c>
      <c r="AL12" s="73" t="str">
        <f t="shared" si="0"/>
        <v>火</v>
      </c>
      <c r="AM12" s="73" t="str">
        <f t="shared" si="0"/>
        <v>水</v>
      </c>
      <c r="AN12" s="73" t="str">
        <f t="shared" si="0"/>
        <v>木</v>
      </c>
      <c r="AO12" s="73" t="str">
        <f t="shared" si="0"/>
        <v>金</v>
      </c>
      <c r="AP12" s="73" t="str">
        <f t="shared" si="0"/>
        <v>土</v>
      </c>
      <c r="AQ12" s="74" t="str">
        <f t="shared" si="0"/>
        <v>日</v>
      </c>
      <c r="AR12" s="73" t="str">
        <f>IF(AR11=1,"日",IF(AR11=2,"月",IF(AR11=3,"火",IF(AR11=4,"水",IF(AR11=5,"木",IF(AR11=6,"金",IF(AR11=0,"","土")))))))</f>
        <v/>
      </c>
      <c r="AS12" s="73" t="str">
        <f>IF(AS11=1,"日",IF(AS11=2,"月",IF(AS11=3,"火",IF(AS11=4,"水",IF(AS11=5,"木",IF(AS11=6,"金",IF(AS11=0,"","土")))))))</f>
        <v/>
      </c>
      <c r="AT12" s="73" t="str">
        <f>IF(AT11=1,"日",IF(AT11=2,"月",IF(AT11=3,"火",IF(AT11=4,"水",IF(AT11=5,"木",IF(AT11=6,"金",IF(AT11=0,"","土")))))))</f>
        <v/>
      </c>
      <c r="AU12" s="242"/>
      <c r="AV12" s="243"/>
      <c r="AW12" s="242"/>
      <c r="AX12" s="243"/>
      <c r="AY12" s="244"/>
      <c r="AZ12" s="244"/>
      <c r="BA12" s="244"/>
      <c r="BB12" s="244"/>
      <c r="BC12" s="244"/>
      <c r="BD12" s="244"/>
    </row>
    <row r="13" spans="2:57" ht="39.950000000000003" customHeight="1" x14ac:dyDescent="0.4">
      <c r="B13" s="94">
        <v>1</v>
      </c>
      <c r="C13" s="222"/>
      <c r="D13" s="223"/>
      <c r="E13" s="224"/>
      <c r="F13" s="225"/>
      <c r="G13" s="226"/>
      <c r="H13" s="227"/>
      <c r="I13" s="227"/>
      <c r="J13" s="227"/>
      <c r="K13" s="228"/>
      <c r="L13" s="229"/>
      <c r="M13" s="230"/>
      <c r="N13" s="230"/>
      <c r="O13" s="231"/>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32">
        <f>IF($AZ$3="４週",SUM(P13:AQ13),IF($AZ$3="暦月",SUM(P13:AT13),""))</f>
        <v>0</v>
      </c>
      <c r="AV13" s="233"/>
      <c r="AW13" s="234">
        <f t="shared" ref="AW13:AW44" si="1">IF($AZ$3="４週",AU13/4,IF($AZ$3="暦月",AU13/($AZ$6/7),""))</f>
        <v>0</v>
      </c>
      <c r="AX13" s="235"/>
      <c r="AY13" s="219"/>
      <c r="AZ13" s="220"/>
      <c r="BA13" s="220"/>
      <c r="BB13" s="220"/>
      <c r="BC13" s="220"/>
      <c r="BD13" s="221"/>
    </row>
    <row r="14" spans="2:57" ht="39.950000000000003" customHeight="1" x14ac:dyDescent="0.4">
      <c r="B14" s="67">
        <f t="shared" ref="B14:B29" si="2">B13+1</f>
        <v>2</v>
      </c>
      <c r="C14" s="205"/>
      <c r="D14" s="206"/>
      <c r="E14" s="207"/>
      <c r="F14" s="208"/>
      <c r="G14" s="209"/>
      <c r="H14" s="210"/>
      <c r="I14" s="210"/>
      <c r="J14" s="210"/>
      <c r="K14" s="211"/>
      <c r="L14" s="212"/>
      <c r="M14" s="213"/>
      <c r="N14" s="213"/>
      <c r="O14" s="214"/>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215">
        <f>IF($AZ$3="４週",SUM(P14:AQ14),IF($AZ$3="暦月",SUM(P14:AT14),""))</f>
        <v>0</v>
      </c>
      <c r="AV14" s="216"/>
      <c r="AW14" s="217">
        <f t="shared" si="1"/>
        <v>0</v>
      </c>
      <c r="AX14" s="218"/>
      <c r="AY14" s="185"/>
      <c r="AZ14" s="186"/>
      <c r="BA14" s="186"/>
      <c r="BB14" s="186"/>
      <c r="BC14" s="186"/>
      <c r="BD14" s="187"/>
    </row>
    <row r="15" spans="2:57" ht="39.950000000000003" customHeight="1" x14ac:dyDescent="0.4">
      <c r="B15" s="67">
        <f t="shared" si="2"/>
        <v>3</v>
      </c>
      <c r="C15" s="205"/>
      <c r="D15" s="206"/>
      <c r="E15" s="207"/>
      <c r="F15" s="208"/>
      <c r="G15" s="209"/>
      <c r="H15" s="210"/>
      <c r="I15" s="210"/>
      <c r="J15" s="210"/>
      <c r="K15" s="211"/>
      <c r="L15" s="212"/>
      <c r="M15" s="213"/>
      <c r="N15" s="213"/>
      <c r="O15" s="214"/>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215">
        <f>IF($AZ$3="４週",SUM(P15:AQ15),IF($AZ$3="暦月",SUM(P15:AT15),""))</f>
        <v>0</v>
      </c>
      <c r="AV15" s="216"/>
      <c r="AW15" s="217">
        <f t="shared" si="1"/>
        <v>0</v>
      </c>
      <c r="AX15" s="218"/>
      <c r="AY15" s="185"/>
      <c r="AZ15" s="186"/>
      <c r="BA15" s="186"/>
      <c r="BB15" s="186"/>
      <c r="BC15" s="186"/>
      <c r="BD15" s="187"/>
    </row>
    <row r="16" spans="2:57" ht="39.950000000000003" customHeight="1" x14ac:dyDescent="0.4">
      <c r="B16" s="67">
        <f t="shared" si="2"/>
        <v>4</v>
      </c>
      <c r="C16" s="205"/>
      <c r="D16" s="206"/>
      <c r="E16" s="207"/>
      <c r="F16" s="208"/>
      <c r="G16" s="209"/>
      <c r="H16" s="210"/>
      <c r="I16" s="210"/>
      <c r="J16" s="210"/>
      <c r="K16" s="211"/>
      <c r="L16" s="212"/>
      <c r="M16" s="213"/>
      <c r="N16" s="213"/>
      <c r="O16" s="214"/>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215">
        <f>IF($AZ$3="４週",SUM(P16:AQ16),IF($AZ$3="暦月",SUM(P16:AT16),""))</f>
        <v>0</v>
      </c>
      <c r="AV16" s="216"/>
      <c r="AW16" s="217">
        <f t="shared" si="1"/>
        <v>0</v>
      </c>
      <c r="AX16" s="218"/>
      <c r="AY16" s="185"/>
      <c r="AZ16" s="186"/>
      <c r="BA16" s="186"/>
      <c r="BB16" s="186"/>
      <c r="BC16" s="186"/>
      <c r="BD16" s="187"/>
    </row>
    <row r="17" spans="2:56" ht="39.950000000000003" customHeight="1" x14ac:dyDescent="0.4">
      <c r="B17" s="67">
        <f t="shared" si="2"/>
        <v>5</v>
      </c>
      <c r="C17" s="205"/>
      <c r="D17" s="206"/>
      <c r="E17" s="207"/>
      <c r="F17" s="208"/>
      <c r="G17" s="209"/>
      <c r="H17" s="210"/>
      <c r="I17" s="210"/>
      <c r="J17" s="210"/>
      <c r="K17" s="211"/>
      <c r="L17" s="212"/>
      <c r="M17" s="213"/>
      <c r="N17" s="213"/>
      <c r="O17" s="214"/>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215">
        <f t="shared" ref="AU17:AU112" si="3">IF($AZ$3="４週",SUM(P17:AQ17),IF($AZ$3="暦月",SUM(P17:AT17),""))</f>
        <v>0</v>
      </c>
      <c r="AV17" s="216"/>
      <c r="AW17" s="217">
        <f t="shared" si="1"/>
        <v>0</v>
      </c>
      <c r="AX17" s="218"/>
      <c r="AY17" s="185"/>
      <c r="AZ17" s="186"/>
      <c r="BA17" s="186"/>
      <c r="BB17" s="186"/>
      <c r="BC17" s="186"/>
      <c r="BD17" s="187"/>
    </row>
    <row r="18" spans="2:56" ht="39.950000000000003" customHeight="1" x14ac:dyDescent="0.4">
      <c r="B18" s="67">
        <f t="shared" si="2"/>
        <v>6</v>
      </c>
      <c r="C18" s="205"/>
      <c r="D18" s="206"/>
      <c r="E18" s="207"/>
      <c r="F18" s="208"/>
      <c r="G18" s="209"/>
      <c r="H18" s="210"/>
      <c r="I18" s="210"/>
      <c r="J18" s="210"/>
      <c r="K18" s="211"/>
      <c r="L18" s="212"/>
      <c r="M18" s="213"/>
      <c r="N18" s="213"/>
      <c r="O18" s="214"/>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215">
        <f t="shared" si="3"/>
        <v>0</v>
      </c>
      <c r="AV18" s="216"/>
      <c r="AW18" s="217">
        <f t="shared" si="1"/>
        <v>0</v>
      </c>
      <c r="AX18" s="218"/>
      <c r="AY18" s="185"/>
      <c r="AZ18" s="186"/>
      <c r="BA18" s="186"/>
      <c r="BB18" s="186"/>
      <c r="BC18" s="186"/>
      <c r="BD18" s="187"/>
    </row>
    <row r="19" spans="2:56" ht="39.950000000000003" customHeight="1" x14ac:dyDescent="0.4">
      <c r="B19" s="67">
        <f t="shared" si="2"/>
        <v>7</v>
      </c>
      <c r="C19" s="205"/>
      <c r="D19" s="206"/>
      <c r="E19" s="207"/>
      <c r="F19" s="208"/>
      <c r="G19" s="209"/>
      <c r="H19" s="210"/>
      <c r="I19" s="210"/>
      <c r="J19" s="210"/>
      <c r="K19" s="211"/>
      <c r="L19" s="212"/>
      <c r="M19" s="213"/>
      <c r="N19" s="213"/>
      <c r="O19" s="214"/>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215">
        <f>IF($AZ$3="４週",SUM(P19:AQ19),IF($AZ$3="暦月",SUM(P19:AT19),""))</f>
        <v>0</v>
      </c>
      <c r="AV19" s="216"/>
      <c r="AW19" s="217">
        <f t="shared" si="1"/>
        <v>0</v>
      </c>
      <c r="AX19" s="218"/>
      <c r="AY19" s="185"/>
      <c r="AZ19" s="186"/>
      <c r="BA19" s="186"/>
      <c r="BB19" s="186"/>
      <c r="BC19" s="186"/>
      <c r="BD19" s="187"/>
    </row>
    <row r="20" spans="2:56" ht="39.950000000000003" customHeight="1" x14ac:dyDescent="0.4">
      <c r="B20" s="67">
        <f t="shared" si="2"/>
        <v>8</v>
      </c>
      <c r="C20" s="205"/>
      <c r="D20" s="206"/>
      <c r="E20" s="207"/>
      <c r="F20" s="208"/>
      <c r="G20" s="209"/>
      <c r="H20" s="210"/>
      <c r="I20" s="210"/>
      <c r="J20" s="210"/>
      <c r="K20" s="211"/>
      <c r="L20" s="212"/>
      <c r="M20" s="213"/>
      <c r="N20" s="213"/>
      <c r="O20" s="214"/>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215">
        <f t="shared" si="3"/>
        <v>0</v>
      </c>
      <c r="AV20" s="216"/>
      <c r="AW20" s="217">
        <f t="shared" si="1"/>
        <v>0</v>
      </c>
      <c r="AX20" s="218"/>
      <c r="AY20" s="185"/>
      <c r="AZ20" s="186"/>
      <c r="BA20" s="186"/>
      <c r="BB20" s="186"/>
      <c r="BC20" s="186"/>
      <c r="BD20" s="187"/>
    </row>
    <row r="21" spans="2:56" ht="39.950000000000003" customHeight="1" x14ac:dyDescent="0.4">
      <c r="B21" s="67">
        <f t="shared" si="2"/>
        <v>9</v>
      </c>
      <c r="C21" s="205"/>
      <c r="D21" s="206"/>
      <c r="E21" s="207"/>
      <c r="F21" s="208"/>
      <c r="G21" s="209"/>
      <c r="H21" s="210"/>
      <c r="I21" s="210"/>
      <c r="J21" s="210"/>
      <c r="K21" s="211"/>
      <c r="L21" s="212"/>
      <c r="M21" s="213"/>
      <c r="N21" s="213"/>
      <c r="O21" s="214"/>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215">
        <f t="shared" si="3"/>
        <v>0</v>
      </c>
      <c r="AV21" s="216"/>
      <c r="AW21" s="217">
        <f t="shared" si="1"/>
        <v>0</v>
      </c>
      <c r="AX21" s="218"/>
      <c r="AY21" s="185"/>
      <c r="AZ21" s="186"/>
      <c r="BA21" s="186"/>
      <c r="BB21" s="186"/>
      <c r="BC21" s="186"/>
      <c r="BD21" s="187"/>
    </row>
    <row r="22" spans="2:56" ht="39.950000000000003" customHeight="1" x14ac:dyDescent="0.4">
      <c r="B22" s="67">
        <f t="shared" si="2"/>
        <v>10</v>
      </c>
      <c r="C22" s="205"/>
      <c r="D22" s="206"/>
      <c r="E22" s="207"/>
      <c r="F22" s="208"/>
      <c r="G22" s="209"/>
      <c r="H22" s="210"/>
      <c r="I22" s="210"/>
      <c r="J22" s="210"/>
      <c r="K22" s="211"/>
      <c r="L22" s="212"/>
      <c r="M22" s="213"/>
      <c r="N22" s="213"/>
      <c r="O22" s="214"/>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215">
        <f t="shared" si="3"/>
        <v>0</v>
      </c>
      <c r="AV22" s="216"/>
      <c r="AW22" s="217">
        <f t="shared" si="1"/>
        <v>0</v>
      </c>
      <c r="AX22" s="218"/>
      <c r="AY22" s="185"/>
      <c r="AZ22" s="186"/>
      <c r="BA22" s="186"/>
      <c r="BB22" s="186"/>
      <c r="BC22" s="186"/>
      <c r="BD22" s="187"/>
    </row>
    <row r="23" spans="2:56" ht="39.950000000000003" customHeight="1" x14ac:dyDescent="0.4">
      <c r="B23" s="67">
        <f t="shared" si="2"/>
        <v>11</v>
      </c>
      <c r="C23" s="205"/>
      <c r="D23" s="206"/>
      <c r="E23" s="207"/>
      <c r="F23" s="208"/>
      <c r="G23" s="209"/>
      <c r="H23" s="210"/>
      <c r="I23" s="210"/>
      <c r="J23" s="210"/>
      <c r="K23" s="211"/>
      <c r="L23" s="212"/>
      <c r="M23" s="213"/>
      <c r="N23" s="213"/>
      <c r="O23" s="214"/>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215">
        <f t="shared" si="3"/>
        <v>0</v>
      </c>
      <c r="AV23" s="216"/>
      <c r="AW23" s="217">
        <f t="shared" si="1"/>
        <v>0</v>
      </c>
      <c r="AX23" s="218"/>
      <c r="AY23" s="185"/>
      <c r="AZ23" s="186"/>
      <c r="BA23" s="186"/>
      <c r="BB23" s="186"/>
      <c r="BC23" s="186"/>
      <c r="BD23" s="187"/>
    </row>
    <row r="24" spans="2:56" ht="39.950000000000003" customHeight="1" x14ac:dyDescent="0.4">
      <c r="B24" s="67">
        <f t="shared" si="2"/>
        <v>12</v>
      </c>
      <c r="C24" s="205"/>
      <c r="D24" s="206"/>
      <c r="E24" s="207"/>
      <c r="F24" s="208"/>
      <c r="G24" s="209"/>
      <c r="H24" s="210"/>
      <c r="I24" s="210"/>
      <c r="J24" s="210"/>
      <c r="K24" s="211"/>
      <c r="L24" s="212"/>
      <c r="M24" s="213"/>
      <c r="N24" s="213"/>
      <c r="O24" s="214"/>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215">
        <f t="shared" si="3"/>
        <v>0</v>
      </c>
      <c r="AV24" s="216"/>
      <c r="AW24" s="217">
        <f t="shared" si="1"/>
        <v>0</v>
      </c>
      <c r="AX24" s="218"/>
      <c r="AY24" s="185"/>
      <c r="AZ24" s="186"/>
      <c r="BA24" s="186"/>
      <c r="BB24" s="186"/>
      <c r="BC24" s="186"/>
      <c r="BD24" s="187"/>
    </row>
    <row r="25" spans="2:56" ht="39.950000000000003" customHeight="1" x14ac:dyDescent="0.4">
      <c r="B25" s="67">
        <f t="shared" si="2"/>
        <v>13</v>
      </c>
      <c r="C25" s="205"/>
      <c r="D25" s="206"/>
      <c r="E25" s="207"/>
      <c r="F25" s="208"/>
      <c r="G25" s="209"/>
      <c r="H25" s="210"/>
      <c r="I25" s="210"/>
      <c r="J25" s="210"/>
      <c r="K25" s="211"/>
      <c r="L25" s="212"/>
      <c r="M25" s="213"/>
      <c r="N25" s="213"/>
      <c r="O25" s="214"/>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215">
        <f t="shared" si="3"/>
        <v>0</v>
      </c>
      <c r="AV25" s="216"/>
      <c r="AW25" s="217">
        <f t="shared" si="1"/>
        <v>0</v>
      </c>
      <c r="AX25" s="218"/>
      <c r="AY25" s="185"/>
      <c r="AZ25" s="186"/>
      <c r="BA25" s="186"/>
      <c r="BB25" s="186"/>
      <c r="BC25" s="186"/>
      <c r="BD25" s="187"/>
    </row>
    <row r="26" spans="2:56" ht="39.950000000000003" customHeight="1" x14ac:dyDescent="0.4">
      <c r="B26" s="67">
        <f t="shared" si="2"/>
        <v>14</v>
      </c>
      <c r="C26" s="205"/>
      <c r="D26" s="206"/>
      <c r="E26" s="207"/>
      <c r="F26" s="208"/>
      <c r="G26" s="209"/>
      <c r="H26" s="210"/>
      <c r="I26" s="210"/>
      <c r="J26" s="210"/>
      <c r="K26" s="211"/>
      <c r="L26" s="212"/>
      <c r="M26" s="213"/>
      <c r="N26" s="213"/>
      <c r="O26" s="214"/>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215">
        <f t="shared" si="3"/>
        <v>0</v>
      </c>
      <c r="AV26" s="216"/>
      <c r="AW26" s="217">
        <f t="shared" si="1"/>
        <v>0</v>
      </c>
      <c r="AX26" s="218"/>
      <c r="AY26" s="185"/>
      <c r="AZ26" s="186"/>
      <c r="BA26" s="186"/>
      <c r="BB26" s="186"/>
      <c r="BC26" s="186"/>
      <c r="BD26" s="187"/>
    </row>
    <row r="27" spans="2:56" ht="39.950000000000003" customHeight="1" x14ac:dyDescent="0.4">
      <c r="B27" s="67">
        <f t="shared" si="2"/>
        <v>15</v>
      </c>
      <c r="C27" s="205"/>
      <c r="D27" s="206"/>
      <c r="E27" s="207"/>
      <c r="F27" s="208"/>
      <c r="G27" s="209"/>
      <c r="H27" s="210"/>
      <c r="I27" s="210"/>
      <c r="J27" s="210"/>
      <c r="K27" s="211"/>
      <c r="L27" s="212"/>
      <c r="M27" s="213"/>
      <c r="N27" s="213"/>
      <c r="O27" s="214"/>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215">
        <f t="shared" si="3"/>
        <v>0</v>
      </c>
      <c r="AV27" s="216"/>
      <c r="AW27" s="217">
        <f t="shared" si="1"/>
        <v>0</v>
      </c>
      <c r="AX27" s="218"/>
      <c r="AY27" s="185"/>
      <c r="AZ27" s="186"/>
      <c r="BA27" s="186"/>
      <c r="BB27" s="186"/>
      <c r="BC27" s="186"/>
      <c r="BD27" s="187"/>
    </row>
    <row r="28" spans="2:56" ht="39.950000000000003" customHeight="1" x14ac:dyDescent="0.4">
      <c r="B28" s="67">
        <f t="shared" si="2"/>
        <v>16</v>
      </c>
      <c r="C28" s="205"/>
      <c r="D28" s="206"/>
      <c r="E28" s="207"/>
      <c r="F28" s="208"/>
      <c r="G28" s="209"/>
      <c r="H28" s="210"/>
      <c r="I28" s="210"/>
      <c r="J28" s="210"/>
      <c r="K28" s="211"/>
      <c r="L28" s="212"/>
      <c r="M28" s="213"/>
      <c r="N28" s="213"/>
      <c r="O28" s="214"/>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215">
        <f t="shared" si="3"/>
        <v>0</v>
      </c>
      <c r="AV28" s="216"/>
      <c r="AW28" s="217">
        <f t="shared" si="1"/>
        <v>0</v>
      </c>
      <c r="AX28" s="218"/>
      <c r="AY28" s="185"/>
      <c r="AZ28" s="186"/>
      <c r="BA28" s="186"/>
      <c r="BB28" s="186"/>
      <c r="BC28" s="186"/>
      <c r="BD28" s="187"/>
    </row>
    <row r="29" spans="2:56" ht="39.950000000000003" customHeight="1" x14ac:dyDescent="0.4">
      <c r="B29" s="67">
        <f t="shared" si="2"/>
        <v>17</v>
      </c>
      <c r="C29" s="205"/>
      <c r="D29" s="206"/>
      <c r="E29" s="207"/>
      <c r="F29" s="208"/>
      <c r="G29" s="209"/>
      <c r="H29" s="210"/>
      <c r="I29" s="210"/>
      <c r="J29" s="210"/>
      <c r="K29" s="211"/>
      <c r="L29" s="212"/>
      <c r="M29" s="213"/>
      <c r="N29" s="213"/>
      <c r="O29" s="214"/>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215">
        <f t="shared" si="3"/>
        <v>0</v>
      </c>
      <c r="AV29" s="216"/>
      <c r="AW29" s="217">
        <f t="shared" si="1"/>
        <v>0</v>
      </c>
      <c r="AX29" s="218"/>
      <c r="AY29" s="185"/>
      <c r="AZ29" s="186"/>
      <c r="BA29" s="186"/>
      <c r="BB29" s="186"/>
      <c r="BC29" s="186"/>
      <c r="BD29" s="187"/>
    </row>
    <row r="30" spans="2:56" ht="39.950000000000003" customHeight="1" x14ac:dyDescent="0.4">
      <c r="B30" s="67">
        <f t="shared" ref="B30:B93" si="4">B29+1</f>
        <v>18</v>
      </c>
      <c r="C30" s="205"/>
      <c r="D30" s="206"/>
      <c r="E30" s="207"/>
      <c r="F30" s="208"/>
      <c r="G30" s="209"/>
      <c r="H30" s="210"/>
      <c r="I30" s="210"/>
      <c r="J30" s="210"/>
      <c r="K30" s="211"/>
      <c r="L30" s="212"/>
      <c r="M30" s="213"/>
      <c r="N30" s="213"/>
      <c r="O30" s="214"/>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215">
        <f t="shared" ref="AU30" si="5">IF($AZ$3="４週",SUM(P30:AQ30),IF($AZ$3="暦月",SUM(P30:AT30),""))</f>
        <v>0</v>
      </c>
      <c r="AV30" s="216"/>
      <c r="AW30" s="217">
        <f t="shared" si="1"/>
        <v>0</v>
      </c>
      <c r="AX30" s="218"/>
      <c r="AY30" s="185"/>
      <c r="AZ30" s="186"/>
      <c r="BA30" s="186"/>
      <c r="BB30" s="186"/>
      <c r="BC30" s="186"/>
      <c r="BD30" s="187"/>
    </row>
    <row r="31" spans="2:56" ht="39.950000000000003" customHeight="1" x14ac:dyDescent="0.4">
      <c r="B31" s="67">
        <f t="shared" si="4"/>
        <v>19</v>
      </c>
      <c r="C31" s="205"/>
      <c r="D31" s="206"/>
      <c r="E31" s="207"/>
      <c r="F31" s="208"/>
      <c r="G31" s="209"/>
      <c r="H31" s="210"/>
      <c r="I31" s="210"/>
      <c r="J31" s="210"/>
      <c r="K31" s="211"/>
      <c r="L31" s="212"/>
      <c r="M31" s="213"/>
      <c r="N31" s="213"/>
      <c r="O31" s="214"/>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215">
        <f t="shared" ref="AU31:AU94" si="6">IF($AZ$3="４週",SUM(P31:AQ31),IF($AZ$3="暦月",SUM(P31:AT31),""))</f>
        <v>0</v>
      </c>
      <c r="AV31" s="216"/>
      <c r="AW31" s="217">
        <f t="shared" si="1"/>
        <v>0</v>
      </c>
      <c r="AX31" s="218"/>
      <c r="AY31" s="185"/>
      <c r="AZ31" s="186"/>
      <c r="BA31" s="186"/>
      <c r="BB31" s="186"/>
      <c r="BC31" s="186"/>
      <c r="BD31" s="187"/>
    </row>
    <row r="32" spans="2:56" ht="39.950000000000003" customHeight="1" x14ac:dyDescent="0.4">
      <c r="B32" s="67">
        <f t="shared" si="4"/>
        <v>20</v>
      </c>
      <c r="C32" s="205"/>
      <c r="D32" s="206"/>
      <c r="E32" s="207"/>
      <c r="F32" s="208"/>
      <c r="G32" s="209"/>
      <c r="H32" s="210"/>
      <c r="I32" s="210"/>
      <c r="J32" s="210"/>
      <c r="K32" s="211"/>
      <c r="L32" s="212"/>
      <c r="M32" s="213"/>
      <c r="N32" s="213"/>
      <c r="O32" s="214"/>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215">
        <f t="shared" si="6"/>
        <v>0</v>
      </c>
      <c r="AV32" s="216"/>
      <c r="AW32" s="217">
        <f t="shared" si="1"/>
        <v>0</v>
      </c>
      <c r="AX32" s="218"/>
      <c r="AY32" s="185"/>
      <c r="AZ32" s="186"/>
      <c r="BA32" s="186"/>
      <c r="BB32" s="186"/>
      <c r="BC32" s="186"/>
      <c r="BD32" s="187"/>
    </row>
    <row r="33" spans="2:56" ht="39.950000000000003" customHeight="1" x14ac:dyDescent="0.4">
      <c r="B33" s="67">
        <f t="shared" si="4"/>
        <v>21</v>
      </c>
      <c r="C33" s="205"/>
      <c r="D33" s="206"/>
      <c r="E33" s="207"/>
      <c r="F33" s="208"/>
      <c r="G33" s="209"/>
      <c r="H33" s="210"/>
      <c r="I33" s="210"/>
      <c r="J33" s="210"/>
      <c r="K33" s="211"/>
      <c r="L33" s="212"/>
      <c r="M33" s="213"/>
      <c r="N33" s="213"/>
      <c r="O33" s="214"/>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215">
        <f t="shared" si="6"/>
        <v>0</v>
      </c>
      <c r="AV33" s="216"/>
      <c r="AW33" s="217">
        <f t="shared" si="1"/>
        <v>0</v>
      </c>
      <c r="AX33" s="218"/>
      <c r="AY33" s="185"/>
      <c r="AZ33" s="186"/>
      <c r="BA33" s="186"/>
      <c r="BB33" s="186"/>
      <c r="BC33" s="186"/>
      <c r="BD33" s="187"/>
    </row>
    <row r="34" spans="2:56" ht="39.950000000000003" customHeight="1" x14ac:dyDescent="0.4">
      <c r="B34" s="67">
        <f t="shared" si="4"/>
        <v>22</v>
      </c>
      <c r="C34" s="205"/>
      <c r="D34" s="206"/>
      <c r="E34" s="207"/>
      <c r="F34" s="208"/>
      <c r="G34" s="209"/>
      <c r="H34" s="210"/>
      <c r="I34" s="210"/>
      <c r="J34" s="210"/>
      <c r="K34" s="211"/>
      <c r="L34" s="212"/>
      <c r="M34" s="213"/>
      <c r="N34" s="213"/>
      <c r="O34" s="214"/>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215">
        <f t="shared" si="6"/>
        <v>0</v>
      </c>
      <c r="AV34" s="216"/>
      <c r="AW34" s="217">
        <f t="shared" si="1"/>
        <v>0</v>
      </c>
      <c r="AX34" s="218"/>
      <c r="AY34" s="185"/>
      <c r="AZ34" s="186"/>
      <c r="BA34" s="186"/>
      <c r="BB34" s="186"/>
      <c r="BC34" s="186"/>
      <c r="BD34" s="187"/>
    </row>
    <row r="35" spans="2:56" ht="39.950000000000003" customHeight="1" x14ac:dyDescent="0.4">
      <c r="B35" s="67">
        <f t="shared" si="4"/>
        <v>23</v>
      </c>
      <c r="C35" s="205"/>
      <c r="D35" s="206"/>
      <c r="E35" s="207"/>
      <c r="F35" s="208"/>
      <c r="G35" s="209"/>
      <c r="H35" s="210"/>
      <c r="I35" s="210"/>
      <c r="J35" s="210"/>
      <c r="K35" s="211"/>
      <c r="L35" s="212"/>
      <c r="M35" s="213"/>
      <c r="N35" s="213"/>
      <c r="O35" s="214"/>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215">
        <f t="shared" si="6"/>
        <v>0</v>
      </c>
      <c r="AV35" s="216"/>
      <c r="AW35" s="217">
        <f t="shared" si="1"/>
        <v>0</v>
      </c>
      <c r="AX35" s="218"/>
      <c r="AY35" s="185"/>
      <c r="AZ35" s="186"/>
      <c r="BA35" s="186"/>
      <c r="BB35" s="186"/>
      <c r="BC35" s="186"/>
      <c r="BD35" s="187"/>
    </row>
    <row r="36" spans="2:56" ht="39.950000000000003" customHeight="1" x14ac:dyDescent="0.4">
      <c r="B36" s="67">
        <f t="shared" si="4"/>
        <v>24</v>
      </c>
      <c r="C36" s="205"/>
      <c r="D36" s="206"/>
      <c r="E36" s="207"/>
      <c r="F36" s="208"/>
      <c r="G36" s="209"/>
      <c r="H36" s="210"/>
      <c r="I36" s="210"/>
      <c r="J36" s="210"/>
      <c r="K36" s="211"/>
      <c r="L36" s="212"/>
      <c r="M36" s="213"/>
      <c r="N36" s="213"/>
      <c r="O36" s="214"/>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215">
        <f t="shared" si="6"/>
        <v>0</v>
      </c>
      <c r="AV36" s="216"/>
      <c r="AW36" s="217">
        <f t="shared" si="1"/>
        <v>0</v>
      </c>
      <c r="AX36" s="218"/>
      <c r="AY36" s="185"/>
      <c r="AZ36" s="186"/>
      <c r="BA36" s="186"/>
      <c r="BB36" s="186"/>
      <c r="BC36" s="186"/>
      <c r="BD36" s="187"/>
    </row>
    <row r="37" spans="2:56" ht="39.950000000000003" customHeight="1" x14ac:dyDescent="0.4">
      <c r="B37" s="67">
        <f t="shared" si="4"/>
        <v>25</v>
      </c>
      <c r="C37" s="205"/>
      <c r="D37" s="206"/>
      <c r="E37" s="207"/>
      <c r="F37" s="208"/>
      <c r="G37" s="209"/>
      <c r="H37" s="210"/>
      <c r="I37" s="210"/>
      <c r="J37" s="210"/>
      <c r="K37" s="211"/>
      <c r="L37" s="212"/>
      <c r="M37" s="213"/>
      <c r="N37" s="213"/>
      <c r="O37" s="214"/>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215">
        <f t="shared" si="6"/>
        <v>0</v>
      </c>
      <c r="AV37" s="216"/>
      <c r="AW37" s="217">
        <f t="shared" si="1"/>
        <v>0</v>
      </c>
      <c r="AX37" s="218"/>
      <c r="AY37" s="185"/>
      <c r="AZ37" s="186"/>
      <c r="BA37" s="186"/>
      <c r="BB37" s="186"/>
      <c r="BC37" s="186"/>
      <c r="BD37" s="187"/>
    </row>
    <row r="38" spans="2:56" ht="39.950000000000003" customHeight="1" x14ac:dyDescent="0.4">
      <c r="B38" s="67">
        <f t="shared" si="4"/>
        <v>26</v>
      </c>
      <c r="C38" s="205"/>
      <c r="D38" s="206"/>
      <c r="E38" s="207"/>
      <c r="F38" s="208"/>
      <c r="G38" s="209"/>
      <c r="H38" s="210"/>
      <c r="I38" s="210"/>
      <c r="J38" s="210"/>
      <c r="K38" s="211"/>
      <c r="L38" s="212"/>
      <c r="M38" s="213"/>
      <c r="N38" s="213"/>
      <c r="O38" s="214"/>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215">
        <f t="shared" si="6"/>
        <v>0</v>
      </c>
      <c r="AV38" s="216"/>
      <c r="AW38" s="217">
        <f t="shared" si="1"/>
        <v>0</v>
      </c>
      <c r="AX38" s="218"/>
      <c r="AY38" s="185"/>
      <c r="AZ38" s="186"/>
      <c r="BA38" s="186"/>
      <c r="BB38" s="186"/>
      <c r="BC38" s="186"/>
      <c r="BD38" s="187"/>
    </row>
    <row r="39" spans="2:56" ht="39.950000000000003" customHeight="1" x14ac:dyDescent="0.4">
      <c r="B39" s="67">
        <f t="shared" si="4"/>
        <v>27</v>
      </c>
      <c r="C39" s="205"/>
      <c r="D39" s="206"/>
      <c r="E39" s="207"/>
      <c r="F39" s="208"/>
      <c r="G39" s="209"/>
      <c r="H39" s="210"/>
      <c r="I39" s="210"/>
      <c r="J39" s="210"/>
      <c r="K39" s="211"/>
      <c r="L39" s="212"/>
      <c r="M39" s="213"/>
      <c r="N39" s="213"/>
      <c r="O39" s="214"/>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215">
        <f t="shared" si="6"/>
        <v>0</v>
      </c>
      <c r="AV39" s="216"/>
      <c r="AW39" s="217">
        <f t="shared" si="1"/>
        <v>0</v>
      </c>
      <c r="AX39" s="218"/>
      <c r="AY39" s="185"/>
      <c r="AZ39" s="186"/>
      <c r="BA39" s="186"/>
      <c r="BB39" s="186"/>
      <c r="BC39" s="186"/>
      <c r="BD39" s="187"/>
    </row>
    <row r="40" spans="2:56" ht="39.950000000000003" customHeight="1" x14ac:dyDescent="0.4">
      <c r="B40" s="67">
        <f t="shared" si="4"/>
        <v>28</v>
      </c>
      <c r="C40" s="205"/>
      <c r="D40" s="206"/>
      <c r="E40" s="207"/>
      <c r="F40" s="208"/>
      <c r="G40" s="209"/>
      <c r="H40" s="210"/>
      <c r="I40" s="210"/>
      <c r="J40" s="210"/>
      <c r="K40" s="211"/>
      <c r="L40" s="212"/>
      <c r="M40" s="213"/>
      <c r="N40" s="213"/>
      <c r="O40" s="214"/>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215">
        <f t="shared" si="6"/>
        <v>0</v>
      </c>
      <c r="AV40" s="216"/>
      <c r="AW40" s="217">
        <f t="shared" si="1"/>
        <v>0</v>
      </c>
      <c r="AX40" s="218"/>
      <c r="AY40" s="185"/>
      <c r="AZ40" s="186"/>
      <c r="BA40" s="186"/>
      <c r="BB40" s="186"/>
      <c r="BC40" s="186"/>
      <c r="BD40" s="187"/>
    </row>
    <row r="41" spans="2:56" ht="39.950000000000003" customHeight="1" x14ac:dyDescent="0.4">
      <c r="B41" s="67">
        <f t="shared" si="4"/>
        <v>29</v>
      </c>
      <c r="C41" s="205"/>
      <c r="D41" s="206"/>
      <c r="E41" s="207"/>
      <c r="F41" s="208"/>
      <c r="G41" s="209"/>
      <c r="H41" s="210"/>
      <c r="I41" s="210"/>
      <c r="J41" s="210"/>
      <c r="K41" s="211"/>
      <c r="L41" s="212"/>
      <c r="M41" s="213"/>
      <c r="N41" s="213"/>
      <c r="O41" s="214"/>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215">
        <f t="shared" si="6"/>
        <v>0</v>
      </c>
      <c r="AV41" s="216"/>
      <c r="AW41" s="217">
        <f t="shared" si="1"/>
        <v>0</v>
      </c>
      <c r="AX41" s="218"/>
      <c r="AY41" s="185"/>
      <c r="AZ41" s="186"/>
      <c r="BA41" s="186"/>
      <c r="BB41" s="186"/>
      <c r="BC41" s="186"/>
      <c r="BD41" s="187"/>
    </row>
    <row r="42" spans="2:56" ht="39.950000000000003" customHeight="1" x14ac:dyDescent="0.4">
      <c r="B42" s="67">
        <f t="shared" si="4"/>
        <v>30</v>
      </c>
      <c r="C42" s="205"/>
      <c r="D42" s="206"/>
      <c r="E42" s="207"/>
      <c r="F42" s="208"/>
      <c r="G42" s="209"/>
      <c r="H42" s="210"/>
      <c r="I42" s="210"/>
      <c r="J42" s="210"/>
      <c r="K42" s="211"/>
      <c r="L42" s="212"/>
      <c r="M42" s="213"/>
      <c r="N42" s="213"/>
      <c r="O42" s="214"/>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215">
        <f t="shared" si="6"/>
        <v>0</v>
      </c>
      <c r="AV42" s="216"/>
      <c r="AW42" s="217">
        <f t="shared" si="1"/>
        <v>0</v>
      </c>
      <c r="AX42" s="218"/>
      <c r="AY42" s="185"/>
      <c r="AZ42" s="186"/>
      <c r="BA42" s="186"/>
      <c r="BB42" s="186"/>
      <c r="BC42" s="186"/>
      <c r="BD42" s="187"/>
    </row>
    <row r="43" spans="2:56" ht="39.950000000000003" customHeight="1" x14ac:dyDescent="0.4">
      <c r="B43" s="67">
        <f t="shared" si="4"/>
        <v>31</v>
      </c>
      <c r="C43" s="205"/>
      <c r="D43" s="206"/>
      <c r="E43" s="207"/>
      <c r="F43" s="208"/>
      <c r="G43" s="209"/>
      <c r="H43" s="210"/>
      <c r="I43" s="210"/>
      <c r="J43" s="210"/>
      <c r="K43" s="211"/>
      <c r="L43" s="212"/>
      <c r="M43" s="213"/>
      <c r="N43" s="213"/>
      <c r="O43" s="214"/>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215">
        <f t="shared" si="6"/>
        <v>0</v>
      </c>
      <c r="AV43" s="216"/>
      <c r="AW43" s="217">
        <f t="shared" si="1"/>
        <v>0</v>
      </c>
      <c r="AX43" s="218"/>
      <c r="AY43" s="185"/>
      <c r="AZ43" s="186"/>
      <c r="BA43" s="186"/>
      <c r="BB43" s="186"/>
      <c r="BC43" s="186"/>
      <c r="BD43" s="187"/>
    </row>
    <row r="44" spans="2:56" ht="39.950000000000003" customHeight="1" x14ac:dyDescent="0.4">
      <c r="B44" s="67">
        <f t="shared" si="4"/>
        <v>32</v>
      </c>
      <c r="C44" s="205"/>
      <c r="D44" s="206"/>
      <c r="E44" s="207"/>
      <c r="F44" s="208"/>
      <c r="G44" s="209"/>
      <c r="H44" s="210"/>
      <c r="I44" s="210"/>
      <c r="J44" s="210"/>
      <c r="K44" s="211"/>
      <c r="L44" s="212"/>
      <c r="M44" s="213"/>
      <c r="N44" s="213"/>
      <c r="O44" s="214"/>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215">
        <f t="shared" si="6"/>
        <v>0</v>
      </c>
      <c r="AV44" s="216"/>
      <c r="AW44" s="217">
        <f t="shared" si="1"/>
        <v>0</v>
      </c>
      <c r="AX44" s="218"/>
      <c r="AY44" s="185"/>
      <c r="AZ44" s="186"/>
      <c r="BA44" s="186"/>
      <c r="BB44" s="186"/>
      <c r="BC44" s="186"/>
      <c r="BD44" s="187"/>
    </row>
    <row r="45" spans="2:56" ht="39.950000000000003" customHeight="1" x14ac:dyDescent="0.4">
      <c r="B45" s="67">
        <f t="shared" si="4"/>
        <v>33</v>
      </c>
      <c r="C45" s="205"/>
      <c r="D45" s="206"/>
      <c r="E45" s="207"/>
      <c r="F45" s="208"/>
      <c r="G45" s="209"/>
      <c r="H45" s="210"/>
      <c r="I45" s="210"/>
      <c r="J45" s="210"/>
      <c r="K45" s="211"/>
      <c r="L45" s="212"/>
      <c r="M45" s="213"/>
      <c r="N45" s="213"/>
      <c r="O45" s="214"/>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215">
        <f t="shared" si="6"/>
        <v>0</v>
      </c>
      <c r="AV45" s="216"/>
      <c r="AW45" s="217">
        <f t="shared" ref="AW45:AW76" si="7">IF($AZ$3="４週",AU45/4,IF($AZ$3="暦月",AU45/($AZ$6/7),""))</f>
        <v>0</v>
      </c>
      <c r="AX45" s="218"/>
      <c r="AY45" s="185"/>
      <c r="AZ45" s="186"/>
      <c r="BA45" s="186"/>
      <c r="BB45" s="186"/>
      <c r="BC45" s="186"/>
      <c r="BD45" s="187"/>
    </row>
    <row r="46" spans="2:56" ht="39.950000000000003" customHeight="1" x14ac:dyDescent="0.4">
      <c r="B46" s="67">
        <f t="shared" si="4"/>
        <v>34</v>
      </c>
      <c r="C46" s="205"/>
      <c r="D46" s="206"/>
      <c r="E46" s="207"/>
      <c r="F46" s="208"/>
      <c r="G46" s="209"/>
      <c r="H46" s="210"/>
      <c r="I46" s="210"/>
      <c r="J46" s="210"/>
      <c r="K46" s="211"/>
      <c r="L46" s="212"/>
      <c r="M46" s="213"/>
      <c r="N46" s="213"/>
      <c r="O46" s="214"/>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215">
        <f t="shared" si="6"/>
        <v>0</v>
      </c>
      <c r="AV46" s="216"/>
      <c r="AW46" s="217">
        <f t="shared" si="7"/>
        <v>0</v>
      </c>
      <c r="AX46" s="218"/>
      <c r="AY46" s="185"/>
      <c r="AZ46" s="186"/>
      <c r="BA46" s="186"/>
      <c r="BB46" s="186"/>
      <c r="BC46" s="186"/>
      <c r="BD46" s="187"/>
    </row>
    <row r="47" spans="2:56" ht="39.950000000000003" customHeight="1" x14ac:dyDescent="0.4">
      <c r="B47" s="67">
        <f t="shared" si="4"/>
        <v>35</v>
      </c>
      <c r="C47" s="205"/>
      <c r="D47" s="206"/>
      <c r="E47" s="207"/>
      <c r="F47" s="208"/>
      <c r="G47" s="209"/>
      <c r="H47" s="210"/>
      <c r="I47" s="210"/>
      <c r="J47" s="210"/>
      <c r="K47" s="211"/>
      <c r="L47" s="212"/>
      <c r="M47" s="213"/>
      <c r="N47" s="213"/>
      <c r="O47" s="214"/>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215">
        <f t="shared" si="6"/>
        <v>0</v>
      </c>
      <c r="AV47" s="216"/>
      <c r="AW47" s="217">
        <f t="shared" si="7"/>
        <v>0</v>
      </c>
      <c r="AX47" s="218"/>
      <c r="AY47" s="185"/>
      <c r="AZ47" s="186"/>
      <c r="BA47" s="186"/>
      <c r="BB47" s="186"/>
      <c r="BC47" s="186"/>
      <c r="BD47" s="187"/>
    </row>
    <row r="48" spans="2:56" ht="39.950000000000003" customHeight="1" x14ac:dyDescent="0.4">
      <c r="B48" s="67">
        <f t="shared" si="4"/>
        <v>36</v>
      </c>
      <c r="C48" s="205"/>
      <c r="D48" s="206"/>
      <c r="E48" s="207"/>
      <c r="F48" s="208"/>
      <c r="G48" s="209"/>
      <c r="H48" s="210"/>
      <c r="I48" s="210"/>
      <c r="J48" s="210"/>
      <c r="K48" s="211"/>
      <c r="L48" s="212"/>
      <c r="M48" s="213"/>
      <c r="N48" s="213"/>
      <c r="O48" s="214"/>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215">
        <f t="shared" si="6"/>
        <v>0</v>
      </c>
      <c r="AV48" s="216"/>
      <c r="AW48" s="217">
        <f t="shared" si="7"/>
        <v>0</v>
      </c>
      <c r="AX48" s="218"/>
      <c r="AY48" s="185"/>
      <c r="AZ48" s="186"/>
      <c r="BA48" s="186"/>
      <c r="BB48" s="186"/>
      <c r="BC48" s="186"/>
      <c r="BD48" s="187"/>
    </row>
    <row r="49" spans="2:56" ht="39.950000000000003" customHeight="1" x14ac:dyDescent="0.4">
      <c r="B49" s="67">
        <f t="shared" si="4"/>
        <v>37</v>
      </c>
      <c r="C49" s="205"/>
      <c r="D49" s="206"/>
      <c r="E49" s="207"/>
      <c r="F49" s="208"/>
      <c r="G49" s="209"/>
      <c r="H49" s="210"/>
      <c r="I49" s="210"/>
      <c r="J49" s="210"/>
      <c r="K49" s="211"/>
      <c r="L49" s="212"/>
      <c r="M49" s="213"/>
      <c r="N49" s="213"/>
      <c r="O49" s="214"/>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215">
        <f t="shared" si="6"/>
        <v>0</v>
      </c>
      <c r="AV49" s="216"/>
      <c r="AW49" s="217">
        <f t="shared" si="7"/>
        <v>0</v>
      </c>
      <c r="AX49" s="218"/>
      <c r="AY49" s="185"/>
      <c r="AZ49" s="186"/>
      <c r="BA49" s="186"/>
      <c r="BB49" s="186"/>
      <c r="BC49" s="186"/>
      <c r="BD49" s="187"/>
    </row>
    <row r="50" spans="2:56" ht="39.950000000000003" customHeight="1" x14ac:dyDescent="0.4">
      <c r="B50" s="67">
        <f t="shared" si="4"/>
        <v>38</v>
      </c>
      <c r="C50" s="205"/>
      <c r="D50" s="206"/>
      <c r="E50" s="207"/>
      <c r="F50" s="208"/>
      <c r="G50" s="209"/>
      <c r="H50" s="210"/>
      <c r="I50" s="210"/>
      <c r="J50" s="210"/>
      <c r="K50" s="211"/>
      <c r="L50" s="212"/>
      <c r="M50" s="213"/>
      <c r="N50" s="213"/>
      <c r="O50" s="214"/>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215">
        <f t="shared" si="6"/>
        <v>0</v>
      </c>
      <c r="AV50" s="216"/>
      <c r="AW50" s="217">
        <f t="shared" si="7"/>
        <v>0</v>
      </c>
      <c r="AX50" s="218"/>
      <c r="AY50" s="185"/>
      <c r="AZ50" s="186"/>
      <c r="BA50" s="186"/>
      <c r="BB50" s="186"/>
      <c r="BC50" s="186"/>
      <c r="BD50" s="187"/>
    </row>
    <row r="51" spans="2:56" ht="39.950000000000003" customHeight="1" x14ac:dyDescent="0.4">
      <c r="B51" s="67">
        <f t="shared" si="4"/>
        <v>39</v>
      </c>
      <c r="C51" s="205"/>
      <c r="D51" s="206"/>
      <c r="E51" s="207"/>
      <c r="F51" s="208"/>
      <c r="G51" s="209"/>
      <c r="H51" s="210"/>
      <c r="I51" s="210"/>
      <c r="J51" s="210"/>
      <c r="K51" s="211"/>
      <c r="L51" s="212"/>
      <c r="M51" s="213"/>
      <c r="N51" s="213"/>
      <c r="O51" s="214"/>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215">
        <f t="shared" si="6"/>
        <v>0</v>
      </c>
      <c r="AV51" s="216"/>
      <c r="AW51" s="217">
        <f t="shared" si="7"/>
        <v>0</v>
      </c>
      <c r="AX51" s="218"/>
      <c r="AY51" s="185"/>
      <c r="AZ51" s="186"/>
      <c r="BA51" s="186"/>
      <c r="BB51" s="186"/>
      <c r="BC51" s="186"/>
      <c r="BD51" s="187"/>
    </row>
    <row r="52" spans="2:56" ht="39.950000000000003" customHeight="1" x14ac:dyDescent="0.4">
      <c r="B52" s="67">
        <f t="shared" si="4"/>
        <v>40</v>
      </c>
      <c r="C52" s="205"/>
      <c r="D52" s="206"/>
      <c r="E52" s="207"/>
      <c r="F52" s="208"/>
      <c r="G52" s="209"/>
      <c r="H52" s="210"/>
      <c r="I52" s="210"/>
      <c r="J52" s="210"/>
      <c r="K52" s="211"/>
      <c r="L52" s="212"/>
      <c r="M52" s="213"/>
      <c r="N52" s="213"/>
      <c r="O52" s="214"/>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215">
        <f t="shared" si="6"/>
        <v>0</v>
      </c>
      <c r="AV52" s="216"/>
      <c r="AW52" s="217">
        <f t="shared" si="7"/>
        <v>0</v>
      </c>
      <c r="AX52" s="218"/>
      <c r="AY52" s="185"/>
      <c r="AZ52" s="186"/>
      <c r="BA52" s="186"/>
      <c r="BB52" s="186"/>
      <c r="BC52" s="186"/>
      <c r="BD52" s="187"/>
    </row>
    <row r="53" spans="2:56" ht="39.950000000000003" customHeight="1" x14ac:dyDescent="0.4">
      <c r="B53" s="67">
        <f t="shared" si="4"/>
        <v>41</v>
      </c>
      <c r="C53" s="205"/>
      <c r="D53" s="206"/>
      <c r="E53" s="207"/>
      <c r="F53" s="208"/>
      <c r="G53" s="209"/>
      <c r="H53" s="210"/>
      <c r="I53" s="210"/>
      <c r="J53" s="210"/>
      <c r="K53" s="211"/>
      <c r="L53" s="212"/>
      <c r="M53" s="213"/>
      <c r="N53" s="213"/>
      <c r="O53" s="214"/>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215">
        <f t="shared" si="6"/>
        <v>0</v>
      </c>
      <c r="AV53" s="216"/>
      <c r="AW53" s="217">
        <f t="shared" si="7"/>
        <v>0</v>
      </c>
      <c r="AX53" s="218"/>
      <c r="AY53" s="185"/>
      <c r="AZ53" s="186"/>
      <c r="BA53" s="186"/>
      <c r="BB53" s="186"/>
      <c r="BC53" s="186"/>
      <c r="BD53" s="187"/>
    </row>
    <row r="54" spans="2:56" ht="39.950000000000003" customHeight="1" x14ac:dyDescent="0.4">
      <c r="B54" s="67">
        <f t="shared" si="4"/>
        <v>42</v>
      </c>
      <c r="C54" s="205"/>
      <c r="D54" s="206"/>
      <c r="E54" s="207"/>
      <c r="F54" s="208"/>
      <c r="G54" s="209"/>
      <c r="H54" s="210"/>
      <c r="I54" s="210"/>
      <c r="J54" s="210"/>
      <c r="K54" s="211"/>
      <c r="L54" s="212"/>
      <c r="M54" s="213"/>
      <c r="N54" s="213"/>
      <c r="O54" s="214"/>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215">
        <f t="shared" si="6"/>
        <v>0</v>
      </c>
      <c r="AV54" s="216"/>
      <c r="AW54" s="217">
        <f t="shared" si="7"/>
        <v>0</v>
      </c>
      <c r="AX54" s="218"/>
      <c r="AY54" s="185"/>
      <c r="AZ54" s="186"/>
      <c r="BA54" s="186"/>
      <c r="BB54" s="186"/>
      <c r="BC54" s="186"/>
      <c r="BD54" s="187"/>
    </row>
    <row r="55" spans="2:56" ht="39.950000000000003" customHeight="1" x14ac:dyDescent="0.4">
      <c r="B55" s="67">
        <f t="shared" si="4"/>
        <v>43</v>
      </c>
      <c r="C55" s="205"/>
      <c r="D55" s="206"/>
      <c r="E55" s="207"/>
      <c r="F55" s="208"/>
      <c r="G55" s="209"/>
      <c r="H55" s="210"/>
      <c r="I55" s="210"/>
      <c r="J55" s="210"/>
      <c r="K55" s="211"/>
      <c r="L55" s="212"/>
      <c r="M55" s="213"/>
      <c r="N55" s="213"/>
      <c r="O55" s="214"/>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215">
        <f t="shared" si="6"/>
        <v>0</v>
      </c>
      <c r="AV55" s="216"/>
      <c r="AW55" s="217">
        <f t="shared" si="7"/>
        <v>0</v>
      </c>
      <c r="AX55" s="218"/>
      <c r="AY55" s="185"/>
      <c r="AZ55" s="186"/>
      <c r="BA55" s="186"/>
      <c r="BB55" s="186"/>
      <c r="BC55" s="186"/>
      <c r="BD55" s="187"/>
    </row>
    <row r="56" spans="2:56" ht="39.950000000000003" customHeight="1" x14ac:dyDescent="0.4">
      <c r="B56" s="67">
        <f t="shared" si="4"/>
        <v>44</v>
      </c>
      <c r="C56" s="205"/>
      <c r="D56" s="206"/>
      <c r="E56" s="207"/>
      <c r="F56" s="208"/>
      <c r="G56" s="209"/>
      <c r="H56" s="210"/>
      <c r="I56" s="210"/>
      <c r="J56" s="210"/>
      <c r="K56" s="211"/>
      <c r="L56" s="212"/>
      <c r="M56" s="213"/>
      <c r="N56" s="213"/>
      <c r="O56" s="214"/>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215">
        <f t="shared" si="6"/>
        <v>0</v>
      </c>
      <c r="AV56" s="216"/>
      <c r="AW56" s="217">
        <f t="shared" si="7"/>
        <v>0</v>
      </c>
      <c r="AX56" s="218"/>
      <c r="AY56" s="185"/>
      <c r="AZ56" s="186"/>
      <c r="BA56" s="186"/>
      <c r="BB56" s="186"/>
      <c r="BC56" s="186"/>
      <c r="BD56" s="187"/>
    </row>
    <row r="57" spans="2:56" ht="39.950000000000003" customHeight="1" x14ac:dyDescent="0.4">
      <c r="B57" s="67">
        <f t="shared" si="4"/>
        <v>45</v>
      </c>
      <c r="C57" s="205"/>
      <c r="D57" s="206"/>
      <c r="E57" s="207"/>
      <c r="F57" s="208"/>
      <c r="G57" s="209"/>
      <c r="H57" s="210"/>
      <c r="I57" s="210"/>
      <c r="J57" s="210"/>
      <c r="K57" s="211"/>
      <c r="L57" s="212"/>
      <c r="M57" s="213"/>
      <c r="N57" s="213"/>
      <c r="O57" s="214"/>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215">
        <f t="shared" si="6"/>
        <v>0</v>
      </c>
      <c r="AV57" s="216"/>
      <c r="AW57" s="217">
        <f t="shared" si="7"/>
        <v>0</v>
      </c>
      <c r="AX57" s="218"/>
      <c r="AY57" s="185"/>
      <c r="AZ57" s="186"/>
      <c r="BA57" s="186"/>
      <c r="BB57" s="186"/>
      <c r="BC57" s="186"/>
      <c r="BD57" s="187"/>
    </row>
    <row r="58" spans="2:56" ht="39.950000000000003" customHeight="1" x14ac:dyDescent="0.4">
      <c r="B58" s="67">
        <f t="shared" si="4"/>
        <v>46</v>
      </c>
      <c r="C58" s="205"/>
      <c r="D58" s="206"/>
      <c r="E58" s="207"/>
      <c r="F58" s="208"/>
      <c r="G58" s="209"/>
      <c r="H58" s="210"/>
      <c r="I58" s="210"/>
      <c r="J58" s="210"/>
      <c r="K58" s="211"/>
      <c r="L58" s="212"/>
      <c r="M58" s="213"/>
      <c r="N58" s="213"/>
      <c r="O58" s="214"/>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215">
        <f t="shared" si="6"/>
        <v>0</v>
      </c>
      <c r="AV58" s="216"/>
      <c r="AW58" s="217">
        <f t="shared" si="7"/>
        <v>0</v>
      </c>
      <c r="AX58" s="218"/>
      <c r="AY58" s="185"/>
      <c r="AZ58" s="186"/>
      <c r="BA58" s="186"/>
      <c r="BB58" s="186"/>
      <c r="BC58" s="186"/>
      <c r="BD58" s="187"/>
    </row>
    <row r="59" spans="2:56" ht="39.950000000000003" customHeight="1" x14ac:dyDescent="0.4">
      <c r="B59" s="67">
        <f t="shared" si="4"/>
        <v>47</v>
      </c>
      <c r="C59" s="205"/>
      <c r="D59" s="206"/>
      <c r="E59" s="207"/>
      <c r="F59" s="208"/>
      <c r="G59" s="209"/>
      <c r="H59" s="210"/>
      <c r="I59" s="210"/>
      <c r="J59" s="210"/>
      <c r="K59" s="211"/>
      <c r="L59" s="212"/>
      <c r="M59" s="213"/>
      <c r="N59" s="213"/>
      <c r="O59" s="214"/>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215">
        <f t="shared" si="6"/>
        <v>0</v>
      </c>
      <c r="AV59" s="216"/>
      <c r="AW59" s="217">
        <f t="shared" si="7"/>
        <v>0</v>
      </c>
      <c r="AX59" s="218"/>
      <c r="AY59" s="185"/>
      <c r="AZ59" s="186"/>
      <c r="BA59" s="186"/>
      <c r="BB59" s="186"/>
      <c r="BC59" s="186"/>
      <c r="BD59" s="187"/>
    </row>
    <row r="60" spans="2:56" ht="39.950000000000003" customHeight="1" x14ac:dyDescent="0.4">
      <c r="B60" s="67">
        <f t="shared" si="4"/>
        <v>48</v>
      </c>
      <c r="C60" s="205"/>
      <c r="D60" s="206"/>
      <c r="E60" s="207"/>
      <c r="F60" s="208"/>
      <c r="G60" s="209"/>
      <c r="H60" s="210"/>
      <c r="I60" s="210"/>
      <c r="J60" s="210"/>
      <c r="K60" s="211"/>
      <c r="L60" s="212"/>
      <c r="M60" s="213"/>
      <c r="N60" s="213"/>
      <c r="O60" s="214"/>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215">
        <f t="shared" si="6"/>
        <v>0</v>
      </c>
      <c r="AV60" s="216"/>
      <c r="AW60" s="217">
        <f t="shared" si="7"/>
        <v>0</v>
      </c>
      <c r="AX60" s="218"/>
      <c r="AY60" s="185"/>
      <c r="AZ60" s="186"/>
      <c r="BA60" s="186"/>
      <c r="BB60" s="186"/>
      <c r="BC60" s="186"/>
      <c r="BD60" s="187"/>
    </row>
    <row r="61" spans="2:56" ht="39.950000000000003" customHeight="1" x14ac:dyDescent="0.4">
      <c r="B61" s="67">
        <f t="shared" si="4"/>
        <v>49</v>
      </c>
      <c r="C61" s="205"/>
      <c r="D61" s="206"/>
      <c r="E61" s="207"/>
      <c r="F61" s="208"/>
      <c r="G61" s="209"/>
      <c r="H61" s="210"/>
      <c r="I61" s="210"/>
      <c r="J61" s="210"/>
      <c r="K61" s="211"/>
      <c r="L61" s="212"/>
      <c r="M61" s="213"/>
      <c r="N61" s="213"/>
      <c r="O61" s="214"/>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215">
        <f t="shared" si="6"/>
        <v>0</v>
      </c>
      <c r="AV61" s="216"/>
      <c r="AW61" s="217">
        <f t="shared" si="7"/>
        <v>0</v>
      </c>
      <c r="AX61" s="218"/>
      <c r="AY61" s="185"/>
      <c r="AZ61" s="186"/>
      <c r="BA61" s="186"/>
      <c r="BB61" s="186"/>
      <c r="BC61" s="186"/>
      <c r="BD61" s="187"/>
    </row>
    <row r="62" spans="2:56" ht="39.950000000000003" customHeight="1" x14ac:dyDescent="0.4">
      <c r="B62" s="67">
        <f t="shared" si="4"/>
        <v>50</v>
      </c>
      <c r="C62" s="205"/>
      <c r="D62" s="206"/>
      <c r="E62" s="207"/>
      <c r="F62" s="208"/>
      <c r="G62" s="209"/>
      <c r="H62" s="210"/>
      <c r="I62" s="210"/>
      <c r="J62" s="210"/>
      <c r="K62" s="211"/>
      <c r="L62" s="212"/>
      <c r="M62" s="213"/>
      <c r="N62" s="213"/>
      <c r="O62" s="214"/>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215">
        <f t="shared" si="6"/>
        <v>0</v>
      </c>
      <c r="AV62" s="216"/>
      <c r="AW62" s="217">
        <f t="shared" si="7"/>
        <v>0</v>
      </c>
      <c r="AX62" s="218"/>
      <c r="AY62" s="185"/>
      <c r="AZ62" s="186"/>
      <c r="BA62" s="186"/>
      <c r="BB62" s="186"/>
      <c r="BC62" s="186"/>
      <c r="BD62" s="187"/>
    </row>
    <row r="63" spans="2:56" ht="39.950000000000003" customHeight="1" x14ac:dyDescent="0.4">
      <c r="B63" s="67">
        <f t="shared" si="4"/>
        <v>51</v>
      </c>
      <c r="C63" s="205"/>
      <c r="D63" s="206"/>
      <c r="E63" s="207"/>
      <c r="F63" s="208"/>
      <c r="G63" s="209"/>
      <c r="H63" s="210"/>
      <c r="I63" s="210"/>
      <c r="J63" s="210"/>
      <c r="K63" s="211"/>
      <c r="L63" s="212"/>
      <c r="M63" s="213"/>
      <c r="N63" s="213"/>
      <c r="O63" s="214"/>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215">
        <f t="shared" si="6"/>
        <v>0</v>
      </c>
      <c r="AV63" s="216"/>
      <c r="AW63" s="217">
        <f t="shared" si="7"/>
        <v>0</v>
      </c>
      <c r="AX63" s="218"/>
      <c r="AY63" s="185"/>
      <c r="AZ63" s="186"/>
      <c r="BA63" s="186"/>
      <c r="BB63" s="186"/>
      <c r="BC63" s="186"/>
      <c r="BD63" s="187"/>
    </row>
    <row r="64" spans="2:56" ht="39.950000000000003" customHeight="1" x14ac:dyDescent="0.4">
      <c r="B64" s="67">
        <f t="shared" si="4"/>
        <v>52</v>
      </c>
      <c r="C64" s="205"/>
      <c r="D64" s="206"/>
      <c r="E64" s="207"/>
      <c r="F64" s="208"/>
      <c r="G64" s="209"/>
      <c r="H64" s="210"/>
      <c r="I64" s="210"/>
      <c r="J64" s="210"/>
      <c r="K64" s="211"/>
      <c r="L64" s="212"/>
      <c r="M64" s="213"/>
      <c r="N64" s="213"/>
      <c r="O64" s="214"/>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215">
        <f t="shared" si="6"/>
        <v>0</v>
      </c>
      <c r="AV64" s="216"/>
      <c r="AW64" s="217">
        <f t="shared" si="7"/>
        <v>0</v>
      </c>
      <c r="AX64" s="218"/>
      <c r="AY64" s="185"/>
      <c r="AZ64" s="186"/>
      <c r="BA64" s="186"/>
      <c r="BB64" s="186"/>
      <c r="BC64" s="186"/>
      <c r="BD64" s="187"/>
    </row>
    <row r="65" spans="2:56" ht="39.950000000000003" customHeight="1" x14ac:dyDescent="0.4">
      <c r="B65" s="67">
        <f t="shared" si="4"/>
        <v>53</v>
      </c>
      <c r="C65" s="205"/>
      <c r="D65" s="206"/>
      <c r="E65" s="207"/>
      <c r="F65" s="208"/>
      <c r="G65" s="209"/>
      <c r="H65" s="210"/>
      <c r="I65" s="210"/>
      <c r="J65" s="210"/>
      <c r="K65" s="211"/>
      <c r="L65" s="212"/>
      <c r="M65" s="213"/>
      <c r="N65" s="213"/>
      <c r="O65" s="214"/>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215">
        <f t="shared" si="6"/>
        <v>0</v>
      </c>
      <c r="AV65" s="216"/>
      <c r="AW65" s="217">
        <f t="shared" si="7"/>
        <v>0</v>
      </c>
      <c r="AX65" s="218"/>
      <c r="AY65" s="185"/>
      <c r="AZ65" s="186"/>
      <c r="BA65" s="186"/>
      <c r="BB65" s="186"/>
      <c r="BC65" s="186"/>
      <c r="BD65" s="187"/>
    </row>
    <row r="66" spans="2:56" ht="39.950000000000003" customHeight="1" x14ac:dyDescent="0.4">
      <c r="B66" s="67">
        <f t="shared" si="4"/>
        <v>54</v>
      </c>
      <c r="C66" s="205"/>
      <c r="D66" s="206"/>
      <c r="E66" s="207"/>
      <c r="F66" s="208"/>
      <c r="G66" s="209"/>
      <c r="H66" s="210"/>
      <c r="I66" s="210"/>
      <c r="J66" s="210"/>
      <c r="K66" s="211"/>
      <c r="L66" s="212"/>
      <c r="M66" s="213"/>
      <c r="N66" s="213"/>
      <c r="O66" s="214"/>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215">
        <f t="shared" si="6"/>
        <v>0</v>
      </c>
      <c r="AV66" s="216"/>
      <c r="AW66" s="217">
        <f t="shared" si="7"/>
        <v>0</v>
      </c>
      <c r="AX66" s="218"/>
      <c r="AY66" s="185"/>
      <c r="AZ66" s="186"/>
      <c r="BA66" s="186"/>
      <c r="BB66" s="186"/>
      <c r="BC66" s="186"/>
      <c r="BD66" s="187"/>
    </row>
    <row r="67" spans="2:56" ht="39.950000000000003" customHeight="1" x14ac:dyDescent="0.4">
      <c r="B67" s="67">
        <f t="shared" si="4"/>
        <v>55</v>
      </c>
      <c r="C67" s="205"/>
      <c r="D67" s="206"/>
      <c r="E67" s="207"/>
      <c r="F67" s="208"/>
      <c r="G67" s="209"/>
      <c r="H67" s="210"/>
      <c r="I67" s="210"/>
      <c r="J67" s="210"/>
      <c r="K67" s="211"/>
      <c r="L67" s="212"/>
      <c r="M67" s="213"/>
      <c r="N67" s="213"/>
      <c r="O67" s="214"/>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215">
        <f t="shared" si="6"/>
        <v>0</v>
      </c>
      <c r="AV67" s="216"/>
      <c r="AW67" s="217">
        <f t="shared" si="7"/>
        <v>0</v>
      </c>
      <c r="AX67" s="218"/>
      <c r="AY67" s="185"/>
      <c r="AZ67" s="186"/>
      <c r="BA67" s="186"/>
      <c r="BB67" s="186"/>
      <c r="BC67" s="186"/>
      <c r="BD67" s="187"/>
    </row>
    <row r="68" spans="2:56" ht="39.950000000000003" customHeight="1" x14ac:dyDescent="0.4">
      <c r="B68" s="67">
        <f t="shared" si="4"/>
        <v>56</v>
      </c>
      <c r="C68" s="205"/>
      <c r="D68" s="206"/>
      <c r="E68" s="207"/>
      <c r="F68" s="208"/>
      <c r="G68" s="209"/>
      <c r="H68" s="210"/>
      <c r="I68" s="210"/>
      <c r="J68" s="210"/>
      <c r="K68" s="211"/>
      <c r="L68" s="212"/>
      <c r="M68" s="213"/>
      <c r="N68" s="213"/>
      <c r="O68" s="214"/>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215">
        <f t="shared" si="6"/>
        <v>0</v>
      </c>
      <c r="AV68" s="216"/>
      <c r="AW68" s="217">
        <f t="shared" si="7"/>
        <v>0</v>
      </c>
      <c r="AX68" s="218"/>
      <c r="AY68" s="185"/>
      <c r="AZ68" s="186"/>
      <c r="BA68" s="186"/>
      <c r="BB68" s="186"/>
      <c r="BC68" s="186"/>
      <c r="BD68" s="187"/>
    </row>
    <row r="69" spans="2:56" ht="39.950000000000003" customHeight="1" x14ac:dyDescent="0.4">
      <c r="B69" s="67">
        <f t="shared" si="4"/>
        <v>57</v>
      </c>
      <c r="C69" s="205"/>
      <c r="D69" s="206"/>
      <c r="E69" s="207"/>
      <c r="F69" s="208"/>
      <c r="G69" s="209"/>
      <c r="H69" s="210"/>
      <c r="I69" s="210"/>
      <c r="J69" s="210"/>
      <c r="K69" s="211"/>
      <c r="L69" s="212"/>
      <c r="M69" s="213"/>
      <c r="N69" s="213"/>
      <c r="O69" s="214"/>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215">
        <f t="shared" si="6"/>
        <v>0</v>
      </c>
      <c r="AV69" s="216"/>
      <c r="AW69" s="217">
        <f t="shared" si="7"/>
        <v>0</v>
      </c>
      <c r="AX69" s="218"/>
      <c r="AY69" s="185"/>
      <c r="AZ69" s="186"/>
      <c r="BA69" s="186"/>
      <c r="BB69" s="186"/>
      <c r="BC69" s="186"/>
      <c r="BD69" s="187"/>
    </row>
    <row r="70" spans="2:56" ht="39.950000000000003" customHeight="1" x14ac:dyDescent="0.4">
      <c r="B70" s="67">
        <f t="shared" si="4"/>
        <v>58</v>
      </c>
      <c r="C70" s="205"/>
      <c r="D70" s="206"/>
      <c r="E70" s="207"/>
      <c r="F70" s="208"/>
      <c r="G70" s="209"/>
      <c r="H70" s="210"/>
      <c r="I70" s="210"/>
      <c r="J70" s="210"/>
      <c r="K70" s="211"/>
      <c r="L70" s="212"/>
      <c r="M70" s="213"/>
      <c r="N70" s="213"/>
      <c r="O70" s="214"/>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215">
        <f t="shared" si="6"/>
        <v>0</v>
      </c>
      <c r="AV70" s="216"/>
      <c r="AW70" s="217">
        <f t="shared" si="7"/>
        <v>0</v>
      </c>
      <c r="AX70" s="218"/>
      <c r="AY70" s="185"/>
      <c r="AZ70" s="186"/>
      <c r="BA70" s="186"/>
      <c r="BB70" s="186"/>
      <c r="BC70" s="186"/>
      <c r="BD70" s="187"/>
    </row>
    <row r="71" spans="2:56" ht="39.950000000000003" customHeight="1" x14ac:dyDescent="0.4">
      <c r="B71" s="67">
        <f t="shared" si="4"/>
        <v>59</v>
      </c>
      <c r="C71" s="205"/>
      <c r="D71" s="206"/>
      <c r="E71" s="207"/>
      <c r="F71" s="208"/>
      <c r="G71" s="209"/>
      <c r="H71" s="210"/>
      <c r="I71" s="210"/>
      <c r="J71" s="210"/>
      <c r="K71" s="211"/>
      <c r="L71" s="212"/>
      <c r="M71" s="213"/>
      <c r="N71" s="213"/>
      <c r="O71" s="214"/>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215">
        <f t="shared" si="6"/>
        <v>0</v>
      </c>
      <c r="AV71" s="216"/>
      <c r="AW71" s="217">
        <f t="shared" si="7"/>
        <v>0</v>
      </c>
      <c r="AX71" s="218"/>
      <c r="AY71" s="185"/>
      <c r="AZ71" s="186"/>
      <c r="BA71" s="186"/>
      <c r="BB71" s="186"/>
      <c r="BC71" s="186"/>
      <c r="BD71" s="187"/>
    </row>
    <row r="72" spans="2:56" ht="39.950000000000003" customHeight="1" x14ac:dyDescent="0.4">
      <c r="B72" s="67">
        <f t="shared" si="4"/>
        <v>60</v>
      </c>
      <c r="C72" s="205"/>
      <c r="D72" s="206"/>
      <c r="E72" s="207"/>
      <c r="F72" s="208"/>
      <c r="G72" s="209"/>
      <c r="H72" s="210"/>
      <c r="I72" s="210"/>
      <c r="J72" s="210"/>
      <c r="K72" s="211"/>
      <c r="L72" s="212"/>
      <c r="M72" s="213"/>
      <c r="N72" s="213"/>
      <c r="O72" s="214"/>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215">
        <f t="shared" si="6"/>
        <v>0</v>
      </c>
      <c r="AV72" s="216"/>
      <c r="AW72" s="217">
        <f t="shared" si="7"/>
        <v>0</v>
      </c>
      <c r="AX72" s="218"/>
      <c r="AY72" s="185"/>
      <c r="AZ72" s="186"/>
      <c r="BA72" s="186"/>
      <c r="BB72" s="186"/>
      <c r="BC72" s="186"/>
      <c r="BD72" s="187"/>
    </row>
    <row r="73" spans="2:56" ht="39.950000000000003" customHeight="1" x14ac:dyDescent="0.4">
      <c r="B73" s="67">
        <f t="shared" si="4"/>
        <v>61</v>
      </c>
      <c r="C73" s="205"/>
      <c r="D73" s="206"/>
      <c r="E73" s="207"/>
      <c r="F73" s="208"/>
      <c r="G73" s="209"/>
      <c r="H73" s="210"/>
      <c r="I73" s="210"/>
      <c r="J73" s="210"/>
      <c r="K73" s="211"/>
      <c r="L73" s="212"/>
      <c r="M73" s="213"/>
      <c r="N73" s="213"/>
      <c r="O73" s="214"/>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215">
        <f t="shared" si="6"/>
        <v>0</v>
      </c>
      <c r="AV73" s="216"/>
      <c r="AW73" s="217">
        <f t="shared" si="7"/>
        <v>0</v>
      </c>
      <c r="AX73" s="218"/>
      <c r="AY73" s="185"/>
      <c r="AZ73" s="186"/>
      <c r="BA73" s="186"/>
      <c r="BB73" s="186"/>
      <c r="BC73" s="186"/>
      <c r="BD73" s="187"/>
    </row>
    <row r="74" spans="2:56" ht="39.950000000000003" customHeight="1" x14ac:dyDescent="0.4">
      <c r="B74" s="67">
        <f t="shared" si="4"/>
        <v>62</v>
      </c>
      <c r="C74" s="205"/>
      <c r="D74" s="206"/>
      <c r="E74" s="207"/>
      <c r="F74" s="208"/>
      <c r="G74" s="209"/>
      <c r="H74" s="210"/>
      <c r="I74" s="210"/>
      <c r="J74" s="210"/>
      <c r="K74" s="211"/>
      <c r="L74" s="212"/>
      <c r="M74" s="213"/>
      <c r="N74" s="213"/>
      <c r="O74" s="214"/>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215">
        <f t="shared" si="6"/>
        <v>0</v>
      </c>
      <c r="AV74" s="216"/>
      <c r="AW74" s="217">
        <f t="shared" si="7"/>
        <v>0</v>
      </c>
      <c r="AX74" s="218"/>
      <c r="AY74" s="185"/>
      <c r="AZ74" s="186"/>
      <c r="BA74" s="186"/>
      <c r="BB74" s="186"/>
      <c r="BC74" s="186"/>
      <c r="BD74" s="187"/>
    </row>
    <row r="75" spans="2:56" ht="39.950000000000003" customHeight="1" x14ac:dyDescent="0.4">
      <c r="B75" s="67">
        <f t="shared" si="4"/>
        <v>63</v>
      </c>
      <c r="C75" s="205"/>
      <c r="D75" s="206"/>
      <c r="E75" s="207"/>
      <c r="F75" s="208"/>
      <c r="G75" s="209"/>
      <c r="H75" s="210"/>
      <c r="I75" s="210"/>
      <c r="J75" s="210"/>
      <c r="K75" s="211"/>
      <c r="L75" s="212"/>
      <c r="M75" s="213"/>
      <c r="N75" s="213"/>
      <c r="O75" s="214"/>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215">
        <f t="shared" si="6"/>
        <v>0</v>
      </c>
      <c r="AV75" s="216"/>
      <c r="AW75" s="217">
        <f t="shared" si="7"/>
        <v>0</v>
      </c>
      <c r="AX75" s="218"/>
      <c r="AY75" s="185"/>
      <c r="AZ75" s="186"/>
      <c r="BA75" s="186"/>
      <c r="BB75" s="186"/>
      <c r="BC75" s="186"/>
      <c r="BD75" s="187"/>
    </row>
    <row r="76" spans="2:56" ht="39.950000000000003" customHeight="1" x14ac:dyDescent="0.4">
      <c r="B76" s="67">
        <f t="shared" si="4"/>
        <v>64</v>
      </c>
      <c r="C76" s="205"/>
      <c r="D76" s="206"/>
      <c r="E76" s="207"/>
      <c r="F76" s="208"/>
      <c r="G76" s="209"/>
      <c r="H76" s="210"/>
      <c r="I76" s="210"/>
      <c r="J76" s="210"/>
      <c r="K76" s="211"/>
      <c r="L76" s="212"/>
      <c r="M76" s="213"/>
      <c r="N76" s="213"/>
      <c r="O76" s="214"/>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215">
        <f t="shared" si="6"/>
        <v>0</v>
      </c>
      <c r="AV76" s="216"/>
      <c r="AW76" s="217">
        <f t="shared" si="7"/>
        <v>0</v>
      </c>
      <c r="AX76" s="218"/>
      <c r="AY76" s="185"/>
      <c r="AZ76" s="186"/>
      <c r="BA76" s="186"/>
      <c r="BB76" s="186"/>
      <c r="BC76" s="186"/>
      <c r="BD76" s="187"/>
    </row>
    <row r="77" spans="2:56" ht="39.950000000000003" customHeight="1" x14ac:dyDescent="0.4">
      <c r="B77" s="67">
        <f t="shared" si="4"/>
        <v>65</v>
      </c>
      <c r="C77" s="205"/>
      <c r="D77" s="206"/>
      <c r="E77" s="207"/>
      <c r="F77" s="208"/>
      <c r="G77" s="209"/>
      <c r="H77" s="210"/>
      <c r="I77" s="210"/>
      <c r="J77" s="210"/>
      <c r="K77" s="211"/>
      <c r="L77" s="212"/>
      <c r="M77" s="213"/>
      <c r="N77" s="213"/>
      <c r="O77" s="214"/>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215">
        <f t="shared" si="6"/>
        <v>0</v>
      </c>
      <c r="AV77" s="216"/>
      <c r="AW77" s="217">
        <f t="shared" ref="AW77:AW112" si="8">IF($AZ$3="４週",AU77/4,IF($AZ$3="暦月",AU77/($AZ$6/7),""))</f>
        <v>0</v>
      </c>
      <c r="AX77" s="218"/>
      <c r="AY77" s="185"/>
      <c r="AZ77" s="186"/>
      <c r="BA77" s="186"/>
      <c r="BB77" s="186"/>
      <c r="BC77" s="186"/>
      <c r="BD77" s="187"/>
    </row>
    <row r="78" spans="2:56" ht="39.950000000000003" customHeight="1" x14ac:dyDescent="0.4">
      <c r="B78" s="67">
        <f t="shared" si="4"/>
        <v>66</v>
      </c>
      <c r="C78" s="205"/>
      <c r="D78" s="206"/>
      <c r="E78" s="207"/>
      <c r="F78" s="208"/>
      <c r="G78" s="209"/>
      <c r="H78" s="210"/>
      <c r="I78" s="210"/>
      <c r="J78" s="210"/>
      <c r="K78" s="211"/>
      <c r="L78" s="212"/>
      <c r="M78" s="213"/>
      <c r="N78" s="213"/>
      <c r="O78" s="214"/>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215">
        <f t="shared" si="6"/>
        <v>0</v>
      </c>
      <c r="AV78" s="216"/>
      <c r="AW78" s="217">
        <f t="shared" si="8"/>
        <v>0</v>
      </c>
      <c r="AX78" s="218"/>
      <c r="AY78" s="185"/>
      <c r="AZ78" s="186"/>
      <c r="BA78" s="186"/>
      <c r="BB78" s="186"/>
      <c r="BC78" s="186"/>
      <c r="BD78" s="187"/>
    </row>
    <row r="79" spans="2:56" ht="39.950000000000003" customHeight="1" x14ac:dyDescent="0.4">
      <c r="B79" s="67">
        <f t="shared" si="4"/>
        <v>67</v>
      </c>
      <c r="C79" s="205"/>
      <c r="D79" s="206"/>
      <c r="E79" s="207"/>
      <c r="F79" s="208"/>
      <c r="G79" s="209"/>
      <c r="H79" s="210"/>
      <c r="I79" s="210"/>
      <c r="J79" s="210"/>
      <c r="K79" s="211"/>
      <c r="L79" s="212"/>
      <c r="M79" s="213"/>
      <c r="N79" s="213"/>
      <c r="O79" s="214"/>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215">
        <f t="shared" si="6"/>
        <v>0</v>
      </c>
      <c r="AV79" s="216"/>
      <c r="AW79" s="217">
        <f t="shared" si="8"/>
        <v>0</v>
      </c>
      <c r="AX79" s="218"/>
      <c r="AY79" s="185"/>
      <c r="AZ79" s="186"/>
      <c r="BA79" s="186"/>
      <c r="BB79" s="186"/>
      <c r="BC79" s="186"/>
      <c r="BD79" s="187"/>
    </row>
    <row r="80" spans="2:56" ht="39.950000000000003" customHeight="1" x14ac:dyDescent="0.4">
      <c r="B80" s="67">
        <f t="shared" si="4"/>
        <v>68</v>
      </c>
      <c r="C80" s="205"/>
      <c r="D80" s="206"/>
      <c r="E80" s="207"/>
      <c r="F80" s="208"/>
      <c r="G80" s="209"/>
      <c r="H80" s="210"/>
      <c r="I80" s="210"/>
      <c r="J80" s="210"/>
      <c r="K80" s="211"/>
      <c r="L80" s="212"/>
      <c r="M80" s="213"/>
      <c r="N80" s="213"/>
      <c r="O80" s="214"/>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215">
        <f t="shared" si="6"/>
        <v>0</v>
      </c>
      <c r="AV80" s="216"/>
      <c r="AW80" s="217">
        <f t="shared" si="8"/>
        <v>0</v>
      </c>
      <c r="AX80" s="218"/>
      <c r="AY80" s="185"/>
      <c r="AZ80" s="186"/>
      <c r="BA80" s="186"/>
      <c r="BB80" s="186"/>
      <c r="BC80" s="186"/>
      <c r="BD80" s="187"/>
    </row>
    <row r="81" spans="2:56" ht="39.950000000000003" customHeight="1" x14ac:dyDescent="0.4">
      <c r="B81" s="67">
        <f t="shared" si="4"/>
        <v>69</v>
      </c>
      <c r="C81" s="205"/>
      <c r="D81" s="206"/>
      <c r="E81" s="207"/>
      <c r="F81" s="208"/>
      <c r="G81" s="209"/>
      <c r="H81" s="210"/>
      <c r="I81" s="210"/>
      <c r="J81" s="210"/>
      <c r="K81" s="211"/>
      <c r="L81" s="212"/>
      <c r="M81" s="213"/>
      <c r="N81" s="213"/>
      <c r="O81" s="214"/>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215">
        <f t="shared" si="6"/>
        <v>0</v>
      </c>
      <c r="AV81" s="216"/>
      <c r="AW81" s="217">
        <f t="shared" si="8"/>
        <v>0</v>
      </c>
      <c r="AX81" s="218"/>
      <c r="AY81" s="185"/>
      <c r="AZ81" s="186"/>
      <c r="BA81" s="186"/>
      <c r="BB81" s="186"/>
      <c r="BC81" s="186"/>
      <c r="BD81" s="187"/>
    </row>
    <row r="82" spans="2:56" ht="39.950000000000003" customHeight="1" x14ac:dyDescent="0.4">
      <c r="B82" s="67">
        <f t="shared" si="4"/>
        <v>70</v>
      </c>
      <c r="C82" s="205"/>
      <c r="D82" s="206"/>
      <c r="E82" s="207"/>
      <c r="F82" s="208"/>
      <c r="G82" s="209"/>
      <c r="H82" s="210"/>
      <c r="I82" s="210"/>
      <c r="J82" s="210"/>
      <c r="K82" s="211"/>
      <c r="L82" s="212"/>
      <c r="M82" s="213"/>
      <c r="N82" s="213"/>
      <c r="O82" s="214"/>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215">
        <f t="shared" si="6"/>
        <v>0</v>
      </c>
      <c r="AV82" s="216"/>
      <c r="AW82" s="217">
        <f t="shared" si="8"/>
        <v>0</v>
      </c>
      <c r="AX82" s="218"/>
      <c r="AY82" s="185"/>
      <c r="AZ82" s="186"/>
      <c r="BA82" s="186"/>
      <c r="BB82" s="186"/>
      <c r="BC82" s="186"/>
      <c r="BD82" s="187"/>
    </row>
    <row r="83" spans="2:56" ht="39.950000000000003" customHeight="1" x14ac:dyDescent="0.4">
      <c r="B83" s="67">
        <f t="shared" si="4"/>
        <v>71</v>
      </c>
      <c r="C83" s="205"/>
      <c r="D83" s="206"/>
      <c r="E83" s="207"/>
      <c r="F83" s="208"/>
      <c r="G83" s="209"/>
      <c r="H83" s="210"/>
      <c r="I83" s="210"/>
      <c r="J83" s="210"/>
      <c r="K83" s="211"/>
      <c r="L83" s="212"/>
      <c r="M83" s="213"/>
      <c r="N83" s="213"/>
      <c r="O83" s="214"/>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215">
        <f t="shared" si="6"/>
        <v>0</v>
      </c>
      <c r="AV83" s="216"/>
      <c r="AW83" s="217">
        <f t="shared" si="8"/>
        <v>0</v>
      </c>
      <c r="AX83" s="218"/>
      <c r="AY83" s="185"/>
      <c r="AZ83" s="186"/>
      <c r="BA83" s="186"/>
      <c r="BB83" s="186"/>
      <c r="BC83" s="186"/>
      <c r="BD83" s="187"/>
    </row>
    <row r="84" spans="2:56" ht="39.950000000000003" customHeight="1" x14ac:dyDescent="0.4">
      <c r="B84" s="67">
        <f t="shared" si="4"/>
        <v>72</v>
      </c>
      <c r="C84" s="205"/>
      <c r="D84" s="206"/>
      <c r="E84" s="207"/>
      <c r="F84" s="208"/>
      <c r="G84" s="209"/>
      <c r="H84" s="210"/>
      <c r="I84" s="210"/>
      <c r="J84" s="210"/>
      <c r="K84" s="211"/>
      <c r="L84" s="212"/>
      <c r="M84" s="213"/>
      <c r="N84" s="213"/>
      <c r="O84" s="214"/>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215">
        <f t="shared" si="6"/>
        <v>0</v>
      </c>
      <c r="AV84" s="216"/>
      <c r="AW84" s="217">
        <f t="shared" si="8"/>
        <v>0</v>
      </c>
      <c r="AX84" s="218"/>
      <c r="AY84" s="185"/>
      <c r="AZ84" s="186"/>
      <c r="BA84" s="186"/>
      <c r="BB84" s="186"/>
      <c r="BC84" s="186"/>
      <c r="BD84" s="187"/>
    </row>
    <row r="85" spans="2:56" ht="39.950000000000003" customHeight="1" x14ac:dyDescent="0.4">
      <c r="B85" s="67">
        <f t="shared" si="4"/>
        <v>73</v>
      </c>
      <c r="C85" s="205"/>
      <c r="D85" s="206"/>
      <c r="E85" s="207"/>
      <c r="F85" s="208"/>
      <c r="G85" s="209"/>
      <c r="H85" s="210"/>
      <c r="I85" s="210"/>
      <c r="J85" s="210"/>
      <c r="K85" s="211"/>
      <c r="L85" s="212"/>
      <c r="M85" s="213"/>
      <c r="N85" s="213"/>
      <c r="O85" s="214"/>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215">
        <f t="shared" si="6"/>
        <v>0</v>
      </c>
      <c r="AV85" s="216"/>
      <c r="AW85" s="217">
        <f t="shared" si="8"/>
        <v>0</v>
      </c>
      <c r="AX85" s="218"/>
      <c r="AY85" s="185"/>
      <c r="AZ85" s="186"/>
      <c r="BA85" s="186"/>
      <c r="BB85" s="186"/>
      <c r="BC85" s="186"/>
      <c r="BD85" s="187"/>
    </row>
    <row r="86" spans="2:56" ht="39.950000000000003" customHeight="1" x14ac:dyDescent="0.4">
      <c r="B86" s="67">
        <f t="shared" si="4"/>
        <v>74</v>
      </c>
      <c r="C86" s="205"/>
      <c r="D86" s="206"/>
      <c r="E86" s="207"/>
      <c r="F86" s="208"/>
      <c r="G86" s="209"/>
      <c r="H86" s="210"/>
      <c r="I86" s="210"/>
      <c r="J86" s="210"/>
      <c r="K86" s="211"/>
      <c r="L86" s="212"/>
      <c r="M86" s="213"/>
      <c r="N86" s="213"/>
      <c r="O86" s="214"/>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215">
        <f t="shared" si="6"/>
        <v>0</v>
      </c>
      <c r="AV86" s="216"/>
      <c r="AW86" s="217">
        <f t="shared" si="8"/>
        <v>0</v>
      </c>
      <c r="AX86" s="218"/>
      <c r="AY86" s="185"/>
      <c r="AZ86" s="186"/>
      <c r="BA86" s="186"/>
      <c r="BB86" s="186"/>
      <c r="BC86" s="186"/>
      <c r="BD86" s="187"/>
    </row>
    <row r="87" spans="2:56" ht="39.950000000000003" customHeight="1" x14ac:dyDescent="0.4">
      <c r="B87" s="67">
        <f t="shared" si="4"/>
        <v>75</v>
      </c>
      <c r="C87" s="205"/>
      <c r="D87" s="206"/>
      <c r="E87" s="207"/>
      <c r="F87" s="208"/>
      <c r="G87" s="209"/>
      <c r="H87" s="210"/>
      <c r="I87" s="210"/>
      <c r="J87" s="210"/>
      <c r="K87" s="211"/>
      <c r="L87" s="212"/>
      <c r="M87" s="213"/>
      <c r="N87" s="213"/>
      <c r="O87" s="214"/>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215">
        <f t="shared" si="6"/>
        <v>0</v>
      </c>
      <c r="AV87" s="216"/>
      <c r="AW87" s="217">
        <f t="shared" si="8"/>
        <v>0</v>
      </c>
      <c r="AX87" s="218"/>
      <c r="AY87" s="185"/>
      <c r="AZ87" s="186"/>
      <c r="BA87" s="186"/>
      <c r="BB87" s="186"/>
      <c r="BC87" s="186"/>
      <c r="BD87" s="187"/>
    </row>
    <row r="88" spans="2:56" ht="39.950000000000003" customHeight="1" x14ac:dyDescent="0.4">
      <c r="B88" s="67">
        <f t="shared" si="4"/>
        <v>76</v>
      </c>
      <c r="C88" s="205"/>
      <c r="D88" s="206"/>
      <c r="E88" s="207"/>
      <c r="F88" s="208"/>
      <c r="G88" s="209"/>
      <c r="H88" s="210"/>
      <c r="I88" s="210"/>
      <c r="J88" s="210"/>
      <c r="K88" s="211"/>
      <c r="L88" s="212"/>
      <c r="M88" s="213"/>
      <c r="N88" s="213"/>
      <c r="O88" s="214"/>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215">
        <f t="shared" si="6"/>
        <v>0</v>
      </c>
      <c r="AV88" s="216"/>
      <c r="AW88" s="217">
        <f t="shared" si="8"/>
        <v>0</v>
      </c>
      <c r="AX88" s="218"/>
      <c r="AY88" s="185"/>
      <c r="AZ88" s="186"/>
      <c r="BA88" s="186"/>
      <c r="BB88" s="186"/>
      <c r="BC88" s="186"/>
      <c r="BD88" s="187"/>
    </row>
    <row r="89" spans="2:56" ht="39.950000000000003" customHeight="1" x14ac:dyDescent="0.4">
      <c r="B89" s="67">
        <f t="shared" si="4"/>
        <v>77</v>
      </c>
      <c r="C89" s="205"/>
      <c r="D89" s="206"/>
      <c r="E89" s="207"/>
      <c r="F89" s="208"/>
      <c r="G89" s="209"/>
      <c r="H89" s="210"/>
      <c r="I89" s="210"/>
      <c r="J89" s="210"/>
      <c r="K89" s="211"/>
      <c r="L89" s="212"/>
      <c r="M89" s="213"/>
      <c r="N89" s="213"/>
      <c r="O89" s="214"/>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215">
        <f t="shared" si="6"/>
        <v>0</v>
      </c>
      <c r="AV89" s="216"/>
      <c r="AW89" s="217">
        <f t="shared" si="8"/>
        <v>0</v>
      </c>
      <c r="AX89" s="218"/>
      <c r="AY89" s="185"/>
      <c r="AZ89" s="186"/>
      <c r="BA89" s="186"/>
      <c r="BB89" s="186"/>
      <c r="BC89" s="186"/>
      <c r="BD89" s="187"/>
    </row>
    <row r="90" spans="2:56" ht="39.950000000000003" customHeight="1" x14ac:dyDescent="0.4">
      <c r="B90" s="67">
        <f t="shared" si="4"/>
        <v>78</v>
      </c>
      <c r="C90" s="205"/>
      <c r="D90" s="206"/>
      <c r="E90" s="207"/>
      <c r="F90" s="208"/>
      <c r="G90" s="209"/>
      <c r="H90" s="210"/>
      <c r="I90" s="210"/>
      <c r="J90" s="210"/>
      <c r="K90" s="211"/>
      <c r="L90" s="212"/>
      <c r="M90" s="213"/>
      <c r="N90" s="213"/>
      <c r="O90" s="214"/>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215">
        <f t="shared" si="6"/>
        <v>0</v>
      </c>
      <c r="AV90" s="216"/>
      <c r="AW90" s="217">
        <f t="shared" si="8"/>
        <v>0</v>
      </c>
      <c r="AX90" s="218"/>
      <c r="AY90" s="185"/>
      <c r="AZ90" s="186"/>
      <c r="BA90" s="186"/>
      <c r="BB90" s="186"/>
      <c r="BC90" s="186"/>
      <c r="BD90" s="187"/>
    </row>
    <row r="91" spans="2:56" ht="39.950000000000003" customHeight="1" x14ac:dyDescent="0.4">
      <c r="B91" s="67">
        <f t="shared" si="4"/>
        <v>79</v>
      </c>
      <c r="C91" s="205"/>
      <c r="D91" s="206"/>
      <c r="E91" s="207"/>
      <c r="F91" s="208"/>
      <c r="G91" s="209"/>
      <c r="H91" s="210"/>
      <c r="I91" s="210"/>
      <c r="J91" s="210"/>
      <c r="K91" s="211"/>
      <c r="L91" s="212"/>
      <c r="M91" s="213"/>
      <c r="N91" s="213"/>
      <c r="O91" s="214"/>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215">
        <f t="shared" si="6"/>
        <v>0</v>
      </c>
      <c r="AV91" s="216"/>
      <c r="AW91" s="217">
        <f t="shared" si="8"/>
        <v>0</v>
      </c>
      <c r="AX91" s="218"/>
      <c r="AY91" s="185"/>
      <c r="AZ91" s="186"/>
      <c r="BA91" s="186"/>
      <c r="BB91" s="186"/>
      <c r="BC91" s="186"/>
      <c r="BD91" s="187"/>
    </row>
    <row r="92" spans="2:56" ht="39.950000000000003" customHeight="1" x14ac:dyDescent="0.4">
      <c r="B92" s="67">
        <f t="shared" si="4"/>
        <v>80</v>
      </c>
      <c r="C92" s="205"/>
      <c r="D92" s="206"/>
      <c r="E92" s="207"/>
      <c r="F92" s="208"/>
      <c r="G92" s="209"/>
      <c r="H92" s="210"/>
      <c r="I92" s="210"/>
      <c r="J92" s="210"/>
      <c r="K92" s="211"/>
      <c r="L92" s="212"/>
      <c r="M92" s="213"/>
      <c r="N92" s="213"/>
      <c r="O92" s="214"/>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215">
        <f t="shared" si="6"/>
        <v>0</v>
      </c>
      <c r="AV92" s="216"/>
      <c r="AW92" s="217">
        <f t="shared" si="8"/>
        <v>0</v>
      </c>
      <c r="AX92" s="218"/>
      <c r="AY92" s="185"/>
      <c r="AZ92" s="186"/>
      <c r="BA92" s="186"/>
      <c r="BB92" s="186"/>
      <c r="BC92" s="186"/>
      <c r="BD92" s="187"/>
    </row>
    <row r="93" spans="2:56" ht="39.950000000000003" customHeight="1" x14ac:dyDescent="0.4">
      <c r="B93" s="67">
        <f t="shared" si="4"/>
        <v>81</v>
      </c>
      <c r="C93" s="205"/>
      <c r="D93" s="206"/>
      <c r="E93" s="207"/>
      <c r="F93" s="208"/>
      <c r="G93" s="209"/>
      <c r="H93" s="210"/>
      <c r="I93" s="210"/>
      <c r="J93" s="210"/>
      <c r="K93" s="211"/>
      <c r="L93" s="212"/>
      <c r="M93" s="213"/>
      <c r="N93" s="213"/>
      <c r="O93" s="214"/>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215">
        <f t="shared" si="6"/>
        <v>0</v>
      </c>
      <c r="AV93" s="216"/>
      <c r="AW93" s="217">
        <f t="shared" si="8"/>
        <v>0</v>
      </c>
      <c r="AX93" s="218"/>
      <c r="AY93" s="185"/>
      <c r="AZ93" s="186"/>
      <c r="BA93" s="186"/>
      <c r="BB93" s="186"/>
      <c r="BC93" s="186"/>
      <c r="BD93" s="187"/>
    </row>
    <row r="94" spans="2:56" ht="39.950000000000003" customHeight="1" x14ac:dyDescent="0.4">
      <c r="B94" s="67">
        <f t="shared" ref="B94:B112" si="9">B93+1</f>
        <v>82</v>
      </c>
      <c r="C94" s="205"/>
      <c r="D94" s="206"/>
      <c r="E94" s="207"/>
      <c r="F94" s="208"/>
      <c r="G94" s="209"/>
      <c r="H94" s="210"/>
      <c r="I94" s="210"/>
      <c r="J94" s="210"/>
      <c r="K94" s="211"/>
      <c r="L94" s="212"/>
      <c r="M94" s="213"/>
      <c r="N94" s="213"/>
      <c r="O94" s="214"/>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215">
        <f t="shared" si="6"/>
        <v>0</v>
      </c>
      <c r="AV94" s="216"/>
      <c r="AW94" s="217">
        <f t="shared" si="8"/>
        <v>0</v>
      </c>
      <c r="AX94" s="218"/>
      <c r="AY94" s="185"/>
      <c r="AZ94" s="186"/>
      <c r="BA94" s="186"/>
      <c r="BB94" s="186"/>
      <c r="BC94" s="186"/>
      <c r="BD94" s="187"/>
    </row>
    <row r="95" spans="2:56" ht="39.950000000000003" customHeight="1" x14ac:dyDescent="0.4">
      <c r="B95" s="67">
        <f t="shared" si="9"/>
        <v>83</v>
      </c>
      <c r="C95" s="205"/>
      <c r="D95" s="206"/>
      <c r="E95" s="207"/>
      <c r="F95" s="208"/>
      <c r="G95" s="209"/>
      <c r="H95" s="210"/>
      <c r="I95" s="210"/>
      <c r="J95" s="210"/>
      <c r="K95" s="211"/>
      <c r="L95" s="212"/>
      <c r="M95" s="213"/>
      <c r="N95" s="213"/>
      <c r="O95" s="214"/>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215">
        <f t="shared" ref="AU95:AU111" si="10">IF($AZ$3="４週",SUM(P95:AQ95),IF($AZ$3="暦月",SUM(P95:AT95),""))</f>
        <v>0</v>
      </c>
      <c r="AV95" s="216"/>
      <c r="AW95" s="217">
        <f t="shared" si="8"/>
        <v>0</v>
      </c>
      <c r="AX95" s="218"/>
      <c r="AY95" s="185"/>
      <c r="AZ95" s="186"/>
      <c r="BA95" s="186"/>
      <c r="BB95" s="186"/>
      <c r="BC95" s="186"/>
      <c r="BD95" s="187"/>
    </row>
    <row r="96" spans="2:56" ht="39.950000000000003" customHeight="1" x14ac:dyDescent="0.4">
      <c r="B96" s="67">
        <f t="shared" si="9"/>
        <v>84</v>
      </c>
      <c r="C96" s="205"/>
      <c r="D96" s="206"/>
      <c r="E96" s="207"/>
      <c r="F96" s="208"/>
      <c r="G96" s="209"/>
      <c r="H96" s="210"/>
      <c r="I96" s="210"/>
      <c r="J96" s="210"/>
      <c r="K96" s="211"/>
      <c r="L96" s="212"/>
      <c r="M96" s="213"/>
      <c r="N96" s="213"/>
      <c r="O96" s="214"/>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215">
        <f t="shared" si="10"/>
        <v>0</v>
      </c>
      <c r="AV96" s="216"/>
      <c r="AW96" s="217">
        <f t="shared" si="8"/>
        <v>0</v>
      </c>
      <c r="AX96" s="218"/>
      <c r="AY96" s="185"/>
      <c r="AZ96" s="186"/>
      <c r="BA96" s="186"/>
      <c r="BB96" s="186"/>
      <c r="BC96" s="186"/>
      <c r="BD96" s="187"/>
    </row>
    <row r="97" spans="2:56" ht="39.950000000000003" customHeight="1" x14ac:dyDescent="0.4">
      <c r="B97" s="67">
        <f t="shared" si="9"/>
        <v>85</v>
      </c>
      <c r="C97" s="205"/>
      <c r="D97" s="206"/>
      <c r="E97" s="207"/>
      <c r="F97" s="208"/>
      <c r="G97" s="209"/>
      <c r="H97" s="210"/>
      <c r="I97" s="210"/>
      <c r="J97" s="210"/>
      <c r="K97" s="211"/>
      <c r="L97" s="212"/>
      <c r="M97" s="213"/>
      <c r="N97" s="213"/>
      <c r="O97" s="214"/>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215">
        <f t="shared" si="10"/>
        <v>0</v>
      </c>
      <c r="AV97" s="216"/>
      <c r="AW97" s="217">
        <f t="shared" si="8"/>
        <v>0</v>
      </c>
      <c r="AX97" s="218"/>
      <c r="AY97" s="185"/>
      <c r="AZ97" s="186"/>
      <c r="BA97" s="186"/>
      <c r="BB97" s="186"/>
      <c r="BC97" s="186"/>
      <c r="BD97" s="187"/>
    </row>
    <row r="98" spans="2:56" ht="39.950000000000003" customHeight="1" x14ac:dyDescent="0.4">
      <c r="B98" s="67">
        <f t="shared" si="9"/>
        <v>86</v>
      </c>
      <c r="C98" s="205"/>
      <c r="D98" s="206"/>
      <c r="E98" s="207"/>
      <c r="F98" s="208"/>
      <c r="G98" s="209"/>
      <c r="H98" s="210"/>
      <c r="I98" s="210"/>
      <c r="J98" s="210"/>
      <c r="K98" s="211"/>
      <c r="L98" s="212"/>
      <c r="M98" s="213"/>
      <c r="N98" s="213"/>
      <c r="O98" s="214"/>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215">
        <f t="shared" si="10"/>
        <v>0</v>
      </c>
      <c r="AV98" s="216"/>
      <c r="AW98" s="217">
        <f t="shared" si="8"/>
        <v>0</v>
      </c>
      <c r="AX98" s="218"/>
      <c r="AY98" s="185"/>
      <c r="AZ98" s="186"/>
      <c r="BA98" s="186"/>
      <c r="BB98" s="186"/>
      <c r="BC98" s="186"/>
      <c r="BD98" s="187"/>
    </row>
    <row r="99" spans="2:56" ht="39.950000000000003" customHeight="1" x14ac:dyDescent="0.4">
      <c r="B99" s="67">
        <f t="shared" si="9"/>
        <v>87</v>
      </c>
      <c r="C99" s="205"/>
      <c r="D99" s="206"/>
      <c r="E99" s="207"/>
      <c r="F99" s="208"/>
      <c r="G99" s="209"/>
      <c r="H99" s="210"/>
      <c r="I99" s="210"/>
      <c r="J99" s="210"/>
      <c r="K99" s="211"/>
      <c r="L99" s="212"/>
      <c r="M99" s="213"/>
      <c r="N99" s="213"/>
      <c r="O99" s="214"/>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215">
        <f t="shared" si="10"/>
        <v>0</v>
      </c>
      <c r="AV99" s="216"/>
      <c r="AW99" s="217">
        <f t="shared" si="8"/>
        <v>0</v>
      </c>
      <c r="AX99" s="218"/>
      <c r="AY99" s="185"/>
      <c r="AZ99" s="186"/>
      <c r="BA99" s="186"/>
      <c r="BB99" s="186"/>
      <c r="BC99" s="186"/>
      <c r="BD99" s="187"/>
    </row>
    <row r="100" spans="2:56" ht="39.950000000000003" customHeight="1" x14ac:dyDescent="0.4">
      <c r="B100" s="67">
        <f t="shared" si="9"/>
        <v>88</v>
      </c>
      <c r="C100" s="205"/>
      <c r="D100" s="206"/>
      <c r="E100" s="207"/>
      <c r="F100" s="208"/>
      <c r="G100" s="209"/>
      <c r="H100" s="210"/>
      <c r="I100" s="210"/>
      <c r="J100" s="210"/>
      <c r="K100" s="211"/>
      <c r="L100" s="212"/>
      <c r="M100" s="213"/>
      <c r="N100" s="213"/>
      <c r="O100" s="214"/>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215">
        <f t="shared" si="10"/>
        <v>0</v>
      </c>
      <c r="AV100" s="216"/>
      <c r="AW100" s="217">
        <f t="shared" si="8"/>
        <v>0</v>
      </c>
      <c r="AX100" s="218"/>
      <c r="AY100" s="185"/>
      <c r="AZ100" s="186"/>
      <c r="BA100" s="186"/>
      <c r="BB100" s="186"/>
      <c r="BC100" s="186"/>
      <c r="BD100" s="187"/>
    </row>
    <row r="101" spans="2:56" ht="39.950000000000003" customHeight="1" x14ac:dyDescent="0.4">
      <c r="B101" s="67">
        <f t="shared" si="9"/>
        <v>89</v>
      </c>
      <c r="C101" s="205"/>
      <c r="D101" s="206"/>
      <c r="E101" s="207"/>
      <c r="F101" s="208"/>
      <c r="G101" s="209"/>
      <c r="H101" s="210"/>
      <c r="I101" s="210"/>
      <c r="J101" s="210"/>
      <c r="K101" s="211"/>
      <c r="L101" s="212"/>
      <c r="M101" s="213"/>
      <c r="N101" s="213"/>
      <c r="O101" s="214"/>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215">
        <f t="shared" si="10"/>
        <v>0</v>
      </c>
      <c r="AV101" s="216"/>
      <c r="AW101" s="217">
        <f t="shared" si="8"/>
        <v>0</v>
      </c>
      <c r="AX101" s="218"/>
      <c r="AY101" s="185"/>
      <c r="AZ101" s="186"/>
      <c r="BA101" s="186"/>
      <c r="BB101" s="186"/>
      <c r="BC101" s="186"/>
      <c r="BD101" s="187"/>
    </row>
    <row r="102" spans="2:56" ht="39.950000000000003" customHeight="1" x14ac:dyDescent="0.4">
      <c r="B102" s="67">
        <f t="shared" si="9"/>
        <v>90</v>
      </c>
      <c r="C102" s="205"/>
      <c r="D102" s="206"/>
      <c r="E102" s="207"/>
      <c r="F102" s="208"/>
      <c r="G102" s="209"/>
      <c r="H102" s="210"/>
      <c r="I102" s="210"/>
      <c r="J102" s="210"/>
      <c r="K102" s="211"/>
      <c r="L102" s="212"/>
      <c r="M102" s="213"/>
      <c r="N102" s="213"/>
      <c r="O102" s="214"/>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215">
        <f t="shared" si="10"/>
        <v>0</v>
      </c>
      <c r="AV102" s="216"/>
      <c r="AW102" s="217">
        <f t="shared" si="8"/>
        <v>0</v>
      </c>
      <c r="AX102" s="218"/>
      <c r="AY102" s="185"/>
      <c r="AZ102" s="186"/>
      <c r="BA102" s="186"/>
      <c r="BB102" s="186"/>
      <c r="BC102" s="186"/>
      <c r="BD102" s="187"/>
    </row>
    <row r="103" spans="2:56" ht="39.950000000000003" customHeight="1" x14ac:dyDescent="0.4">
      <c r="B103" s="67">
        <f t="shared" si="9"/>
        <v>91</v>
      </c>
      <c r="C103" s="205"/>
      <c r="D103" s="206"/>
      <c r="E103" s="207"/>
      <c r="F103" s="208"/>
      <c r="G103" s="209"/>
      <c r="H103" s="210"/>
      <c r="I103" s="210"/>
      <c r="J103" s="210"/>
      <c r="K103" s="211"/>
      <c r="L103" s="212"/>
      <c r="M103" s="213"/>
      <c r="N103" s="213"/>
      <c r="O103" s="214"/>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215">
        <f t="shared" si="10"/>
        <v>0</v>
      </c>
      <c r="AV103" s="216"/>
      <c r="AW103" s="217">
        <f t="shared" si="8"/>
        <v>0</v>
      </c>
      <c r="AX103" s="218"/>
      <c r="AY103" s="185"/>
      <c r="AZ103" s="186"/>
      <c r="BA103" s="186"/>
      <c r="BB103" s="186"/>
      <c r="BC103" s="186"/>
      <c r="BD103" s="187"/>
    </row>
    <row r="104" spans="2:56" ht="39.950000000000003" customHeight="1" x14ac:dyDescent="0.4">
      <c r="B104" s="67">
        <f t="shared" si="9"/>
        <v>92</v>
      </c>
      <c r="C104" s="205"/>
      <c r="D104" s="206"/>
      <c r="E104" s="207"/>
      <c r="F104" s="208"/>
      <c r="G104" s="209"/>
      <c r="H104" s="210"/>
      <c r="I104" s="210"/>
      <c r="J104" s="210"/>
      <c r="K104" s="211"/>
      <c r="L104" s="212"/>
      <c r="M104" s="213"/>
      <c r="N104" s="213"/>
      <c r="O104" s="214"/>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215">
        <f t="shared" si="10"/>
        <v>0</v>
      </c>
      <c r="AV104" s="216"/>
      <c r="AW104" s="217">
        <f t="shared" si="8"/>
        <v>0</v>
      </c>
      <c r="AX104" s="218"/>
      <c r="AY104" s="185"/>
      <c r="AZ104" s="186"/>
      <c r="BA104" s="186"/>
      <c r="BB104" s="186"/>
      <c r="BC104" s="186"/>
      <c r="BD104" s="187"/>
    </row>
    <row r="105" spans="2:56" ht="39.950000000000003" customHeight="1" x14ac:dyDescent="0.4">
      <c r="B105" s="67">
        <f t="shared" si="9"/>
        <v>93</v>
      </c>
      <c r="C105" s="205"/>
      <c r="D105" s="206"/>
      <c r="E105" s="207"/>
      <c r="F105" s="208"/>
      <c r="G105" s="209"/>
      <c r="H105" s="210"/>
      <c r="I105" s="210"/>
      <c r="J105" s="210"/>
      <c r="K105" s="211"/>
      <c r="L105" s="212"/>
      <c r="M105" s="213"/>
      <c r="N105" s="213"/>
      <c r="O105" s="214"/>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215">
        <f t="shared" si="10"/>
        <v>0</v>
      </c>
      <c r="AV105" s="216"/>
      <c r="AW105" s="217">
        <f t="shared" si="8"/>
        <v>0</v>
      </c>
      <c r="AX105" s="218"/>
      <c r="AY105" s="185"/>
      <c r="AZ105" s="186"/>
      <c r="BA105" s="186"/>
      <c r="BB105" s="186"/>
      <c r="BC105" s="186"/>
      <c r="BD105" s="187"/>
    </row>
    <row r="106" spans="2:56" ht="39.950000000000003" customHeight="1" x14ac:dyDescent="0.4">
      <c r="B106" s="67">
        <f t="shared" si="9"/>
        <v>94</v>
      </c>
      <c r="C106" s="205"/>
      <c r="D106" s="206"/>
      <c r="E106" s="207"/>
      <c r="F106" s="208"/>
      <c r="G106" s="209"/>
      <c r="H106" s="210"/>
      <c r="I106" s="210"/>
      <c r="J106" s="210"/>
      <c r="K106" s="211"/>
      <c r="L106" s="212"/>
      <c r="M106" s="213"/>
      <c r="N106" s="213"/>
      <c r="O106" s="214"/>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215">
        <f t="shared" si="10"/>
        <v>0</v>
      </c>
      <c r="AV106" s="216"/>
      <c r="AW106" s="217">
        <f t="shared" si="8"/>
        <v>0</v>
      </c>
      <c r="AX106" s="218"/>
      <c r="AY106" s="185"/>
      <c r="AZ106" s="186"/>
      <c r="BA106" s="186"/>
      <c r="BB106" s="186"/>
      <c r="BC106" s="186"/>
      <c r="BD106" s="187"/>
    </row>
    <row r="107" spans="2:56" ht="39.950000000000003" customHeight="1" x14ac:dyDescent="0.4">
      <c r="B107" s="67">
        <f t="shared" si="9"/>
        <v>95</v>
      </c>
      <c r="C107" s="205"/>
      <c r="D107" s="206"/>
      <c r="E107" s="207"/>
      <c r="F107" s="208"/>
      <c r="G107" s="209"/>
      <c r="H107" s="210"/>
      <c r="I107" s="210"/>
      <c r="J107" s="210"/>
      <c r="K107" s="211"/>
      <c r="L107" s="212"/>
      <c r="M107" s="213"/>
      <c r="N107" s="213"/>
      <c r="O107" s="214"/>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215">
        <f t="shared" si="10"/>
        <v>0</v>
      </c>
      <c r="AV107" s="216"/>
      <c r="AW107" s="217">
        <f t="shared" si="8"/>
        <v>0</v>
      </c>
      <c r="AX107" s="218"/>
      <c r="AY107" s="185"/>
      <c r="AZ107" s="186"/>
      <c r="BA107" s="186"/>
      <c r="BB107" s="186"/>
      <c r="BC107" s="186"/>
      <c r="BD107" s="187"/>
    </row>
    <row r="108" spans="2:56" ht="39.950000000000003" customHeight="1" x14ac:dyDescent="0.4">
      <c r="B108" s="67">
        <f t="shared" si="9"/>
        <v>96</v>
      </c>
      <c r="C108" s="205"/>
      <c r="D108" s="206"/>
      <c r="E108" s="207"/>
      <c r="F108" s="208"/>
      <c r="G108" s="209"/>
      <c r="H108" s="210"/>
      <c r="I108" s="210"/>
      <c r="J108" s="210"/>
      <c r="K108" s="211"/>
      <c r="L108" s="212"/>
      <c r="M108" s="213"/>
      <c r="N108" s="213"/>
      <c r="O108" s="214"/>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215">
        <f t="shared" si="10"/>
        <v>0</v>
      </c>
      <c r="AV108" s="216"/>
      <c r="AW108" s="217">
        <f t="shared" si="8"/>
        <v>0</v>
      </c>
      <c r="AX108" s="218"/>
      <c r="AY108" s="185"/>
      <c r="AZ108" s="186"/>
      <c r="BA108" s="186"/>
      <c r="BB108" s="186"/>
      <c r="BC108" s="186"/>
      <c r="BD108" s="187"/>
    </row>
    <row r="109" spans="2:56" ht="39.950000000000003" customHeight="1" x14ac:dyDescent="0.4">
      <c r="B109" s="67">
        <f t="shared" si="9"/>
        <v>97</v>
      </c>
      <c r="C109" s="205"/>
      <c r="D109" s="206"/>
      <c r="E109" s="207"/>
      <c r="F109" s="208"/>
      <c r="G109" s="209"/>
      <c r="H109" s="210"/>
      <c r="I109" s="210"/>
      <c r="J109" s="210"/>
      <c r="K109" s="211"/>
      <c r="L109" s="212"/>
      <c r="M109" s="213"/>
      <c r="N109" s="213"/>
      <c r="O109" s="214"/>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215">
        <f t="shared" si="10"/>
        <v>0</v>
      </c>
      <c r="AV109" s="216"/>
      <c r="AW109" s="217">
        <f t="shared" si="8"/>
        <v>0</v>
      </c>
      <c r="AX109" s="218"/>
      <c r="AY109" s="185"/>
      <c r="AZ109" s="186"/>
      <c r="BA109" s="186"/>
      <c r="BB109" s="186"/>
      <c r="BC109" s="186"/>
      <c r="BD109" s="187"/>
    </row>
    <row r="110" spans="2:56" ht="39.950000000000003" customHeight="1" x14ac:dyDescent="0.4">
      <c r="B110" s="67">
        <f t="shared" si="9"/>
        <v>98</v>
      </c>
      <c r="C110" s="205"/>
      <c r="D110" s="206"/>
      <c r="E110" s="207"/>
      <c r="F110" s="208"/>
      <c r="G110" s="209"/>
      <c r="H110" s="210"/>
      <c r="I110" s="210"/>
      <c r="J110" s="210"/>
      <c r="K110" s="211"/>
      <c r="L110" s="212"/>
      <c r="M110" s="213"/>
      <c r="N110" s="213"/>
      <c r="O110" s="214"/>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215">
        <f t="shared" si="10"/>
        <v>0</v>
      </c>
      <c r="AV110" s="216"/>
      <c r="AW110" s="217">
        <f t="shared" si="8"/>
        <v>0</v>
      </c>
      <c r="AX110" s="218"/>
      <c r="AY110" s="185"/>
      <c r="AZ110" s="186"/>
      <c r="BA110" s="186"/>
      <c r="BB110" s="186"/>
      <c r="BC110" s="186"/>
      <c r="BD110" s="187"/>
    </row>
    <row r="111" spans="2:56" ht="39.950000000000003" customHeight="1" x14ac:dyDescent="0.4">
      <c r="B111" s="67">
        <f t="shared" si="9"/>
        <v>99</v>
      </c>
      <c r="C111" s="205"/>
      <c r="D111" s="206"/>
      <c r="E111" s="207"/>
      <c r="F111" s="208"/>
      <c r="G111" s="209"/>
      <c r="H111" s="210"/>
      <c r="I111" s="210"/>
      <c r="J111" s="210"/>
      <c r="K111" s="211"/>
      <c r="L111" s="212"/>
      <c r="M111" s="213"/>
      <c r="N111" s="213"/>
      <c r="O111" s="214"/>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215">
        <f t="shared" si="10"/>
        <v>0</v>
      </c>
      <c r="AV111" s="216"/>
      <c r="AW111" s="217">
        <f t="shared" si="8"/>
        <v>0</v>
      </c>
      <c r="AX111" s="218"/>
      <c r="AY111" s="185"/>
      <c r="AZ111" s="186"/>
      <c r="BA111" s="186"/>
      <c r="BB111" s="186"/>
      <c r="BC111" s="186"/>
      <c r="BD111" s="187"/>
    </row>
    <row r="112" spans="2:56" ht="39.950000000000003" customHeight="1" thickBot="1" x14ac:dyDescent="0.45">
      <c r="B112" s="68">
        <f t="shared" si="9"/>
        <v>100</v>
      </c>
      <c r="C112" s="188"/>
      <c r="D112" s="189"/>
      <c r="E112" s="190"/>
      <c r="F112" s="191"/>
      <c r="G112" s="192"/>
      <c r="H112" s="193"/>
      <c r="I112" s="193"/>
      <c r="J112" s="193"/>
      <c r="K112" s="194"/>
      <c r="L112" s="195"/>
      <c r="M112" s="196"/>
      <c r="N112" s="196"/>
      <c r="O112" s="197"/>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198">
        <f t="shared" si="3"/>
        <v>0</v>
      </c>
      <c r="AV112" s="199"/>
      <c r="AW112" s="200">
        <f t="shared" si="8"/>
        <v>0</v>
      </c>
      <c r="AX112" s="201"/>
      <c r="AY112" s="202"/>
      <c r="AZ112" s="203"/>
      <c r="BA112" s="203"/>
      <c r="BB112" s="203"/>
      <c r="BC112" s="203"/>
      <c r="BD112" s="204"/>
    </row>
    <row r="113" spans="2:49" ht="20.25" customHeight="1" x14ac:dyDescent="0.4">
      <c r="B113" s="48"/>
      <c r="C113" s="35"/>
      <c r="D113" s="78"/>
      <c r="E113" s="7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54"/>
      <c r="AD113" s="48"/>
      <c r="AE113" s="48"/>
      <c r="AF113" s="48"/>
      <c r="AG113" s="48"/>
      <c r="AH113" s="48"/>
      <c r="AI113" s="48"/>
      <c r="AJ113" s="48"/>
      <c r="AK113" s="48"/>
      <c r="AL113" s="48"/>
      <c r="AM113" s="48"/>
      <c r="AN113" s="48"/>
      <c r="AO113" s="48"/>
      <c r="AP113" s="48"/>
      <c r="AQ113" s="48"/>
      <c r="AR113" s="48"/>
      <c r="AS113" s="48"/>
      <c r="AT113" s="48"/>
      <c r="AU113" s="48"/>
      <c r="AV113" s="48"/>
      <c r="AW113" s="48"/>
    </row>
    <row r="114" spans="2:49" ht="20.25" customHeight="1" x14ac:dyDescent="0.4">
      <c r="B114" s="48"/>
      <c r="C114" s="48" t="s">
        <v>173</v>
      </c>
      <c r="D114" s="78"/>
      <c r="E114" s="78"/>
      <c r="F114" s="48"/>
      <c r="G114" s="48"/>
      <c r="H114" s="48"/>
      <c r="I114" s="48"/>
      <c r="J114" s="48"/>
      <c r="K114" s="48"/>
      <c r="L114" s="48"/>
      <c r="M114" s="48"/>
      <c r="N114" s="48"/>
      <c r="O114" s="48"/>
      <c r="P114" s="48"/>
      <c r="Q114" s="48" t="s">
        <v>155</v>
      </c>
      <c r="R114" s="48"/>
      <c r="S114" s="48"/>
      <c r="T114" s="48"/>
      <c r="U114" s="48"/>
      <c r="V114" s="48"/>
      <c r="W114" s="48"/>
      <c r="X114" s="48"/>
      <c r="Y114" s="48"/>
      <c r="Z114" s="48"/>
      <c r="AA114" s="54"/>
      <c r="AB114" s="48"/>
      <c r="AC114" s="48"/>
      <c r="AD114" s="48"/>
      <c r="AE114" s="48"/>
      <c r="AF114" s="48"/>
      <c r="AG114" s="48"/>
      <c r="AH114" s="48"/>
      <c r="AI114" s="48" t="s">
        <v>105</v>
      </c>
      <c r="AJ114" s="48"/>
      <c r="AK114" s="48"/>
      <c r="AL114" s="48"/>
      <c r="AM114" s="48"/>
      <c r="AN114" s="48"/>
      <c r="AO114" s="84"/>
      <c r="AP114" s="84"/>
      <c r="AQ114" s="84"/>
      <c r="AR114" s="84"/>
      <c r="AS114" s="85"/>
      <c r="AT114" s="84"/>
      <c r="AU114" s="84"/>
      <c r="AV114" s="84"/>
      <c r="AW114" s="84"/>
    </row>
    <row r="115" spans="2:49" ht="20.25" customHeight="1" x14ac:dyDescent="0.4">
      <c r="B115" s="48"/>
      <c r="C115" s="48" t="s">
        <v>36</v>
      </c>
      <c r="D115" s="78"/>
      <c r="E115" s="78"/>
      <c r="F115" s="48"/>
      <c r="G115" s="48"/>
      <c r="H115" s="48"/>
      <c r="I115" s="48"/>
      <c r="J115" s="48"/>
      <c r="K115" s="48"/>
      <c r="L115" s="276" t="s">
        <v>30</v>
      </c>
      <c r="M115" s="276"/>
      <c r="N115" s="48"/>
      <c r="O115" s="48"/>
      <c r="P115" s="48"/>
      <c r="Q115" s="48"/>
      <c r="R115" s="180" t="s">
        <v>56</v>
      </c>
      <c r="S115" s="180"/>
      <c r="T115" s="180" t="s">
        <v>57</v>
      </c>
      <c r="U115" s="180"/>
      <c r="V115" s="180"/>
      <c r="W115" s="180"/>
      <c r="X115" s="48"/>
      <c r="Y115" s="181" t="s">
        <v>60</v>
      </c>
      <c r="Z115" s="181"/>
      <c r="AA115" s="181"/>
      <c r="AB115" s="181"/>
      <c r="AC115" s="48"/>
      <c r="AD115" s="48"/>
      <c r="AE115" s="77" t="s">
        <v>69</v>
      </c>
      <c r="AF115" s="77"/>
      <c r="AG115" s="48"/>
      <c r="AH115" s="48"/>
      <c r="AI115" s="138" t="s">
        <v>8</v>
      </c>
      <c r="AJ115" s="140"/>
      <c r="AK115" s="138" t="s">
        <v>9</v>
      </c>
      <c r="AL115" s="139"/>
      <c r="AM115" s="139"/>
      <c r="AN115" s="140"/>
      <c r="AO115" s="84"/>
      <c r="AP115" s="84"/>
      <c r="AQ115" s="84"/>
      <c r="AR115" s="84"/>
      <c r="AS115" s="136"/>
      <c r="AT115" s="136"/>
      <c r="AU115" s="84"/>
      <c r="AV115" s="84"/>
      <c r="AW115" s="84"/>
    </row>
    <row r="116" spans="2:49" ht="20.25" customHeight="1" x14ac:dyDescent="0.4">
      <c r="B116" s="48"/>
      <c r="C116" s="173"/>
      <c r="D116" s="173"/>
      <c r="E116" s="173"/>
      <c r="F116" s="182">
        <f>IF(AB2=1,10,IF(AB2=2,11,IF(AB2=3,12,AB2-3)))</f>
        <v>1</v>
      </c>
      <c r="G116" s="182"/>
      <c r="H116" s="182">
        <f>IF(AB2=1,11,IF(AB2=2,12,AB2-2))</f>
        <v>2</v>
      </c>
      <c r="I116" s="182"/>
      <c r="J116" s="182">
        <f>IF(AB2=1,12,AB2-1)</f>
        <v>3</v>
      </c>
      <c r="K116" s="182"/>
      <c r="L116" s="183" t="s">
        <v>29</v>
      </c>
      <c r="M116" s="183"/>
      <c r="N116" s="48"/>
      <c r="O116" s="48"/>
      <c r="P116" s="48"/>
      <c r="Q116" s="48"/>
      <c r="R116" s="137"/>
      <c r="S116" s="137"/>
      <c r="T116" s="137" t="s">
        <v>58</v>
      </c>
      <c r="U116" s="137"/>
      <c r="V116" s="137" t="s">
        <v>59</v>
      </c>
      <c r="W116" s="137"/>
      <c r="X116" s="48"/>
      <c r="Y116" s="137" t="s">
        <v>58</v>
      </c>
      <c r="Z116" s="137"/>
      <c r="AA116" s="137" t="s">
        <v>59</v>
      </c>
      <c r="AB116" s="137"/>
      <c r="AC116" s="48"/>
      <c r="AD116" s="48"/>
      <c r="AE116" s="77" t="s">
        <v>65</v>
      </c>
      <c r="AF116" s="77"/>
      <c r="AG116" s="48"/>
      <c r="AH116" s="48"/>
      <c r="AI116" s="138" t="s">
        <v>4</v>
      </c>
      <c r="AJ116" s="140"/>
      <c r="AK116" s="138" t="s">
        <v>73</v>
      </c>
      <c r="AL116" s="139"/>
      <c r="AM116" s="139"/>
      <c r="AN116" s="140"/>
      <c r="AO116" s="86"/>
      <c r="AP116" s="86"/>
      <c r="AQ116" s="84"/>
      <c r="AR116" s="87"/>
      <c r="AS116" s="184"/>
      <c r="AT116" s="184"/>
      <c r="AU116" s="84"/>
      <c r="AV116" s="84"/>
      <c r="AW116" s="84"/>
    </row>
    <row r="117" spans="2:49" ht="20.25" customHeight="1" x14ac:dyDescent="0.4">
      <c r="B117" s="48"/>
      <c r="C117" s="173" t="s">
        <v>125</v>
      </c>
      <c r="D117" s="173"/>
      <c r="E117" s="173"/>
      <c r="F117" s="177"/>
      <c r="G117" s="177"/>
      <c r="H117" s="177"/>
      <c r="I117" s="177"/>
      <c r="J117" s="177"/>
      <c r="K117" s="177"/>
      <c r="L117" s="174">
        <f>SUM(F117:K117)</f>
        <v>0</v>
      </c>
      <c r="M117" s="174"/>
      <c r="N117" s="48"/>
      <c r="O117" s="48"/>
      <c r="P117" s="48"/>
      <c r="Q117" s="48"/>
      <c r="R117" s="138" t="s">
        <v>4</v>
      </c>
      <c r="S117" s="140"/>
      <c r="T117" s="165">
        <f>SUMIFS($AU$13:$AV$112,$C$13:$D$112,"訪問介護員",$E$13:$F$112,"A")+SUMIFS($AU$13:$AV$112,$C$13:$D$112,"サービス提供責任者",$E$13:$F$112,"A")</f>
        <v>0</v>
      </c>
      <c r="U117" s="166"/>
      <c r="V117" s="167">
        <f>SUMIFS($AW$13:$AX$112,$C$13:$D$112,"訪問介護員",$E$13:$F$112,"A")+SUMIFS($AW$13:$AX$112,$C$13:$D$112,"サービス提供責任者",$E$13:$F$112,"A")</f>
        <v>0</v>
      </c>
      <c r="W117" s="168"/>
      <c r="X117" s="95"/>
      <c r="Y117" s="169">
        <v>0</v>
      </c>
      <c r="Z117" s="170"/>
      <c r="AA117" s="169">
        <v>0</v>
      </c>
      <c r="AB117" s="170"/>
      <c r="AC117" s="95"/>
      <c r="AD117" s="95"/>
      <c r="AE117" s="169">
        <v>0</v>
      </c>
      <c r="AF117" s="170"/>
      <c r="AG117" s="48"/>
      <c r="AH117" s="48"/>
      <c r="AI117" s="138" t="s">
        <v>5</v>
      </c>
      <c r="AJ117" s="140"/>
      <c r="AK117" s="138" t="s">
        <v>74</v>
      </c>
      <c r="AL117" s="139"/>
      <c r="AM117" s="139"/>
      <c r="AN117" s="140"/>
      <c r="AO117" s="87"/>
      <c r="AP117" s="84"/>
      <c r="AQ117" s="178"/>
      <c r="AR117" s="178"/>
      <c r="AS117" s="178"/>
      <c r="AT117" s="178"/>
      <c r="AU117" s="84"/>
      <c r="AV117" s="84"/>
      <c r="AW117" s="84"/>
    </row>
    <row r="118" spans="2:49" ht="20.25" customHeight="1" x14ac:dyDescent="0.4">
      <c r="B118" s="48"/>
      <c r="C118" s="173" t="s">
        <v>126</v>
      </c>
      <c r="D118" s="173"/>
      <c r="E118" s="173"/>
      <c r="F118" s="177"/>
      <c r="G118" s="177"/>
      <c r="H118" s="177"/>
      <c r="I118" s="177"/>
      <c r="J118" s="177"/>
      <c r="K118" s="177"/>
      <c r="L118" s="174">
        <f>SUM(F118:K118)</f>
        <v>0</v>
      </c>
      <c r="M118" s="174"/>
      <c r="N118" s="48"/>
      <c r="O118" s="48"/>
      <c r="P118" s="48"/>
      <c r="Q118" s="48"/>
      <c r="R118" s="138" t="s">
        <v>5</v>
      </c>
      <c r="S118" s="140"/>
      <c r="T118" s="165">
        <f>SUMIFS($AU$13:$AV$112,$C$13:$D$112,"訪問介護員",$E$13:$F$112,"B")+SUMIFS($AU$13:$AV$112,$C$13:$D$112,"サービス提供責任者",$E$13:$F$112,"B")</f>
        <v>0</v>
      </c>
      <c r="U118" s="166"/>
      <c r="V118" s="167">
        <f>SUMIFS($AW$13:$AX$112,$C$13:$D$112,"訪問介護員",$E$13:$F$112,"B")+SUMIFS($AW$13:$AX$112,$C$13:$D$112,"サービス提供責任者",$E$13:$F$112,"B")</f>
        <v>0</v>
      </c>
      <c r="W118" s="168"/>
      <c r="X118" s="95"/>
      <c r="Y118" s="169">
        <v>0</v>
      </c>
      <c r="Z118" s="170"/>
      <c r="AA118" s="169">
        <v>0</v>
      </c>
      <c r="AB118" s="170"/>
      <c r="AC118" s="95"/>
      <c r="AD118" s="95"/>
      <c r="AE118" s="169">
        <v>0</v>
      </c>
      <c r="AF118" s="170"/>
      <c r="AG118" s="48"/>
      <c r="AH118" s="48"/>
      <c r="AI118" s="138" t="s">
        <v>6</v>
      </c>
      <c r="AJ118" s="140"/>
      <c r="AK118" s="138" t="s">
        <v>75</v>
      </c>
      <c r="AL118" s="139"/>
      <c r="AM118" s="139"/>
      <c r="AN118" s="140"/>
      <c r="AO118" s="87"/>
      <c r="AP118" s="84"/>
      <c r="AQ118" s="159"/>
      <c r="AR118" s="159"/>
      <c r="AS118" s="159"/>
      <c r="AT118" s="159"/>
      <c r="AU118" s="84"/>
      <c r="AV118" s="84"/>
      <c r="AW118" s="84"/>
    </row>
    <row r="119" spans="2:49" ht="20.25" customHeight="1" x14ac:dyDescent="0.4">
      <c r="B119" s="48"/>
      <c r="C119" s="173" t="s">
        <v>28</v>
      </c>
      <c r="D119" s="173"/>
      <c r="E119" s="173"/>
      <c r="F119" s="177"/>
      <c r="G119" s="177"/>
      <c r="H119" s="177"/>
      <c r="I119" s="177"/>
      <c r="J119" s="177"/>
      <c r="K119" s="177"/>
      <c r="L119" s="174">
        <f>SUM(F119:K119)</f>
        <v>0</v>
      </c>
      <c r="M119" s="174"/>
      <c r="N119" s="48"/>
      <c r="O119" s="48"/>
      <c r="P119" s="48"/>
      <c r="Q119" s="48"/>
      <c r="R119" s="138" t="s">
        <v>6</v>
      </c>
      <c r="S119" s="140"/>
      <c r="T119" s="165">
        <f>SUMIFS($AU$13:$AV$112,$C$13:$D$112,"訪問介護員",$E$13:$F$112,"C")+SUMIFS($AU$13:$AV$112,$C$13:$D$112,"サービス提供責任者",$E$13:$F$112,"C")</f>
        <v>0</v>
      </c>
      <c r="U119" s="166"/>
      <c r="V119" s="167">
        <f>SUMIFS($AW$13:$AX$112,$C$13:$D$112,"訪問介護員",$E$13:$F$112,"C")+SUMIFS($AW$13:$AX$112,$C$13:$D$112,"サービス提供責任者",$E$13:$F$112,"C")</f>
        <v>0</v>
      </c>
      <c r="W119" s="168"/>
      <c r="X119" s="95"/>
      <c r="Y119" s="169">
        <v>0</v>
      </c>
      <c r="Z119" s="170"/>
      <c r="AA119" s="171">
        <v>0</v>
      </c>
      <c r="AB119" s="172"/>
      <c r="AC119" s="95"/>
      <c r="AD119" s="95"/>
      <c r="AE119" s="165" t="s">
        <v>38</v>
      </c>
      <c r="AF119" s="166"/>
      <c r="AG119" s="48"/>
      <c r="AH119" s="48"/>
      <c r="AI119" s="138" t="s">
        <v>7</v>
      </c>
      <c r="AJ119" s="140"/>
      <c r="AK119" s="138" t="s">
        <v>104</v>
      </c>
      <c r="AL119" s="139"/>
      <c r="AM119" s="139"/>
      <c r="AN119" s="140"/>
      <c r="AO119" s="88"/>
      <c r="AP119" s="84"/>
      <c r="AQ119" s="160"/>
      <c r="AR119" s="160"/>
      <c r="AS119" s="163"/>
      <c r="AT119" s="163"/>
      <c r="AU119" s="84"/>
      <c r="AV119" s="84"/>
      <c r="AW119" s="84"/>
    </row>
    <row r="120" spans="2:49" ht="20.25" customHeight="1" x14ac:dyDescent="0.4">
      <c r="B120" s="48"/>
      <c r="C120" s="173" t="s">
        <v>29</v>
      </c>
      <c r="D120" s="173"/>
      <c r="E120" s="173"/>
      <c r="F120" s="174">
        <f>SUM(F117:G119)</f>
        <v>0</v>
      </c>
      <c r="G120" s="174"/>
      <c r="H120" s="174">
        <f>SUM(H117:I119)</f>
        <v>0</v>
      </c>
      <c r="I120" s="174"/>
      <c r="J120" s="174">
        <f>SUM(J117:K119)</f>
        <v>0</v>
      </c>
      <c r="K120" s="174"/>
      <c r="L120" s="174">
        <f>SUM(L117:M119)</f>
        <v>0</v>
      </c>
      <c r="M120" s="174"/>
      <c r="N120" s="277"/>
      <c r="O120" s="180"/>
      <c r="P120" s="48"/>
      <c r="Q120" s="48"/>
      <c r="R120" s="138" t="s">
        <v>7</v>
      </c>
      <c r="S120" s="140"/>
      <c r="T120" s="165">
        <f>SUMIFS($AU$13:$AV$112,$C$13:$D$112,"訪問介護員",$E$13:$F$112,"D")+SUMIFS($AU$13:$AV$112,$C$13:$D$112,"サービス提供責任者",$E$13:$F$112,"D")</f>
        <v>0</v>
      </c>
      <c r="U120" s="166"/>
      <c r="V120" s="167">
        <f>SUMIFS($AW$13:$AX$112,$C$13:$D$112,"訪問介護員",$E$13:$F$112,"D")+SUMIFS($AW$13:$AX$112,$C$13:$D$112,"サービス提供責任者",$E$13:$F$112,"D")</f>
        <v>0</v>
      </c>
      <c r="W120" s="168"/>
      <c r="X120" s="95"/>
      <c r="Y120" s="169">
        <v>0</v>
      </c>
      <c r="Z120" s="170"/>
      <c r="AA120" s="171">
        <v>0</v>
      </c>
      <c r="AB120" s="172"/>
      <c r="AC120" s="95"/>
      <c r="AD120" s="95"/>
      <c r="AE120" s="165" t="s">
        <v>38</v>
      </c>
      <c r="AF120" s="166"/>
      <c r="AG120" s="48"/>
      <c r="AH120" s="48"/>
      <c r="AI120" s="48"/>
      <c r="AJ120" s="159"/>
      <c r="AK120" s="159"/>
      <c r="AL120" s="160"/>
      <c r="AM120" s="160"/>
      <c r="AN120" s="163"/>
      <c r="AO120" s="163"/>
      <c r="AP120" s="84"/>
      <c r="AQ120" s="160"/>
      <c r="AR120" s="160"/>
      <c r="AS120" s="163"/>
      <c r="AT120" s="163"/>
      <c r="AU120" s="84"/>
      <c r="AV120" s="84"/>
      <c r="AW120" s="84"/>
    </row>
    <row r="121" spans="2:49" ht="20.25" customHeight="1" x14ac:dyDescent="0.4">
      <c r="B121" s="48"/>
      <c r="C121" s="48"/>
      <c r="D121" s="48"/>
      <c r="E121" s="48"/>
      <c r="F121" s="48"/>
      <c r="G121" s="48"/>
      <c r="H121" s="48"/>
      <c r="I121" s="48"/>
      <c r="J121" s="48"/>
      <c r="K121" s="48"/>
      <c r="L121" s="77" t="s">
        <v>31</v>
      </c>
      <c r="M121" s="77"/>
      <c r="N121" s="48"/>
      <c r="O121" s="48"/>
      <c r="P121" s="48"/>
      <c r="Q121" s="48"/>
      <c r="R121" s="138" t="s">
        <v>29</v>
      </c>
      <c r="S121" s="140"/>
      <c r="T121" s="165">
        <f>SUM(T117:U120)</f>
        <v>0</v>
      </c>
      <c r="U121" s="166"/>
      <c r="V121" s="167">
        <f>SUM(V117:W120)</f>
        <v>0</v>
      </c>
      <c r="W121" s="168"/>
      <c r="X121" s="95"/>
      <c r="Y121" s="165">
        <f>SUM(Y117:Z120)</f>
        <v>0</v>
      </c>
      <c r="Z121" s="166"/>
      <c r="AA121" s="165">
        <f>SUM(AA117:AB120)</f>
        <v>0</v>
      </c>
      <c r="AB121" s="166"/>
      <c r="AC121" s="95"/>
      <c r="AD121" s="95"/>
      <c r="AE121" s="165">
        <f>SUM(AE117:AF118)</f>
        <v>0</v>
      </c>
      <c r="AF121" s="166"/>
      <c r="AG121" s="48"/>
      <c r="AH121" s="48"/>
      <c r="AI121" s="48"/>
      <c r="AJ121" s="159"/>
      <c r="AK121" s="159"/>
      <c r="AL121" s="160"/>
      <c r="AM121" s="160"/>
      <c r="AN121" s="162"/>
      <c r="AO121" s="162"/>
      <c r="AP121" s="84"/>
      <c r="AQ121" s="96"/>
      <c r="AR121" s="96"/>
      <c r="AS121" s="163"/>
      <c r="AT121" s="163"/>
      <c r="AU121" s="84"/>
      <c r="AV121" s="84"/>
      <c r="AW121" s="84"/>
    </row>
    <row r="122" spans="2:49" ht="20.25" customHeight="1" x14ac:dyDescent="0.4">
      <c r="B122" s="48"/>
      <c r="C122" s="48"/>
      <c r="D122" s="48"/>
      <c r="E122" s="48"/>
      <c r="F122" s="48"/>
      <c r="G122" s="48"/>
      <c r="H122" s="48"/>
      <c r="I122" s="48"/>
      <c r="J122" s="48"/>
      <c r="K122" s="48"/>
      <c r="L122" s="280">
        <f>L120/3</f>
        <v>0</v>
      </c>
      <c r="M122" s="280"/>
      <c r="N122" s="48"/>
      <c r="O122" s="48"/>
      <c r="P122" s="48"/>
      <c r="Q122" s="48"/>
      <c r="R122" s="48"/>
      <c r="S122" s="48"/>
      <c r="T122" s="48"/>
      <c r="U122" s="48"/>
      <c r="V122" s="48"/>
      <c r="W122" s="48"/>
      <c r="X122" s="48"/>
      <c r="Y122" s="48"/>
      <c r="Z122" s="48"/>
      <c r="AA122" s="54"/>
      <c r="AB122" s="48"/>
      <c r="AC122" s="48"/>
      <c r="AD122" s="48"/>
      <c r="AE122" s="48"/>
      <c r="AF122" s="48"/>
      <c r="AG122" s="48"/>
      <c r="AH122" s="48"/>
      <c r="AI122" s="48"/>
      <c r="AJ122" s="84"/>
      <c r="AK122" s="84"/>
      <c r="AL122" s="84"/>
      <c r="AM122" s="84"/>
      <c r="AN122" s="84"/>
      <c r="AO122" s="84"/>
      <c r="AP122" s="84"/>
      <c r="AQ122" s="84"/>
      <c r="AR122" s="84"/>
      <c r="AS122" s="85"/>
      <c r="AT122" s="84"/>
      <c r="AU122" s="84"/>
      <c r="AV122" s="84"/>
      <c r="AW122" s="84"/>
    </row>
    <row r="123" spans="2:49" ht="20.25" customHeight="1" x14ac:dyDescent="0.4">
      <c r="B123" s="48"/>
      <c r="C123" s="48"/>
      <c r="D123" s="48"/>
      <c r="E123" s="48"/>
      <c r="F123" s="48"/>
      <c r="G123" s="48"/>
      <c r="H123" s="48"/>
      <c r="I123" s="48"/>
      <c r="J123" s="48"/>
      <c r="K123" s="48"/>
      <c r="L123" s="48"/>
      <c r="M123" s="48"/>
      <c r="N123" s="48"/>
      <c r="O123" s="48"/>
      <c r="P123" s="48"/>
      <c r="Q123" s="48"/>
      <c r="R123" s="54" t="s">
        <v>67</v>
      </c>
      <c r="S123" s="48"/>
      <c r="T123" s="48"/>
      <c r="U123" s="48"/>
      <c r="V123" s="48"/>
      <c r="W123" s="48"/>
      <c r="X123" s="89" t="s">
        <v>137</v>
      </c>
      <c r="Y123" s="147" t="s">
        <v>138</v>
      </c>
      <c r="Z123" s="148"/>
      <c r="AA123" s="90"/>
      <c r="AB123" s="89"/>
      <c r="AC123" s="48"/>
      <c r="AD123" s="48"/>
      <c r="AE123" s="48"/>
      <c r="AF123" s="48"/>
      <c r="AG123" s="48"/>
      <c r="AH123" s="48"/>
      <c r="AI123" s="48"/>
      <c r="AJ123" s="85"/>
      <c r="AK123" s="84"/>
      <c r="AL123" s="84"/>
      <c r="AM123" s="84"/>
      <c r="AN123" s="84"/>
      <c r="AO123" s="84"/>
      <c r="AP123" s="84"/>
      <c r="AQ123" s="97"/>
      <c r="AR123" s="97"/>
      <c r="AS123" s="91"/>
      <c r="AT123" s="91"/>
      <c r="AU123" s="84"/>
      <c r="AV123" s="84"/>
      <c r="AW123" s="84"/>
    </row>
    <row r="124" spans="2:49" ht="20.25" customHeight="1" x14ac:dyDescent="0.2">
      <c r="B124" s="48"/>
      <c r="C124" s="35"/>
      <c r="D124" s="78"/>
      <c r="E124" s="78"/>
      <c r="F124" s="48"/>
      <c r="G124" s="48"/>
      <c r="H124" s="48"/>
      <c r="I124" s="48"/>
      <c r="J124" s="48"/>
      <c r="K124" s="48"/>
      <c r="L124" s="79" t="s">
        <v>135</v>
      </c>
      <c r="M124" s="54"/>
      <c r="N124" s="54"/>
      <c r="O124" s="80"/>
      <c r="P124" s="48"/>
      <c r="Q124" s="48"/>
      <c r="R124" s="48" t="s">
        <v>61</v>
      </c>
      <c r="S124" s="48"/>
      <c r="T124" s="48"/>
      <c r="U124" s="48"/>
      <c r="V124" s="48"/>
      <c r="W124" s="48" t="s">
        <v>62</v>
      </c>
      <c r="X124" s="48"/>
      <c r="Y124" s="48"/>
      <c r="Z124" s="48"/>
      <c r="AA124" s="54"/>
      <c r="AB124" s="48"/>
      <c r="AC124" s="48"/>
      <c r="AD124" s="48"/>
      <c r="AE124" s="48"/>
      <c r="AF124" s="48"/>
      <c r="AG124" s="48"/>
      <c r="AH124" s="48"/>
      <c r="AI124" s="48"/>
      <c r="AJ124" s="84"/>
      <c r="AK124" s="84"/>
      <c r="AL124" s="84"/>
      <c r="AM124" s="84"/>
      <c r="AN124" s="84"/>
      <c r="AO124" s="84"/>
      <c r="AP124" s="84"/>
      <c r="AQ124" s="84"/>
      <c r="AR124" s="84"/>
      <c r="AS124" s="85"/>
      <c r="AT124" s="84"/>
      <c r="AU124" s="84"/>
      <c r="AV124" s="84"/>
      <c r="AW124" s="84"/>
    </row>
    <row r="125" spans="2:49" ht="20.25" customHeight="1" x14ac:dyDescent="0.4">
      <c r="B125" s="48"/>
      <c r="C125" s="81" t="s">
        <v>35</v>
      </c>
      <c r="D125" s="81"/>
      <c r="E125" s="48"/>
      <c r="F125" s="81" t="s">
        <v>37</v>
      </c>
      <c r="G125" s="81"/>
      <c r="H125" s="48"/>
      <c r="I125" s="82"/>
      <c r="J125" s="82"/>
      <c r="K125" s="48"/>
      <c r="L125" s="77" t="s">
        <v>70</v>
      </c>
      <c r="M125" s="77"/>
      <c r="N125" s="77"/>
      <c r="O125" s="48"/>
      <c r="P125" s="48"/>
      <c r="Q125" s="48"/>
      <c r="R125" s="48" t="str">
        <f>IF($Y$123="週","対象時間数（週平均）","対象時間数（当月合計）")</f>
        <v>対象時間数（週平均）</v>
      </c>
      <c r="S125" s="48"/>
      <c r="T125" s="48"/>
      <c r="U125" s="48"/>
      <c r="V125" s="48"/>
      <c r="W125" s="48" t="str">
        <f>IF($Y$123="週","週に勤務すべき時間数","当月に勤務すべき時間数")</f>
        <v>週に勤務すべき時間数</v>
      </c>
      <c r="X125" s="48"/>
      <c r="Y125" s="48"/>
      <c r="Z125" s="48"/>
      <c r="AA125" s="54"/>
      <c r="AB125" s="137" t="s">
        <v>63</v>
      </c>
      <c r="AC125" s="137"/>
      <c r="AD125" s="137"/>
      <c r="AE125" s="137"/>
      <c r="AF125" s="48"/>
      <c r="AG125" s="48"/>
      <c r="AH125" s="48"/>
      <c r="AI125" s="48"/>
      <c r="AJ125" s="84"/>
      <c r="AK125" s="84"/>
      <c r="AL125" s="84"/>
      <c r="AM125" s="84"/>
      <c r="AN125" s="84"/>
      <c r="AO125" s="84"/>
      <c r="AP125" s="84"/>
      <c r="AQ125" s="84"/>
      <c r="AR125" s="84"/>
      <c r="AS125" s="85"/>
      <c r="AT125" s="84"/>
      <c r="AU125" s="84"/>
      <c r="AV125" s="84"/>
      <c r="AW125" s="84"/>
    </row>
    <row r="126" spans="2:49" ht="20.25" customHeight="1" x14ac:dyDescent="0.4">
      <c r="B126" s="48"/>
      <c r="C126" s="278">
        <f>L122</f>
        <v>0</v>
      </c>
      <c r="D126" s="279"/>
      <c r="E126" s="83" t="s">
        <v>32</v>
      </c>
      <c r="F126" s="151">
        <v>40</v>
      </c>
      <c r="G126" s="152"/>
      <c r="H126" s="83" t="s">
        <v>33</v>
      </c>
      <c r="I126" s="149">
        <f>C126/F126</f>
        <v>0</v>
      </c>
      <c r="J126" s="150"/>
      <c r="K126" s="83" t="s">
        <v>34</v>
      </c>
      <c r="L126" s="153">
        <f>IF(C126&lt;40,1,ROUNDUP(I126,1))</f>
        <v>1</v>
      </c>
      <c r="M126" s="154"/>
      <c r="N126" s="155"/>
      <c r="O126" s="48"/>
      <c r="P126" s="48"/>
      <c r="Q126" s="48"/>
      <c r="R126" s="156">
        <f>IF($Y$123="週",AA121,Y121)</f>
        <v>0</v>
      </c>
      <c r="S126" s="157"/>
      <c r="T126" s="157"/>
      <c r="U126" s="158"/>
      <c r="V126" s="83" t="s">
        <v>32</v>
      </c>
      <c r="W126" s="138">
        <f>IF($Y$123="週",$AV$5,$AZ$5)</f>
        <v>40</v>
      </c>
      <c r="X126" s="139"/>
      <c r="Y126" s="139"/>
      <c r="Z126" s="140"/>
      <c r="AA126" s="83" t="s">
        <v>33</v>
      </c>
      <c r="AB126" s="141">
        <f>ROUNDDOWN(R126/W126,1)</f>
        <v>0</v>
      </c>
      <c r="AC126" s="142"/>
      <c r="AD126" s="142"/>
      <c r="AE126" s="143"/>
      <c r="AF126" s="48"/>
      <c r="AG126" s="48"/>
      <c r="AH126" s="48"/>
      <c r="AI126" s="48"/>
      <c r="AJ126" s="161"/>
      <c r="AK126" s="161"/>
      <c r="AL126" s="161"/>
      <c r="AM126" s="161"/>
      <c r="AN126" s="87"/>
      <c r="AO126" s="159"/>
      <c r="AP126" s="159"/>
      <c r="AQ126" s="159"/>
      <c r="AR126" s="159"/>
      <c r="AS126" s="87"/>
      <c r="AT126" s="136"/>
      <c r="AU126" s="136"/>
      <c r="AV126" s="136"/>
      <c r="AW126" s="136"/>
    </row>
    <row r="127" spans="2:49" ht="20.25" customHeight="1" x14ac:dyDescent="0.4">
      <c r="B127" s="48"/>
      <c r="C127" s="48"/>
      <c r="D127" s="48"/>
      <c r="E127" s="48"/>
      <c r="F127" s="48"/>
      <c r="G127" s="48"/>
      <c r="H127" s="48"/>
      <c r="I127" s="48"/>
      <c r="J127" s="48"/>
      <c r="K127" s="48"/>
      <c r="L127" s="48" t="s">
        <v>107</v>
      </c>
      <c r="M127" s="48"/>
      <c r="N127" s="48"/>
      <c r="O127" s="48"/>
      <c r="P127" s="48"/>
      <c r="Q127" s="48"/>
      <c r="R127" s="48"/>
      <c r="S127" s="48"/>
      <c r="T127" s="48"/>
      <c r="U127" s="48"/>
      <c r="V127" s="48"/>
      <c r="W127" s="48"/>
      <c r="X127" s="48"/>
      <c r="Y127" s="48"/>
      <c r="Z127" s="48"/>
      <c r="AA127" s="54"/>
      <c r="AB127" s="48" t="s">
        <v>106</v>
      </c>
      <c r="AC127" s="48"/>
      <c r="AD127" s="48"/>
      <c r="AE127" s="48"/>
      <c r="AF127" s="48"/>
      <c r="AG127" s="48"/>
      <c r="AH127" s="48"/>
      <c r="AI127" s="48"/>
      <c r="AJ127" s="84"/>
      <c r="AK127" s="84"/>
      <c r="AL127" s="84"/>
      <c r="AM127" s="84"/>
      <c r="AN127" s="84"/>
      <c r="AO127" s="84"/>
      <c r="AP127" s="84"/>
      <c r="AQ127" s="84"/>
      <c r="AR127" s="84"/>
      <c r="AS127" s="85"/>
      <c r="AT127" s="84"/>
      <c r="AU127" s="84"/>
      <c r="AV127" s="84"/>
      <c r="AW127" s="84"/>
    </row>
    <row r="128" spans="2:49" ht="20.25" customHeight="1" x14ac:dyDescent="0.4">
      <c r="B128" s="48"/>
      <c r="C128" s="48" t="s">
        <v>146</v>
      </c>
      <c r="D128" s="48"/>
      <c r="E128" s="48"/>
      <c r="F128" s="48"/>
      <c r="G128" s="48"/>
      <c r="H128" s="48"/>
      <c r="I128" s="48"/>
      <c r="J128" s="48"/>
      <c r="K128" s="48"/>
      <c r="L128" s="48"/>
      <c r="M128" s="48"/>
      <c r="N128" s="48"/>
      <c r="O128" s="48"/>
      <c r="P128" s="48"/>
      <c r="Q128" s="48"/>
      <c r="R128" s="48" t="s">
        <v>66</v>
      </c>
      <c r="S128" s="48"/>
      <c r="T128" s="48"/>
      <c r="U128" s="48"/>
      <c r="V128" s="48"/>
      <c r="W128" s="48"/>
      <c r="X128" s="48"/>
      <c r="Y128" s="48"/>
      <c r="Z128" s="48"/>
      <c r="AA128" s="54"/>
      <c r="AB128" s="48"/>
      <c r="AC128" s="48"/>
      <c r="AD128" s="48"/>
      <c r="AE128" s="48"/>
      <c r="AF128" s="48"/>
      <c r="AG128" s="48"/>
      <c r="AH128" s="48"/>
      <c r="AI128" s="48"/>
      <c r="AJ128" s="48"/>
      <c r="AK128" s="92"/>
      <c r="AL128" s="93"/>
      <c r="AM128" s="93"/>
      <c r="AN128" s="48"/>
      <c r="AO128" s="48"/>
      <c r="AP128" s="48"/>
      <c r="AQ128" s="48"/>
      <c r="AR128" s="48"/>
      <c r="AS128" s="48"/>
      <c r="AT128" s="48"/>
      <c r="AU128" s="48"/>
      <c r="AV128" s="48"/>
      <c r="AW128" s="48"/>
    </row>
    <row r="129" spans="2:58" ht="20.25" customHeight="1" x14ac:dyDescent="0.4">
      <c r="B129" s="48"/>
      <c r="C129" s="48"/>
      <c r="D129" s="48" t="s">
        <v>147</v>
      </c>
      <c r="E129" s="48"/>
      <c r="F129" s="48"/>
      <c r="G129" s="48"/>
      <c r="H129" s="48"/>
      <c r="I129" s="48"/>
      <c r="J129" s="48"/>
      <c r="K129" s="48"/>
      <c r="L129" s="48"/>
      <c r="M129" s="48"/>
      <c r="N129" s="48"/>
      <c r="O129" s="48"/>
      <c r="P129" s="48"/>
      <c r="Q129" s="48"/>
      <c r="R129" s="48" t="s">
        <v>69</v>
      </c>
      <c r="S129" s="48"/>
      <c r="T129" s="48"/>
      <c r="U129" s="48"/>
      <c r="V129" s="48"/>
      <c r="W129" s="48"/>
      <c r="X129" s="48"/>
      <c r="Y129" s="48"/>
      <c r="Z129" s="48"/>
      <c r="AA129" s="54"/>
      <c r="AB129" s="83"/>
      <c r="AC129" s="83"/>
      <c r="AD129" s="83"/>
      <c r="AE129" s="83"/>
      <c r="AF129" s="48"/>
      <c r="AG129" s="48"/>
      <c r="AH129" s="48"/>
      <c r="AI129" s="48"/>
      <c r="AJ129" s="48"/>
      <c r="AK129" s="92"/>
      <c r="AL129" s="93"/>
      <c r="AM129" s="93"/>
      <c r="AN129" s="48"/>
      <c r="AO129" s="48"/>
      <c r="AP129" s="48"/>
      <c r="AQ129" s="48"/>
      <c r="AR129" s="48"/>
      <c r="AS129" s="48"/>
      <c r="AT129" s="48"/>
      <c r="AU129" s="48"/>
      <c r="AV129" s="48"/>
      <c r="AW129" s="48"/>
    </row>
    <row r="130" spans="2:58" ht="20.25" customHeight="1" x14ac:dyDescent="0.4">
      <c r="B130" s="48"/>
      <c r="C130" s="48" t="s">
        <v>39</v>
      </c>
      <c r="D130" s="48"/>
      <c r="E130" s="48"/>
      <c r="F130" s="48"/>
      <c r="G130" s="48"/>
      <c r="H130" s="48"/>
      <c r="I130" s="48"/>
      <c r="J130" s="48"/>
      <c r="K130" s="48"/>
      <c r="L130" s="48"/>
      <c r="M130" s="48"/>
      <c r="N130" s="48"/>
      <c r="O130" s="48"/>
      <c r="P130" s="48"/>
      <c r="Q130" s="48"/>
      <c r="R130" s="48" t="s">
        <v>64</v>
      </c>
      <c r="S130" s="48"/>
      <c r="T130" s="48"/>
      <c r="U130" s="48"/>
      <c r="V130" s="48"/>
      <c r="W130" s="48" t="s">
        <v>68</v>
      </c>
      <c r="X130" s="48"/>
      <c r="Y130" s="48"/>
      <c r="Z130" s="48"/>
      <c r="AA130" s="48"/>
      <c r="AB130" s="137" t="s">
        <v>29</v>
      </c>
      <c r="AC130" s="137"/>
      <c r="AD130" s="137"/>
      <c r="AE130" s="137"/>
      <c r="AF130" s="48"/>
      <c r="AG130" s="48"/>
      <c r="AH130" s="48"/>
      <c r="AI130" s="48"/>
      <c r="AJ130" s="48"/>
      <c r="AK130" s="92"/>
      <c r="AL130" s="93"/>
      <c r="AM130" s="93"/>
      <c r="AN130" s="48"/>
      <c r="AO130" s="48"/>
      <c r="AP130" s="48"/>
      <c r="AQ130" s="48"/>
      <c r="AR130" s="48"/>
      <c r="AS130" s="48"/>
      <c r="AT130" s="48"/>
      <c r="AU130" s="48"/>
      <c r="AV130" s="48"/>
      <c r="AW130" s="48"/>
    </row>
    <row r="131" spans="2:58" ht="20.25" customHeight="1" x14ac:dyDescent="0.4">
      <c r="B131" s="48"/>
      <c r="C131" s="48" t="s">
        <v>40</v>
      </c>
      <c r="D131" s="48"/>
      <c r="E131" s="48"/>
      <c r="F131" s="48"/>
      <c r="G131" s="48"/>
      <c r="H131" s="48"/>
      <c r="I131" s="48"/>
      <c r="J131" s="48"/>
      <c r="K131" s="48"/>
      <c r="L131" s="48"/>
      <c r="M131" s="48"/>
      <c r="N131" s="48"/>
      <c r="O131" s="48"/>
      <c r="P131" s="48"/>
      <c r="Q131" s="48"/>
      <c r="R131" s="156">
        <f>AE121</f>
        <v>0</v>
      </c>
      <c r="S131" s="157"/>
      <c r="T131" s="157"/>
      <c r="U131" s="158"/>
      <c r="V131" s="83" t="s">
        <v>124</v>
      </c>
      <c r="W131" s="141">
        <f>AB126</f>
        <v>0</v>
      </c>
      <c r="X131" s="142"/>
      <c r="Y131" s="142"/>
      <c r="Z131" s="143"/>
      <c r="AA131" s="83" t="s">
        <v>33</v>
      </c>
      <c r="AB131" s="144">
        <f>ROUNDDOWN(R131+W131,1)</f>
        <v>0</v>
      </c>
      <c r="AC131" s="145"/>
      <c r="AD131" s="145"/>
      <c r="AE131" s="146"/>
      <c r="AF131" s="48"/>
      <c r="AG131" s="48"/>
      <c r="AH131" s="48"/>
      <c r="AI131" s="48"/>
      <c r="AJ131" s="48"/>
      <c r="AK131" s="92"/>
      <c r="AL131" s="93"/>
      <c r="AM131" s="93"/>
      <c r="AN131" s="48"/>
      <c r="AO131" s="48"/>
      <c r="AP131" s="48"/>
      <c r="AQ131" s="48"/>
      <c r="AR131" s="48"/>
      <c r="AS131" s="48"/>
      <c r="AT131" s="48"/>
      <c r="AU131" s="48"/>
      <c r="AV131" s="48"/>
      <c r="AW131" s="48"/>
    </row>
    <row r="132" spans="2:58" ht="20.25" customHeight="1" x14ac:dyDescent="0.4">
      <c r="B132" s="48"/>
      <c r="C132" s="48" t="s">
        <v>41</v>
      </c>
      <c r="D132" s="78"/>
      <c r="E132" s="7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54"/>
      <c r="AD132" s="48"/>
      <c r="AE132" s="48"/>
      <c r="AF132" s="48"/>
      <c r="AG132" s="48"/>
      <c r="AH132" s="48"/>
      <c r="AI132" s="48"/>
      <c r="AJ132" s="48"/>
      <c r="AK132" s="92"/>
      <c r="AL132" s="93"/>
      <c r="AM132" s="93"/>
      <c r="AN132" s="48"/>
      <c r="AO132" s="48"/>
      <c r="AP132" s="48"/>
      <c r="AQ132" s="48"/>
      <c r="AR132" s="48"/>
      <c r="AS132" s="48"/>
      <c r="AT132" s="48"/>
      <c r="AU132" s="48"/>
      <c r="AV132" s="48"/>
      <c r="AW132" s="48"/>
    </row>
    <row r="133" spans="2:58" ht="20.25" customHeight="1" x14ac:dyDescent="0.4">
      <c r="C133" s="2"/>
      <c r="D133" s="2"/>
      <c r="T133" s="2"/>
      <c r="AJ133" s="6"/>
      <c r="AK133" s="7"/>
      <c r="AL133" s="7"/>
      <c r="BE133" s="7"/>
    </row>
    <row r="134" spans="2:58" ht="20.25" customHeight="1" x14ac:dyDescent="0.4">
      <c r="C134" s="2"/>
      <c r="D134" s="2"/>
      <c r="U134" s="2"/>
      <c r="AK134" s="6"/>
      <c r="AL134" s="7"/>
      <c r="AM134" s="7"/>
      <c r="BF134" s="7"/>
    </row>
    <row r="135" spans="2:58" ht="20.25" customHeight="1" x14ac:dyDescent="0.4">
      <c r="D135" s="2"/>
      <c r="U135" s="2"/>
      <c r="AK135" s="6"/>
      <c r="AL135" s="7"/>
      <c r="AM135" s="7"/>
      <c r="BF135" s="7"/>
    </row>
    <row r="136" spans="2:58" ht="20.25" customHeight="1" x14ac:dyDescent="0.4">
      <c r="C136" s="2"/>
      <c r="D136" s="2"/>
      <c r="U136" s="2"/>
      <c r="AK136" s="6"/>
      <c r="AL136" s="7"/>
      <c r="AM136" s="7"/>
      <c r="BF136" s="7"/>
    </row>
    <row r="137" spans="2:58" ht="20.25" customHeight="1" x14ac:dyDescent="0.4">
      <c r="C137" s="6"/>
      <c r="D137" s="6"/>
      <c r="E137" s="6"/>
      <c r="F137" s="6"/>
      <c r="G137" s="6"/>
      <c r="H137" s="6"/>
      <c r="I137" s="6"/>
      <c r="J137" s="6"/>
      <c r="K137" s="6"/>
      <c r="L137" s="6"/>
      <c r="M137" s="6"/>
      <c r="N137" s="6"/>
      <c r="O137" s="6"/>
      <c r="P137" s="6"/>
      <c r="Q137" s="6"/>
      <c r="R137" s="6"/>
      <c r="S137" s="6"/>
      <c r="T137" s="6"/>
      <c r="U137" s="7"/>
      <c r="V137" s="7"/>
      <c r="W137" s="6"/>
      <c r="X137" s="6"/>
      <c r="Y137" s="6"/>
      <c r="Z137" s="6"/>
      <c r="AA137" s="6"/>
      <c r="AB137" s="6"/>
      <c r="AC137" s="6"/>
      <c r="AD137" s="6"/>
      <c r="AE137" s="6"/>
      <c r="AF137" s="6"/>
      <c r="AG137" s="6"/>
      <c r="AH137" s="6"/>
      <c r="AI137" s="6"/>
      <c r="AJ137" s="6"/>
      <c r="AK137" s="6"/>
      <c r="AL137" s="7"/>
      <c r="AM137" s="7"/>
      <c r="BF137" s="7"/>
    </row>
    <row r="138" spans="2:58" ht="20.25" customHeight="1" x14ac:dyDescent="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sheetData>
  <sheetProtection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BF56"/>
  <sheetViews>
    <sheetView showGridLines="0" view="pageBreakPreview" zoomScaleNormal="55" zoomScaleSheetLayoutView="100"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1" t="s">
        <v>178</v>
      </c>
      <c r="D1" s="31"/>
      <c r="G1" s="32" t="s">
        <v>16</v>
      </c>
      <c r="J1" s="31"/>
      <c r="K1" s="31"/>
      <c r="L1" s="31"/>
      <c r="M1" s="31"/>
      <c r="AK1" s="4" t="s">
        <v>19</v>
      </c>
      <c r="AL1" s="4" t="s">
        <v>17</v>
      </c>
      <c r="AM1" s="272" t="s">
        <v>114</v>
      </c>
      <c r="AN1" s="272"/>
      <c r="AO1" s="272"/>
      <c r="AP1" s="272"/>
      <c r="AQ1" s="272"/>
      <c r="AR1" s="272"/>
      <c r="AS1" s="272"/>
      <c r="AT1" s="272"/>
      <c r="AU1" s="272"/>
      <c r="AV1" s="272"/>
      <c r="AW1" s="272"/>
      <c r="AX1" s="272"/>
      <c r="AY1" s="272"/>
      <c r="AZ1" s="272"/>
      <c r="BA1" s="272"/>
      <c r="BB1" s="33" t="s">
        <v>0</v>
      </c>
    </row>
    <row r="2" spans="2:57" s="3" customFormat="1" ht="20.25" customHeight="1" x14ac:dyDescent="0.4">
      <c r="D2" s="32"/>
      <c r="H2" s="32"/>
      <c r="I2" s="4"/>
      <c r="J2" s="4"/>
      <c r="K2" s="4"/>
      <c r="L2" s="4"/>
      <c r="M2" s="4"/>
      <c r="T2" s="4" t="s">
        <v>20</v>
      </c>
      <c r="U2" s="273">
        <v>6</v>
      </c>
      <c r="V2" s="273"/>
      <c r="W2" s="4" t="s">
        <v>17</v>
      </c>
      <c r="X2" s="274">
        <f>IF(U2=0,"",YEAR(DATE(2018+U2,1,1)))</f>
        <v>2024</v>
      </c>
      <c r="Y2" s="274"/>
      <c r="Z2" s="3" t="s">
        <v>21</v>
      </c>
      <c r="AA2" s="3" t="s">
        <v>22</v>
      </c>
      <c r="AB2" s="273">
        <v>4</v>
      </c>
      <c r="AC2" s="273"/>
      <c r="AD2" s="3" t="s">
        <v>23</v>
      </c>
      <c r="AJ2" s="33"/>
      <c r="AK2" s="4" t="s">
        <v>18</v>
      </c>
      <c r="AL2" s="4" t="s">
        <v>17</v>
      </c>
      <c r="AM2" s="273"/>
      <c r="AN2" s="273"/>
      <c r="AO2" s="273"/>
      <c r="AP2" s="273"/>
      <c r="AQ2" s="273"/>
      <c r="AR2" s="273"/>
      <c r="AS2" s="273"/>
      <c r="AT2" s="273"/>
      <c r="AU2" s="273"/>
      <c r="AV2" s="273"/>
      <c r="AW2" s="273"/>
      <c r="AX2" s="273"/>
      <c r="AY2" s="273"/>
      <c r="AZ2" s="273"/>
      <c r="BA2" s="273"/>
      <c r="BB2" s="33" t="s">
        <v>0</v>
      </c>
      <c r="BC2" s="4"/>
      <c r="BD2" s="4"/>
      <c r="BE2" s="4"/>
    </row>
    <row r="3" spans="2:57" s="3" customFormat="1" ht="20.25" customHeight="1" x14ac:dyDescent="0.4">
      <c r="D3" s="32"/>
      <c r="H3" s="32"/>
      <c r="I3" s="4"/>
      <c r="J3" s="4"/>
      <c r="K3" s="4"/>
      <c r="L3" s="4"/>
      <c r="M3" s="4"/>
      <c r="T3" s="34"/>
      <c r="U3" s="36"/>
      <c r="V3" s="36"/>
      <c r="W3" s="37"/>
      <c r="X3" s="36"/>
      <c r="Y3" s="36"/>
      <c r="Z3" s="38"/>
      <c r="AA3" s="38"/>
      <c r="AB3" s="36"/>
      <c r="AC3" s="36"/>
      <c r="AD3" s="35"/>
      <c r="AJ3" s="33"/>
      <c r="AK3" s="4"/>
      <c r="AL3" s="4"/>
      <c r="AM3" s="39"/>
      <c r="AN3" s="39"/>
      <c r="AO3" s="39"/>
      <c r="AP3" s="39"/>
      <c r="AQ3" s="39"/>
      <c r="AR3" s="39"/>
      <c r="AS3" s="39"/>
      <c r="AT3" s="39"/>
      <c r="AU3" s="39"/>
      <c r="AV3" s="39"/>
      <c r="AW3" s="39"/>
      <c r="AX3" s="39"/>
      <c r="AY3" s="40" t="s">
        <v>109</v>
      </c>
      <c r="AZ3" s="275" t="s">
        <v>157</v>
      </c>
      <c r="BA3" s="275"/>
      <c r="BB3" s="275"/>
      <c r="BC3" s="275"/>
      <c r="BD3" s="4"/>
      <c r="BE3" s="4"/>
    </row>
    <row r="4" spans="2:57" s="3" customFormat="1" ht="20.25" customHeight="1" x14ac:dyDescent="0.4">
      <c r="B4" s="41"/>
      <c r="C4" s="41"/>
      <c r="D4" s="41"/>
      <c r="E4" s="41"/>
      <c r="F4" s="41"/>
      <c r="G4" s="41"/>
      <c r="H4" s="41"/>
      <c r="I4" s="41"/>
      <c r="J4" s="42"/>
      <c r="K4" s="43"/>
      <c r="L4" s="43"/>
      <c r="M4" s="43"/>
      <c r="N4" s="43"/>
      <c r="O4" s="43"/>
      <c r="P4" s="44"/>
      <c r="Q4" s="43"/>
      <c r="R4" s="43"/>
      <c r="Z4" s="38"/>
      <c r="AA4" s="38"/>
      <c r="AB4" s="36"/>
      <c r="AC4" s="36"/>
      <c r="AD4" s="35"/>
      <c r="AJ4" s="33"/>
      <c r="AK4" s="4"/>
      <c r="AL4" s="4"/>
      <c r="AM4" s="39"/>
      <c r="AN4" s="39"/>
      <c r="AO4" s="39"/>
      <c r="AP4" s="39"/>
      <c r="AQ4" s="39"/>
      <c r="AR4" s="39"/>
      <c r="AS4" s="39"/>
      <c r="AT4" s="39"/>
      <c r="AU4" s="39"/>
      <c r="AV4" s="39"/>
      <c r="AW4" s="39"/>
      <c r="AX4" s="39"/>
      <c r="AY4" s="40" t="s">
        <v>148</v>
      </c>
      <c r="AZ4" s="275" t="s">
        <v>149</v>
      </c>
      <c r="BA4" s="275"/>
      <c r="BB4" s="275"/>
      <c r="BC4" s="275"/>
      <c r="BD4" s="4"/>
      <c r="BE4" s="4"/>
    </row>
    <row r="5" spans="2:57" s="3" customFormat="1" ht="20.25" customHeight="1" x14ac:dyDescent="0.4">
      <c r="B5" s="45"/>
      <c r="C5" s="45"/>
      <c r="D5" s="45"/>
      <c r="E5" s="45"/>
      <c r="F5" s="45"/>
      <c r="G5" s="45"/>
      <c r="H5" s="45"/>
      <c r="I5" s="45"/>
      <c r="J5" s="43"/>
      <c r="K5" s="46"/>
      <c r="L5" s="47"/>
      <c r="M5" s="47"/>
      <c r="N5" s="47"/>
      <c r="O5" s="47"/>
      <c r="P5" s="45"/>
      <c r="Q5" s="41"/>
      <c r="R5" s="41"/>
      <c r="S5" s="8"/>
      <c r="Z5" s="38"/>
      <c r="AA5" s="38"/>
      <c r="AB5" s="36"/>
      <c r="AC5" s="36"/>
      <c r="AD5" s="8"/>
      <c r="AE5" s="8"/>
      <c r="AF5" s="8"/>
      <c r="AG5" s="8"/>
      <c r="AJ5" s="8" t="s">
        <v>80</v>
      </c>
      <c r="AK5" s="8"/>
      <c r="AL5" s="8"/>
      <c r="AM5" s="8"/>
      <c r="AN5" s="8"/>
      <c r="AO5" s="8"/>
      <c r="AP5" s="8"/>
      <c r="AQ5" s="8"/>
      <c r="AR5" s="41"/>
      <c r="AS5" s="41"/>
      <c r="AT5" s="48"/>
      <c r="AU5" s="8"/>
      <c r="AV5" s="266">
        <v>40</v>
      </c>
      <c r="AW5" s="267"/>
      <c r="AX5" s="48" t="s">
        <v>24</v>
      </c>
      <c r="AY5" s="8"/>
      <c r="AZ5" s="266">
        <v>160</v>
      </c>
      <c r="BA5" s="267"/>
      <c r="BB5" s="48" t="s">
        <v>129</v>
      </c>
      <c r="BC5" s="8"/>
      <c r="BE5" s="4"/>
    </row>
    <row r="6" spans="2:57" s="3" customFormat="1" ht="20.25" customHeight="1" x14ac:dyDescent="0.4">
      <c r="B6" s="45"/>
      <c r="C6" s="45"/>
      <c r="D6" s="45"/>
      <c r="E6" s="45"/>
      <c r="F6" s="45"/>
      <c r="G6" s="45"/>
      <c r="H6" s="45"/>
      <c r="I6" s="45"/>
      <c r="J6" s="45"/>
      <c r="K6" s="49"/>
      <c r="L6" s="49"/>
      <c r="M6" s="49"/>
      <c r="N6" s="45"/>
      <c r="O6" s="50"/>
      <c r="P6" s="51"/>
      <c r="Q6" s="51"/>
      <c r="R6" s="52"/>
      <c r="S6" s="53"/>
      <c r="Z6" s="38"/>
      <c r="AA6" s="38"/>
      <c r="AB6" s="36"/>
      <c r="AC6" s="36"/>
      <c r="AD6" s="48"/>
      <c r="AE6" s="8"/>
      <c r="AF6" s="8"/>
      <c r="AG6" s="8"/>
      <c r="AL6" s="8"/>
      <c r="AM6" s="8"/>
      <c r="AN6" s="54"/>
      <c r="AO6" s="55"/>
      <c r="AP6" s="55"/>
      <c r="AQ6" s="53"/>
      <c r="AR6" s="53"/>
      <c r="AS6" s="53"/>
      <c r="AT6" s="53"/>
      <c r="AU6" s="53"/>
      <c r="AV6" s="53"/>
      <c r="AW6" s="8" t="s">
        <v>25</v>
      </c>
      <c r="AX6" s="8"/>
      <c r="AY6" s="8"/>
      <c r="AZ6" s="270">
        <f>DAY(EOMONTH(DATE(X2,AB2,1),0))</f>
        <v>30</v>
      </c>
      <c r="BA6" s="271"/>
      <c r="BB6" s="48" t="s">
        <v>26</v>
      </c>
      <c r="BE6" s="4"/>
    </row>
    <row r="7" spans="2:57" ht="20.25" customHeight="1" thickBot="1" x14ac:dyDescent="0.45">
      <c r="C7" s="2"/>
      <c r="D7" s="2"/>
      <c r="S7" s="2"/>
      <c r="AJ7" s="2"/>
      <c r="BC7" s="5"/>
      <c r="BD7" s="5"/>
      <c r="BE7" s="5"/>
    </row>
    <row r="8" spans="2:57" ht="20.25" customHeight="1" thickBot="1" x14ac:dyDescent="0.45">
      <c r="B8" s="249" t="s">
        <v>27</v>
      </c>
      <c r="C8" s="252" t="s">
        <v>87</v>
      </c>
      <c r="D8" s="253"/>
      <c r="E8" s="258" t="s">
        <v>88</v>
      </c>
      <c r="F8" s="253"/>
      <c r="G8" s="258" t="s">
        <v>89</v>
      </c>
      <c r="H8" s="252"/>
      <c r="I8" s="252"/>
      <c r="J8" s="252"/>
      <c r="K8" s="253"/>
      <c r="L8" s="258" t="s">
        <v>90</v>
      </c>
      <c r="M8" s="252"/>
      <c r="N8" s="252"/>
      <c r="O8" s="261"/>
      <c r="P8" s="264" t="s">
        <v>168</v>
      </c>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36" t="str">
        <f>IF(AZ3="４週","(9)1～4週目の勤務時間数合計","(9)1か月の勤務時間数合計")</f>
        <v>(9)1～4週目の勤務時間数合計</v>
      </c>
      <c r="AV8" s="237"/>
      <c r="AW8" s="236" t="s">
        <v>91</v>
      </c>
      <c r="AX8" s="237"/>
      <c r="AY8" s="244" t="s">
        <v>166</v>
      </c>
      <c r="AZ8" s="244"/>
      <c r="BA8" s="244"/>
      <c r="BB8" s="244"/>
      <c r="BC8" s="244"/>
      <c r="BD8" s="244"/>
    </row>
    <row r="9" spans="2:57" ht="20.25" customHeight="1" thickBot="1" x14ac:dyDescent="0.45">
      <c r="B9" s="250"/>
      <c r="C9" s="254"/>
      <c r="D9" s="255"/>
      <c r="E9" s="259"/>
      <c r="F9" s="255"/>
      <c r="G9" s="259"/>
      <c r="H9" s="254"/>
      <c r="I9" s="254"/>
      <c r="J9" s="254"/>
      <c r="K9" s="255"/>
      <c r="L9" s="259"/>
      <c r="M9" s="254"/>
      <c r="N9" s="254"/>
      <c r="O9" s="262"/>
      <c r="P9" s="246" t="s">
        <v>11</v>
      </c>
      <c r="Q9" s="247"/>
      <c r="R9" s="247"/>
      <c r="S9" s="247"/>
      <c r="T9" s="247"/>
      <c r="U9" s="247"/>
      <c r="V9" s="248"/>
      <c r="W9" s="246" t="s">
        <v>12</v>
      </c>
      <c r="X9" s="247"/>
      <c r="Y9" s="247"/>
      <c r="Z9" s="247"/>
      <c r="AA9" s="247"/>
      <c r="AB9" s="247"/>
      <c r="AC9" s="248"/>
      <c r="AD9" s="246" t="s">
        <v>13</v>
      </c>
      <c r="AE9" s="247"/>
      <c r="AF9" s="247"/>
      <c r="AG9" s="247"/>
      <c r="AH9" s="247"/>
      <c r="AI9" s="247"/>
      <c r="AJ9" s="248"/>
      <c r="AK9" s="246" t="s">
        <v>14</v>
      </c>
      <c r="AL9" s="247"/>
      <c r="AM9" s="247"/>
      <c r="AN9" s="247"/>
      <c r="AO9" s="247"/>
      <c r="AP9" s="247"/>
      <c r="AQ9" s="248"/>
      <c r="AR9" s="246" t="s">
        <v>15</v>
      </c>
      <c r="AS9" s="247"/>
      <c r="AT9" s="248"/>
      <c r="AU9" s="238"/>
      <c r="AV9" s="239"/>
      <c r="AW9" s="238"/>
      <c r="AX9" s="239"/>
      <c r="AY9" s="244"/>
      <c r="AZ9" s="244"/>
      <c r="BA9" s="244"/>
      <c r="BB9" s="244"/>
      <c r="BC9" s="244"/>
      <c r="BD9" s="244"/>
    </row>
    <row r="10" spans="2:57" ht="20.25" customHeight="1" thickBot="1" x14ac:dyDescent="0.45">
      <c r="B10" s="250"/>
      <c r="C10" s="254"/>
      <c r="D10" s="255"/>
      <c r="E10" s="259"/>
      <c r="F10" s="255"/>
      <c r="G10" s="259"/>
      <c r="H10" s="254"/>
      <c r="I10" s="254"/>
      <c r="J10" s="254"/>
      <c r="K10" s="255"/>
      <c r="L10" s="259"/>
      <c r="M10" s="254"/>
      <c r="N10" s="254"/>
      <c r="O10" s="262"/>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5" t="str">
        <f>IF(AZ3="暦月",IF(DAY(DATE($X$2,$AB$2,31))=31,31,""),"")</f>
        <v/>
      </c>
      <c r="AU10" s="238"/>
      <c r="AV10" s="239"/>
      <c r="AW10" s="238"/>
      <c r="AX10" s="239"/>
      <c r="AY10" s="244"/>
      <c r="AZ10" s="244"/>
      <c r="BA10" s="244"/>
      <c r="BB10" s="244"/>
      <c r="BC10" s="244"/>
      <c r="BD10" s="244"/>
    </row>
    <row r="11" spans="2:57" ht="20.25" hidden="1" customHeight="1" thickBot="1" x14ac:dyDescent="0.45">
      <c r="B11" s="250"/>
      <c r="C11" s="254"/>
      <c r="D11" s="255"/>
      <c r="E11" s="259"/>
      <c r="F11" s="255"/>
      <c r="G11" s="259"/>
      <c r="H11" s="254"/>
      <c r="I11" s="254"/>
      <c r="J11" s="254"/>
      <c r="K11" s="255"/>
      <c r="L11" s="259"/>
      <c r="M11" s="254"/>
      <c r="N11" s="254"/>
      <c r="O11" s="262"/>
      <c r="P11" s="69">
        <f>WEEKDAY(DATE($X$2,$AB$2,1))</f>
        <v>2</v>
      </c>
      <c r="Q11" s="70">
        <f>WEEKDAY(DATE($X$2,$AB$2,2))</f>
        <v>3</v>
      </c>
      <c r="R11" s="70">
        <f>WEEKDAY(DATE($X$2,$AB$2,3))</f>
        <v>4</v>
      </c>
      <c r="S11" s="70">
        <f>WEEKDAY(DATE($X$2,$AB$2,4))</f>
        <v>5</v>
      </c>
      <c r="T11" s="70">
        <f>WEEKDAY(DATE($X$2,$AB$2,5))</f>
        <v>6</v>
      </c>
      <c r="U11" s="70">
        <f>WEEKDAY(DATE($X$2,$AB$2,6))</f>
        <v>7</v>
      </c>
      <c r="V11" s="71">
        <f>WEEKDAY(DATE($X$2,$AB$2,7))</f>
        <v>1</v>
      </c>
      <c r="W11" s="69">
        <f>WEEKDAY(DATE($X$2,$AB$2,8))</f>
        <v>2</v>
      </c>
      <c r="X11" s="70">
        <f>WEEKDAY(DATE($X$2,$AB$2,9))</f>
        <v>3</v>
      </c>
      <c r="Y11" s="70">
        <f>WEEKDAY(DATE($X$2,$AB$2,10))</f>
        <v>4</v>
      </c>
      <c r="Z11" s="70">
        <f>WEEKDAY(DATE($X$2,$AB$2,11))</f>
        <v>5</v>
      </c>
      <c r="AA11" s="70">
        <f>WEEKDAY(DATE($X$2,$AB$2,12))</f>
        <v>6</v>
      </c>
      <c r="AB11" s="70">
        <f>WEEKDAY(DATE($X$2,$AB$2,13))</f>
        <v>7</v>
      </c>
      <c r="AC11" s="71">
        <f>WEEKDAY(DATE($X$2,$AB$2,14))</f>
        <v>1</v>
      </c>
      <c r="AD11" s="69">
        <f>WEEKDAY(DATE($X$2,$AB$2,15))</f>
        <v>2</v>
      </c>
      <c r="AE11" s="70">
        <f>WEEKDAY(DATE($X$2,$AB$2,16))</f>
        <v>3</v>
      </c>
      <c r="AF11" s="70">
        <f>WEEKDAY(DATE($X$2,$AB$2,17))</f>
        <v>4</v>
      </c>
      <c r="AG11" s="70">
        <f>WEEKDAY(DATE($X$2,$AB$2,18))</f>
        <v>5</v>
      </c>
      <c r="AH11" s="70">
        <f>WEEKDAY(DATE($X$2,$AB$2,19))</f>
        <v>6</v>
      </c>
      <c r="AI11" s="70">
        <f>WEEKDAY(DATE($X$2,$AB$2,20))</f>
        <v>7</v>
      </c>
      <c r="AJ11" s="71">
        <f>WEEKDAY(DATE($X$2,$AB$2,21))</f>
        <v>1</v>
      </c>
      <c r="AK11" s="69">
        <f>WEEKDAY(DATE($X$2,$AB$2,22))</f>
        <v>2</v>
      </c>
      <c r="AL11" s="70">
        <f>WEEKDAY(DATE($X$2,$AB$2,23))</f>
        <v>3</v>
      </c>
      <c r="AM11" s="70">
        <f>WEEKDAY(DATE($X$2,$AB$2,24))</f>
        <v>4</v>
      </c>
      <c r="AN11" s="70">
        <f>WEEKDAY(DATE($X$2,$AB$2,25))</f>
        <v>5</v>
      </c>
      <c r="AO11" s="70">
        <f>WEEKDAY(DATE($X$2,$AB$2,26))</f>
        <v>6</v>
      </c>
      <c r="AP11" s="70">
        <f>WEEKDAY(DATE($X$2,$AB$2,27))</f>
        <v>7</v>
      </c>
      <c r="AQ11" s="71">
        <f>WEEKDAY(DATE($X$2,$AB$2,28))</f>
        <v>1</v>
      </c>
      <c r="AR11" s="69">
        <f>IF(AR10=29,WEEKDAY(DATE($X$2,$AB$2,29)),0)</f>
        <v>0</v>
      </c>
      <c r="AS11" s="70">
        <f>IF(AS10=30,WEEKDAY(DATE($X$2,$AB$2,30)),0)</f>
        <v>0</v>
      </c>
      <c r="AT11" s="75">
        <f>IF(AT10=31,WEEKDAY(DATE($X$2,$AB$2,31)),0)</f>
        <v>0</v>
      </c>
      <c r="AU11" s="240"/>
      <c r="AV11" s="241"/>
      <c r="AW11" s="240"/>
      <c r="AX11" s="241"/>
      <c r="AY11" s="245"/>
      <c r="AZ11" s="245"/>
      <c r="BA11" s="245"/>
      <c r="BB11" s="245"/>
      <c r="BC11" s="245"/>
      <c r="BD11" s="245"/>
    </row>
    <row r="12" spans="2:57" ht="20.25" customHeight="1" thickBot="1" x14ac:dyDescent="0.45">
      <c r="B12" s="251"/>
      <c r="C12" s="256"/>
      <c r="D12" s="257"/>
      <c r="E12" s="260"/>
      <c r="F12" s="257"/>
      <c r="G12" s="260"/>
      <c r="H12" s="256"/>
      <c r="I12" s="256"/>
      <c r="J12" s="256"/>
      <c r="K12" s="257"/>
      <c r="L12" s="260"/>
      <c r="M12" s="256"/>
      <c r="N12" s="256"/>
      <c r="O12" s="263"/>
      <c r="P12" s="72" t="str">
        <f>IF(P11=1,"日",IF(P11=2,"月",IF(P11=3,"火",IF(P11=4,"水",IF(P11=5,"木",IF(P11=6,"金","土"))))))</f>
        <v>月</v>
      </c>
      <c r="Q12" s="73" t="str">
        <f t="shared" ref="Q12:V12" si="0">IF(Q11=1,"日",IF(Q11=2,"月",IF(Q11=3,"火",IF(Q11=4,"水",IF(Q11=5,"木",IF(Q11=6,"金","土"))))))</f>
        <v>火</v>
      </c>
      <c r="R12" s="73" t="str">
        <f t="shared" si="0"/>
        <v>水</v>
      </c>
      <c r="S12" s="73" t="str">
        <f t="shared" si="0"/>
        <v>木</v>
      </c>
      <c r="T12" s="73" t="str">
        <f t="shared" si="0"/>
        <v>金</v>
      </c>
      <c r="U12" s="73" t="str">
        <f t="shared" si="0"/>
        <v>土</v>
      </c>
      <c r="V12" s="74" t="str">
        <f t="shared" si="0"/>
        <v>日</v>
      </c>
      <c r="W12" s="72" t="str">
        <f t="shared" ref="W12" si="1">IF(W11=1,"日",IF(W11=2,"月",IF(W11=3,"火",IF(W11=4,"水",IF(W11=5,"木",IF(W11=6,"金","土"))))))</f>
        <v>月</v>
      </c>
      <c r="X12" s="73" t="str">
        <f t="shared" ref="X12" si="2">IF(X11=1,"日",IF(X11=2,"月",IF(X11=3,"火",IF(X11=4,"水",IF(X11=5,"木",IF(X11=6,"金","土"))))))</f>
        <v>火</v>
      </c>
      <c r="Y12" s="73" t="str">
        <f t="shared" ref="Y12" si="3">IF(Y11=1,"日",IF(Y11=2,"月",IF(Y11=3,"火",IF(Y11=4,"水",IF(Y11=5,"木",IF(Y11=6,"金","土"))))))</f>
        <v>水</v>
      </c>
      <c r="Z12" s="73" t="str">
        <f t="shared" ref="Z12" si="4">IF(Z11=1,"日",IF(Z11=2,"月",IF(Z11=3,"火",IF(Z11=4,"水",IF(Z11=5,"木",IF(Z11=6,"金","土"))))))</f>
        <v>木</v>
      </c>
      <c r="AA12" s="73" t="str">
        <f t="shared" ref="AA12" si="5">IF(AA11=1,"日",IF(AA11=2,"月",IF(AA11=3,"火",IF(AA11=4,"水",IF(AA11=5,"木",IF(AA11=6,"金","土"))))))</f>
        <v>金</v>
      </c>
      <c r="AB12" s="73" t="str">
        <f t="shared" ref="AB12" si="6">IF(AB11=1,"日",IF(AB11=2,"月",IF(AB11=3,"火",IF(AB11=4,"水",IF(AB11=5,"木",IF(AB11=6,"金","土"))))))</f>
        <v>土</v>
      </c>
      <c r="AC12" s="74" t="str">
        <f t="shared" ref="AC12" si="7">IF(AC11=1,"日",IF(AC11=2,"月",IF(AC11=3,"火",IF(AC11=4,"水",IF(AC11=5,"木",IF(AC11=6,"金","土"))))))</f>
        <v>日</v>
      </c>
      <c r="AD12" s="72" t="str">
        <f t="shared" ref="AD12" si="8">IF(AD11=1,"日",IF(AD11=2,"月",IF(AD11=3,"火",IF(AD11=4,"水",IF(AD11=5,"木",IF(AD11=6,"金","土"))))))</f>
        <v>月</v>
      </c>
      <c r="AE12" s="73" t="str">
        <f t="shared" ref="AE12" si="9">IF(AE11=1,"日",IF(AE11=2,"月",IF(AE11=3,"火",IF(AE11=4,"水",IF(AE11=5,"木",IF(AE11=6,"金","土"))))))</f>
        <v>火</v>
      </c>
      <c r="AF12" s="73" t="str">
        <f t="shared" ref="AF12" si="10">IF(AF11=1,"日",IF(AF11=2,"月",IF(AF11=3,"火",IF(AF11=4,"水",IF(AF11=5,"木",IF(AF11=6,"金","土"))))))</f>
        <v>水</v>
      </c>
      <c r="AG12" s="73" t="str">
        <f t="shared" ref="AG12" si="11">IF(AG11=1,"日",IF(AG11=2,"月",IF(AG11=3,"火",IF(AG11=4,"水",IF(AG11=5,"木",IF(AG11=6,"金","土"))))))</f>
        <v>木</v>
      </c>
      <c r="AH12" s="73" t="str">
        <f t="shared" ref="AH12" si="12">IF(AH11=1,"日",IF(AH11=2,"月",IF(AH11=3,"火",IF(AH11=4,"水",IF(AH11=5,"木",IF(AH11=6,"金","土"))))))</f>
        <v>金</v>
      </c>
      <c r="AI12" s="73" t="str">
        <f t="shared" ref="AI12" si="13">IF(AI11=1,"日",IF(AI11=2,"月",IF(AI11=3,"火",IF(AI11=4,"水",IF(AI11=5,"木",IF(AI11=6,"金","土"))))))</f>
        <v>土</v>
      </c>
      <c r="AJ12" s="74" t="str">
        <f t="shared" ref="AJ12" si="14">IF(AJ11=1,"日",IF(AJ11=2,"月",IF(AJ11=3,"火",IF(AJ11=4,"水",IF(AJ11=5,"木",IF(AJ11=6,"金","土"))))))</f>
        <v>日</v>
      </c>
      <c r="AK12" s="72" t="str">
        <f t="shared" ref="AK12" si="15">IF(AK11=1,"日",IF(AK11=2,"月",IF(AK11=3,"火",IF(AK11=4,"水",IF(AK11=5,"木",IF(AK11=6,"金","土"))))))</f>
        <v>月</v>
      </c>
      <c r="AL12" s="73" t="str">
        <f t="shared" ref="AL12" si="16">IF(AL11=1,"日",IF(AL11=2,"月",IF(AL11=3,"火",IF(AL11=4,"水",IF(AL11=5,"木",IF(AL11=6,"金","土"))))))</f>
        <v>火</v>
      </c>
      <c r="AM12" s="73" t="str">
        <f t="shared" ref="AM12" si="17">IF(AM11=1,"日",IF(AM11=2,"月",IF(AM11=3,"火",IF(AM11=4,"水",IF(AM11=5,"木",IF(AM11=6,"金","土"))))))</f>
        <v>水</v>
      </c>
      <c r="AN12" s="73" t="str">
        <f t="shared" ref="AN12" si="18">IF(AN11=1,"日",IF(AN11=2,"月",IF(AN11=3,"火",IF(AN11=4,"水",IF(AN11=5,"木",IF(AN11=6,"金","土"))))))</f>
        <v>木</v>
      </c>
      <c r="AO12" s="73" t="str">
        <f t="shared" ref="AO12" si="19">IF(AO11=1,"日",IF(AO11=2,"月",IF(AO11=3,"火",IF(AO11=4,"水",IF(AO11=5,"木",IF(AO11=6,"金","土"))))))</f>
        <v>金</v>
      </c>
      <c r="AP12" s="73" t="str">
        <f t="shared" ref="AP12" si="20">IF(AP11=1,"日",IF(AP11=2,"月",IF(AP11=3,"火",IF(AP11=4,"水",IF(AP11=5,"木",IF(AP11=6,"金","土"))))))</f>
        <v>土</v>
      </c>
      <c r="AQ12" s="74" t="str">
        <f t="shared" ref="AQ12" si="21">IF(AQ11=1,"日",IF(AQ11=2,"月",IF(AQ11=3,"火",IF(AQ11=4,"水",IF(AQ11=5,"木",IF(AQ11=6,"金","土"))))))</f>
        <v>日</v>
      </c>
      <c r="AR12" s="73" t="str">
        <f>IF(AR11=1,"日",IF(AR11=2,"月",IF(AR11=3,"火",IF(AR11=4,"水",IF(AR11=5,"木",IF(AR11=6,"金",IF(AR11=0,"","土")))))))</f>
        <v/>
      </c>
      <c r="AS12" s="73" t="str">
        <f>IF(AS11=1,"日",IF(AS11=2,"月",IF(AS11=3,"火",IF(AS11=4,"水",IF(AS11=5,"木",IF(AS11=6,"金",IF(AS11=0,"","土")))))))</f>
        <v/>
      </c>
      <c r="AT12" s="76" t="str">
        <f>IF(AT11=1,"日",IF(AT11=2,"月",IF(AT11=3,"火",IF(AT11=4,"水",IF(AT11=5,"木",IF(AT11=6,"金",IF(AT11=0,"","土")))))))</f>
        <v/>
      </c>
      <c r="AU12" s="242"/>
      <c r="AV12" s="243"/>
      <c r="AW12" s="242"/>
      <c r="AX12" s="243"/>
      <c r="AY12" s="245"/>
      <c r="AZ12" s="245"/>
      <c r="BA12" s="245"/>
      <c r="BB12" s="245"/>
      <c r="BC12" s="245"/>
      <c r="BD12" s="245"/>
    </row>
    <row r="13" spans="2:57" ht="39.950000000000003" customHeight="1" x14ac:dyDescent="0.4">
      <c r="B13" s="66">
        <v>1</v>
      </c>
      <c r="C13" s="222"/>
      <c r="D13" s="223"/>
      <c r="E13" s="224"/>
      <c r="F13" s="225"/>
      <c r="G13" s="226"/>
      <c r="H13" s="227"/>
      <c r="I13" s="227"/>
      <c r="J13" s="227"/>
      <c r="K13" s="228"/>
      <c r="L13" s="229"/>
      <c r="M13" s="230"/>
      <c r="N13" s="230"/>
      <c r="O13" s="231"/>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32">
        <f>IF($AZ$3="４週",SUM(P13:AQ13),IF($AZ$3="暦月",SUM(P13:AT13),""))</f>
        <v>0</v>
      </c>
      <c r="AV13" s="233"/>
      <c r="AW13" s="234">
        <f t="shared" ref="AW13:AW30" si="22">IF($AZ$3="４週",AU13/4,IF($AZ$3="暦月",AU13/($AZ$6/7),""))</f>
        <v>0</v>
      </c>
      <c r="AX13" s="235"/>
      <c r="AY13" s="219"/>
      <c r="AZ13" s="220"/>
      <c r="BA13" s="220"/>
      <c r="BB13" s="220"/>
      <c r="BC13" s="220"/>
      <c r="BD13" s="221"/>
    </row>
    <row r="14" spans="2:57" ht="39.950000000000003" customHeight="1" x14ac:dyDescent="0.4">
      <c r="B14" s="67">
        <f t="shared" ref="B14:B30" si="23">B13+1</f>
        <v>2</v>
      </c>
      <c r="C14" s="205"/>
      <c r="D14" s="206"/>
      <c r="E14" s="207"/>
      <c r="F14" s="208"/>
      <c r="G14" s="209"/>
      <c r="H14" s="210"/>
      <c r="I14" s="210"/>
      <c r="J14" s="210"/>
      <c r="K14" s="211"/>
      <c r="L14" s="212"/>
      <c r="M14" s="213"/>
      <c r="N14" s="213"/>
      <c r="O14" s="214"/>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215">
        <f>IF($AZ$3="４週",SUM(P14:AQ14),IF($AZ$3="暦月",SUM(P14:AT14),""))</f>
        <v>0</v>
      </c>
      <c r="AV14" s="216"/>
      <c r="AW14" s="217">
        <f t="shared" si="22"/>
        <v>0</v>
      </c>
      <c r="AX14" s="218"/>
      <c r="AY14" s="185"/>
      <c r="AZ14" s="186"/>
      <c r="BA14" s="186"/>
      <c r="BB14" s="186"/>
      <c r="BC14" s="186"/>
      <c r="BD14" s="187"/>
    </row>
    <row r="15" spans="2:57" ht="39.950000000000003" customHeight="1" x14ac:dyDescent="0.4">
      <c r="B15" s="67">
        <f t="shared" si="23"/>
        <v>3</v>
      </c>
      <c r="C15" s="205"/>
      <c r="D15" s="206"/>
      <c r="E15" s="207"/>
      <c r="F15" s="208"/>
      <c r="G15" s="209"/>
      <c r="H15" s="210"/>
      <c r="I15" s="210"/>
      <c r="J15" s="210"/>
      <c r="K15" s="211"/>
      <c r="L15" s="212"/>
      <c r="M15" s="213"/>
      <c r="N15" s="213"/>
      <c r="O15" s="214"/>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215">
        <f>IF($AZ$3="４週",SUM(P15:AQ15),IF($AZ$3="暦月",SUM(P15:AT15),""))</f>
        <v>0</v>
      </c>
      <c r="AV15" s="216"/>
      <c r="AW15" s="217">
        <f t="shared" si="22"/>
        <v>0</v>
      </c>
      <c r="AX15" s="218"/>
      <c r="AY15" s="185"/>
      <c r="AZ15" s="186"/>
      <c r="BA15" s="186"/>
      <c r="BB15" s="186"/>
      <c r="BC15" s="186"/>
      <c r="BD15" s="187"/>
    </row>
    <row r="16" spans="2:57" ht="39.950000000000003" customHeight="1" x14ac:dyDescent="0.4">
      <c r="B16" s="67">
        <f t="shared" si="23"/>
        <v>4</v>
      </c>
      <c r="C16" s="205"/>
      <c r="D16" s="206"/>
      <c r="E16" s="207"/>
      <c r="F16" s="208"/>
      <c r="G16" s="209"/>
      <c r="H16" s="210"/>
      <c r="I16" s="210"/>
      <c r="J16" s="210"/>
      <c r="K16" s="211"/>
      <c r="L16" s="212"/>
      <c r="M16" s="213"/>
      <c r="N16" s="213"/>
      <c r="O16" s="214"/>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215">
        <f>IF($AZ$3="４週",SUM(P16:AQ16),IF($AZ$3="暦月",SUM(P16:AT16),""))</f>
        <v>0</v>
      </c>
      <c r="AV16" s="216"/>
      <c r="AW16" s="217">
        <f t="shared" si="22"/>
        <v>0</v>
      </c>
      <c r="AX16" s="218"/>
      <c r="AY16" s="185"/>
      <c r="AZ16" s="186"/>
      <c r="BA16" s="186"/>
      <c r="BB16" s="186"/>
      <c r="BC16" s="186"/>
      <c r="BD16" s="187"/>
    </row>
    <row r="17" spans="2:56" ht="39.950000000000003" customHeight="1" x14ac:dyDescent="0.4">
      <c r="B17" s="67">
        <f t="shared" si="23"/>
        <v>5</v>
      </c>
      <c r="C17" s="205"/>
      <c r="D17" s="206"/>
      <c r="E17" s="207"/>
      <c r="F17" s="208"/>
      <c r="G17" s="209"/>
      <c r="H17" s="210"/>
      <c r="I17" s="210"/>
      <c r="J17" s="210"/>
      <c r="K17" s="211"/>
      <c r="L17" s="212"/>
      <c r="M17" s="213"/>
      <c r="N17" s="213"/>
      <c r="O17" s="214"/>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215">
        <f t="shared" ref="AU17:AU30" si="24">IF($AZ$3="４週",SUM(P17:AQ17),IF($AZ$3="暦月",SUM(P17:AT17),""))</f>
        <v>0</v>
      </c>
      <c r="AV17" s="216"/>
      <c r="AW17" s="217">
        <f t="shared" si="22"/>
        <v>0</v>
      </c>
      <c r="AX17" s="218"/>
      <c r="AY17" s="185"/>
      <c r="AZ17" s="186"/>
      <c r="BA17" s="186"/>
      <c r="BB17" s="186"/>
      <c r="BC17" s="186"/>
      <c r="BD17" s="187"/>
    </row>
    <row r="18" spans="2:56" ht="39.950000000000003" customHeight="1" x14ac:dyDescent="0.4">
      <c r="B18" s="67">
        <f t="shared" si="23"/>
        <v>6</v>
      </c>
      <c r="C18" s="205"/>
      <c r="D18" s="206"/>
      <c r="E18" s="207"/>
      <c r="F18" s="208"/>
      <c r="G18" s="209"/>
      <c r="H18" s="210"/>
      <c r="I18" s="210"/>
      <c r="J18" s="210"/>
      <c r="K18" s="211"/>
      <c r="L18" s="212"/>
      <c r="M18" s="213"/>
      <c r="N18" s="213"/>
      <c r="O18" s="214"/>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215">
        <f t="shared" si="24"/>
        <v>0</v>
      </c>
      <c r="AV18" s="216"/>
      <c r="AW18" s="217">
        <f t="shared" si="22"/>
        <v>0</v>
      </c>
      <c r="AX18" s="218"/>
      <c r="AY18" s="185"/>
      <c r="AZ18" s="186"/>
      <c r="BA18" s="186"/>
      <c r="BB18" s="186"/>
      <c r="BC18" s="186"/>
      <c r="BD18" s="187"/>
    </row>
    <row r="19" spans="2:56" ht="39.950000000000003" customHeight="1" x14ac:dyDescent="0.4">
      <c r="B19" s="67">
        <f t="shared" si="23"/>
        <v>7</v>
      </c>
      <c r="C19" s="205"/>
      <c r="D19" s="206"/>
      <c r="E19" s="207"/>
      <c r="F19" s="208"/>
      <c r="G19" s="209"/>
      <c r="H19" s="210"/>
      <c r="I19" s="210"/>
      <c r="J19" s="210"/>
      <c r="K19" s="211"/>
      <c r="L19" s="212"/>
      <c r="M19" s="213"/>
      <c r="N19" s="213"/>
      <c r="O19" s="214"/>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215">
        <f>IF($AZ$3="４週",SUM(P19:AQ19),IF($AZ$3="暦月",SUM(P19:AT19),""))</f>
        <v>0</v>
      </c>
      <c r="AV19" s="216"/>
      <c r="AW19" s="217">
        <f t="shared" si="22"/>
        <v>0</v>
      </c>
      <c r="AX19" s="218"/>
      <c r="AY19" s="185"/>
      <c r="AZ19" s="186"/>
      <c r="BA19" s="186"/>
      <c r="BB19" s="186"/>
      <c r="BC19" s="186"/>
      <c r="BD19" s="187"/>
    </row>
    <row r="20" spans="2:56" ht="39.950000000000003" customHeight="1" x14ac:dyDescent="0.4">
      <c r="B20" s="67">
        <f t="shared" si="23"/>
        <v>8</v>
      </c>
      <c r="C20" s="205"/>
      <c r="D20" s="206"/>
      <c r="E20" s="207"/>
      <c r="F20" s="208"/>
      <c r="G20" s="209"/>
      <c r="H20" s="210"/>
      <c r="I20" s="210"/>
      <c r="J20" s="210"/>
      <c r="K20" s="211"/>
      <c r="L20" s="212"/>
      <c r="M20" s="213"/>
      <c r="N20" s="213"/>
      <c r="O20" s="214"/>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215">
        <f t="shared" si="24"/>
        <v>0</v>
      </c>
      <c r="AV20" s="216"/>
      <c r="AW20" s="217">
        <f t="shared" si="22"/>
        <v>0</v>
      </c>
      <c r="AX20" s="218"/>
      <c r="AY20" s="185"/>
      <c r="AZ20" s="186"/>
      <c r="BA20" s="186"/>
      <c r="BB20" s="186"/>
      <c r="BC20" s="186"/>
      <c r="BD20" s="187"/>
    </row>
    <row r="21" spans="2:56" ht="39.950000000000003" customHeight="1" x14ac:dyDescent="0.4">
      <c r="B21" s="67">
        <f t="shared" si="23"/>
        <v>9</v>
      </c>
      <c r="C21" s="205"/>
      <c r="D21" s="206"/>
      <c r="E21" s="207"/>
      <c r="F21" s="208"/>
      <c r="G21" s="209"/>
      <c r="H21" s="210"/>
      <c r="I21" s="210"/>
      <c r="J21" s="210"/>
      <c r="K21" s="211"/>
      <c r="L21" s="212"/>
      <c r="M21" s="213"/>
      <c r="N21" s="213"/>
      <c r="O21" s="214"/>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215">
        <f t="shared" si="24"/>
        <v>0</v>
      </c>
      <c r="AV21" s="216"/>
      <c r="AW21" s="217">
        <f t="shared" si="22"/>
        <v>0</v>
      </c>
      <c r="AX21" s="218"/>
      <c r="AY21" s="185"/>
      <c r="AZ21" s="186"/>
      <c r="BA21" s="186"/>
      <c r="BB21" s="186"/>
      <c r="BC21" s="186"/>
      <c r="BD21" s="187"/>
    </row>
    <row r="22" spans="2:56" ht="39.950000000000003" customHeight="1" x14ac:dyDescent="0.4">
      <c r="B22" s="67">
        <f t="shared" si="23"/>
        <v>10</v>
      </c>
      <c r="C22" s="205"/>
      <c r="D22" s="206"/>
      <c r="E22" s="207"/>
      <c r="F22" s="208"/>
      <c r="G22" s="209"/>
      <c r="H22" s="210"/>
      <c r="I22" s="210"/>
      <c r="J22" s="210"/>
      <c r="K22" s="211"/>
      <c r="L22" s="212"/>
      <c r="M22" s="213"/>
      <c r="N22" s="213"/>
      <c r="O22" s="214"/>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215">
        <f t="shared" si="24"/>
        <v>0</v>
      </c>
      <c r="AV22" s="216"/>
      <c r="AW22" s="217">
        <f t="shared" si="22"/>
        <v>0</v>
      </c>
      <c r="AX22" s="218"/>
      <c r="AY22" s="185"/>
      <c r="AZ22" s="186"/>
      <c r="BA22" s="186"/>
      <c r="BB22" s="186"/>
      <c r="BC22" s="186"/>
      <c r="BD22" s="187"/>
    </row>
    <row r="23" spans="2:56" ht="39.950000000000003" customHeight="1" x14ac:dyDescent="0.4">
      <c r="B23" s="67">
        <f t="shared" si="23"/>
        <v>11</v>
      </c>
      <c r="C23" s="205"/>
      <c r="D23" s="206"/>
      <c r="E23" s="207"/>
      <c r="F23" s="208"/>
      <c r="G23" s="209"/>
      <c r="H23" s="210"/>
      <c r="I23" s="210"/>
      <c r="J23" s="210"/>
      <c r="K23" s="211"/>
      <c r="L23" s="212"/>
      <c r="M23" s="213"/>
      <c r="N23" s="213"/>
      <c r="O23" s="214"/>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215">
        <f t="shared" si="24"/>
        <v>0</v>
      </c>
      <c r="AV23" s="216"/>
      <c r="AW23" s="217">
        <f t="shared" si="22"/>
        <v>0</v>
      </c>
      <c r="AX23" s="218"/>
      <c r="AY23" s="185"/>
      <c r="AZ23" s="186"/>
      <c r="BA23" s="186"/>
      <c r="BB23" s="186"/>
      <c r="BC23" s="186"/>
      <c r="BD23" s="187"/>
    </row>
    <row r="24" spans="2:56" ht="39.950000000000003" customHeight="1" x14ac:dyDescent="0.4">
      <c r="B24" s="67">
        <f t="shared" si="23"/>
        <v>12</v>
      </c>
      <c r="C24" s="205"/>
      <c r="D24" s="206"/>
      <c r="E24" s="207"/>
      <c r="F24" s="208"/>
      <c r="G24" s="209"/>
      <c r="H24" s="210"/>
      <c r="I24" s="210"/>
      <c r="J24" s="210"/>
      <c r="K24" s="211"/>
      <c r="L24" s="212"/>
      <c r="M24" s="213"/>
      <c r="N24" s="213"/>
      <c r="O24" s="214"/>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215">
        <f t="shared" si="24"/>
        <v>0</v>
      </c>
      <c r="AV24" s="216"/>
      <c r="AW24" s="217">
        <f t="shared" si="22"/>
        <v>0</v>
      </c>
      <c r="AX24" s="218"/>
      <c r="AY24" s="185"/>
      <c r="AZ24" s="186"/>
      <c r="BA24" s="186"/>
      <c r="BB24" s="186"/>
      <c r="BC24" s="186"/>
      <c r="BD24" s="187"/>
    </row>
    <row r="25" spans="2:56" ht="39.950000000000003" customHeight="1" x14ac:dyDescent="0.4">
      <c r="B25" s="67">
        <f t="shared" si="23"/>
        <v>13</v>
      </c>
      <c r="C25" s="205"/>
      <c r="D25" s="206"/>
      <c r="E25" s="207"/>
      <c r="F25" s="208"/>
      <c r="G25" s="209"/>
      <c r="H25" s="210"/>
      <c r="I25" s="210"/>
      <c r="J25" s="210"/>
      <c r="K25" s="211"/>
      <c r="L25" s="212"/>
      <c r="M25" s="213"/>
      <c r="N25" s="213"/>
      <c r="O25" s="214"/>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215">
        <f t="shared" si="24"/>
        <v>0</v>
      </c>
      <c r="AV25" s="216"/>
      <c r="AW25" s="217">
        <f t="shared" si="22"/>
        <v>0</v>
      </c>
      <c r="AX25" s="218"/>
      <c r="AY25" s="185"/>
      <c r="AZ25" s="186"/>
      <c r="BA25" s="186"/>
      <c r="BB25" s="186"/>
      <c r="BC25" s="186"/>
      <c r="BD25" s="187"/>
    </row>
    <row r="26" spans="2:56" ht="39.950000000000003" customHeight="1" x14ac:dyDescent="0.4">
      <c r="B26" s="67">
        <f t="shared" si="23"/>
        <v>14</v>
      </c>
      <c r="C26" s="205"/>
      <c r="D26" s="206"/>
      <c r="E26" s="207"/>
      <c r="F26" s="208"/>
      <c r="G26" s="209"/>
      <c r="H26" s="210"/>
      <c r="I26" s="210"/>
      <c r="J26" s="210"/>
      <c r="K26" s="211"/>
      <c r="L26" s="212"/>
      <c r="M26" s="213"/>
      <c r="N26" s="213"/>
      <c r="O26" s="214"/>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215">
        <f t="shared" si="24"/>
        <v>0</v>
      </c>
      <c r="AV26" s="216"/>
      <c r="AW26" s="217">
        <f t="shared" si="22"/>
        <v>0</v>
      </c>
      <c r="AX26" s="218"/>
      <c r="AY26" s="185"/>
      <c r="AZ26" s="186"/>
      <c r="BA26" s="186"/>
      <c r="BB26" s="186"/>
      <c r="BC26" s="186"/>
      <c r="BD26" s="187"/>
    </row>
    <row r="27" spans="2:56" ht="39.950000000000003" customHeight="1" x14ac:dyDescent="0.4">
      <c r="B27" s="67">
        <f t="shared" si="23"/>
        <v>15</v>
      </c>
      <c r="C27" s="205"/>
      <c r="D27" s="206"/>
      <c r="E27" s="207"/>
      <c r="F27" s="208"/>
      <c r="G27" s="209"/>
      <c r="H27" s="210"/>
      <c r="I27" s="210"/>
      <c r="J27" s="210"/>
      <c r="K27" s="211"/>
      <c r="L27" s="212"/>
      <c r="M27" s="213"/>
      <c r="N27" s="213"/>
      <c r="O27" s="214"/>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215">
        <f t="shared" si="24"/>
        <v>0</v>
      </c>
      <c r="AV27" s="216"/>
      <c r="AW27" s="217">
        <f t="shared" si="22"/>
        <v>0</v>
      </c>
      <c r="AX27" s="218"/>
      <c r="AY27" s="185"/>
      <c r="AZ27" s="186"/>
      <c r="BA27" s="186"/>
      <c r="BB27" s="186"/>
      <c r="BC27" s="186"/>
      <c r="BD27" s="187"/>
    </row>
    <row r="28" spans="2:56" ht="39.950000000000003" customHeight="1" x14ac:dyDescent="0.4">
      <c r="B28" s="67">
        <f t="shared" si="23"/>
        <v>16</v>
      </c>
      <c r="C28" s="205"/>
      <c r="D28" s="206"/>
      <c r="E28" s="207"/>
      <c r="F28" s="208"/>
      <c r="G28" s="209"/>
      <c r="H28" s="210"/>
      <c r="I28" s="210"/>
      <c r="J28" s="210"/>
      <c r="K28" s="211"/>
      <c r="L28" s="212"/>
      <c r="M28" s="213"/>
      <c r="N28" s="213"/>
      <c r="O28" s="214"/>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215">
        <f t="shared" si="24"/>
        <v>0</v>
      </c>
      <c r="AV28" s="216"/>
      <c r="AW28" s="217">
        <f t="shared" si="22"/>
        <v>0</v>
      </c>
      <c r="AX28" s="218"/>
      <c r="AY28" s="185"/>
      <c r="AZ28" s="186"/>
      <c r="BA28" s="186"/>
      <c r="BB28" s="186"/>
      <c r="BC28" s="186"/>
      <c r="BD28" s="187"/>
    </row>
    <row r="29" spans="2:56" ht="39.950000000000003" customHeight="1" x14ac:dyDescent="0.4">
      <c r="B29" s="67">
        <f t="shared" si="23"/>
        <v>17</v>
      </c>
      <c r="C29" s="205"/>
      <c r="D29" s="206"/>
      <c r="E29" s="207"/>
      <c r="F29" s="208"/>
      <c r="G29" s="209"/>
      <c r="H29" s="210"/>
      <c r="I29" s="210"/>
      <c r="J29" s="210"/>
      <c r="K29" s="211"/>
      <c r="L29" s="212"/>
      <c r="M29" s="213"/>
      <c r="N29" s="213"/>
      <c r="O29" s="214"/>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215">
        <f t="shared" si="24"/>
        <v>0</v>
      </c>
      <c r="AV29" s="216"/>
      <c r="AW29" s="217">
        <f t="shared" si="22"/>
        <v>0</v>
      </c>
      <c r="AX29" s="218"/>
      <c r="AY29" s="185"/>
      <c r="AZ29" s="186"/>
      <c r="BA29" s="186"/>
      <c r="BB29" s="186"/>
      <c r="BC29" s="186"/>
      <c r="BD29" s="187"/>
    </row>
    <row r="30" spans="2:56" ht="39.950000000000003" customHeight="1" thickBot="1" x14ac:dyDescent="0.45">
      <c r="B30" s="68">
        <f t="shared" si="23"/>
        <v>18</v>
      </c>
      <c r="C30" s="188"/>
      <c r="D30" s="189"/>
      <c r="E30" s="190"/>
      <c r="F30" s="191"/>
      <c r="G30" s="192"/>
      <c r="H30" s="193"/>
      <c r="I30" s="193"/>
      <c r="J30" s="193"/>
      <c r="K30" s="194"/>
      <c r="L30" s="195"/>
      <c r="M30" s="196"/>
      <c r="N30" s="196"/>
      <c r="O30" s="197"/>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98">
        <f t="shared" si="24"/>
        <v>0</v>
      </c>
      <c r="AV30" s="199"/>
      <c r="AW30" s="200">
        <f t="shared" si="22"/>
        <v>0</v>
      </c>
      <c r="AX30" s="201"/>
      <c r="AY30" s="202"/>
      <c r="AZ30" s="203"/>
      <c r="BA30" s="203"/>
      <c r="BB30" s="203"/>
      <c r="BC30" s="203"/>
      <c r="BD30" s="204"/>
    </row>
    <row r="31" spans="2:56" ht="20.25" customHeight="1" x14ac:dyDescent="0.4">
      <c r="C31" s="56"/>
      <c r="D31" s="57"/>
      <c r="E31" s="58"/>
      <c r="AC31" s="2"/>
    </row>
    <row r="32" spans="2:56" ht="20.25" customHeight="1" x14ac:dyDescent="0.4">
      <c r="C32" s="48" t="s">
        <v>173</v>
      </c>
      <c r="D32" s="78"/>
      <c r="E32" s="78"/>
      <c r="F32" s="48"/>
      <c r="G32" s="48"/>
      <c r="H32" s="48"/>
      <c r="I32" s="48"/>
      <c r="J32" s="48"/>
      <c r="K32" s="48"/>
      <c r="L32" s="48"/>
      <c r="M32" s="48"/>
      <c r="N32" s="48"/>
      <c r="O32" s="48"/>
      <c r="P32" s="48"/>
      <c r="Q32" s="48" t="s">
        <v>155</v>
      </c>
      <c r="R32" s="48"/>
      <c r="S32" s="48"/>
      <c r="T32" s="48"/>
      <c r="U32" s="48"/>
      <c r="V32" s="48"/>
      <c r="W32" s="48"/>
      <c r="X32" s="48"/>
      <c r="Y32" s="48"/>
      <c r="Z32" s="48"/>
      <c r="AA32" s="54"/>
      <c r="AB32" s="48"/>
      <c r="AC32" s="48"/>
      <c r="AD32" s="48"/>
      <c r="AE32" s="48"/>
      <c r="AF32" s="48"/>
      <c r="AG32" s="48"/>
      <c r="AH32" s="48"/>
      <c r="AI32" s="48" t="s">
        <v>105</v>
      </c>
      <c r="AJ32" s="48"/>
      <c r="AK32" s="48"/>
      <c r="AL32" s="48"/>
      <c r="AM32" s="48"/>
      <c r="AN32" s="48"/>
      <c r="AO32" s="84"/>
      <c r="AP32" s="84"/>
      <c r="AQ32" s="84"/>
      <c r="AR32" s="84"/>
      <c r="AS32" s="85"/>
      <c r="AT32" s="84"/>
      <c r="AU32" s="84"/>
      <c r="AV32" s="84"/>
      <c r="AW32" s="84"/>
    </row>
    <row r="33" spans="3:49" ht="20.25" customHeight="1" x14ac:dyDescent="0.4">
      <c r="C33" s="48" t="s">
        <v>36</v>
      </c>
      <c r="D33" s="78"/>
      <c r="E33" s="78"/>
      <c r="F33" s="48"/>
      <c r="G33" s="48"/>
      <c r="H33" s="48"/>
      <c r="I33" s="48"/>
      <c r="J33" s="48"/>
      <c r="K33" s="48"/>
      <c r="L33" s="276" t="s">
        <v>30</v>
      </c>
      <c r="M33" s="276"/>
      <c r="N33" s="48"/>
      <c r="O33" s="48"/>
      <c r="P33" s="48"/>
      <c r="Q33" s="48"/>
      <c r="R33" s="180" t="s">
        <v>56</v>
      </c>
      <c r="S33" s="180"/>
      <c r="T33" s="180" t="s">
        <v>57</v>
      </c>
      <c r="U33" s="180"/>
      <c r="V33" s="180"/>
      <c r="W33" s="180"/>
      <c r="X33" s="48"/>
      <c r="Y33" s="181" t="s">
        <v>60</v>
      </c>
      <c r="Z33" s="181"/>
      <c r="AA33" s="181"/>
      <c r="AB33" s="181"/>
      <c r="AC33" s="48"/>
      <c r="AD33" s="48"/>
      <c r="AE33" s="83" t="s">
        <v>69</v>
      </c>
      <c r="AF33" s="83"/>
      <c r="AG33" s="48"/>
      <c r="AH33" s="48"/>
      <c r="AI33" s="138" t="s">
        <v>8</v>
      </c>
      <c r="AJ33" s="140"/>
      <c r="AK33" s="138" t="s">
        <v>9</v>
      </c>
      <c r="AL33" s="139"/>
      <c r="AM33" s="139"/>
      <c r="AN33" s="140"/>
      <c r="AO33" s="84"/>
      <c r="AP33" s="84"/>
      <c r="AQ33" s="84"/>
      <c r="AR33" s="84"/>
      <c r="AS33" s="136"/>
      <c r="AT33" s="136"/>
      <c r="AU33" s="84"/>
      <c r="AV33" s="84"/>
      <c r="AW33" s="84"/>
    </row>
    <row r="34" spans="3:49" ht="20.25" customHeight="1" x14ac:dyDescent="0.4">
      <c r="C34" s="285"/>
      <c r="D34" s="286"/>
      <c r="E34" s="287"/>
      <c r="F34" s="288">
        <f>IF(AB2=1,10,IF(AB2=2,11,IF(AB2=3,12,AB2-3)))</f>
        <v>1</v>
      </c>
      <c r="G34" s="289"/>
      <c r="H34" s="288">
        <f>IF(AB2=1,11,IF(AB2=2,12,AB2-2))</f>
        <v>2</v>
      </c>
      <c r="I34" s="289"/>
      <c r="J34" s="288">
        <f>IF(AB2=1,12,AB2-1)</f>
        <v>3</v>
      </c>
      <c r="K34" s="289"/>
      <c r="L34" s="138" t="s">
        <v>29</v>
      </c>
      <c r="M34" s="140"/>
      <c r="N34" s="48"/>
      <c r="O34" s="48"/>
      <c r="P34" s="48"/>
      <c r="Q34" s="48"/>
      <c r="R34" s="137"/>
      <c r="S34" s="137"/>
      <c r="T34" s="137" t="s">
        <v>58</v>
      </c>
      <c r="U34" s="137"/>
      <c r="V34" s="137" t="s">
        <v>59</v>
      </c>
      <c r="W34" s="137"/>
      <c r="X34" s="48"/>
      <c r="Y34" s="137" t="s">
        <v>58</v>
      </c>
      <c r="Z34" s="137"/>
      <c r="AA34" s="137" t="s">
        <v>59</v>
      </c>
      <c r="AB34" s="137"/>
      <c r="AC34" s="48"/>
      <c r="AD34" s="48"/>
      <c r="AE34" s="83" t="s">
        <v>65</v>
      </c>
      <c r="AF34" s="83"/>
      <c r="AG34" s="48"/>
      <c r="AH34" s="48"/>
      <c r="AI34" s="138" t="s">
        <v>4</v>
      </c>
      <c r="AJ34" s="140"/>
      <c r="AK34" s="138" t="s">
        <v>73</v>
      </c>
      <c r="AL34" s="139"/>
      <c r="AM34" s="139"/>
      <c r="AN34" s="140"/>
      <c r="AO34" s="86"/>
      <c r="AP34" s="86"/>
      <c r="AQ34" s="84"/>
      <c r="AR34" s="87"/>
      <c r="AS34" s="184"/>
      <c r="AT34" s="184"/>
      <c r="AU34" s="84"/>
      <c r="AV34" s="84"/>
      <c r="AW34" s="84"/>
    </row>
    <row r="35" spans="3:49" ht="20.25" customHeight="1" x14ac:dyDescent="0.4">
      <c r="C35" s="285" t="s">
        <v>125</v>
      </c>
      <c r="D35" s="286"/>
      <c r="E35" s="287"/>
      <c r="F35" s="177"/>
      <c r="G35" s="177"/>
      <c r="H35" s="177"/>
      <c r="I35" s="177"/>
      <c r="J35" s="177"/>
      <c r="K35" s="177"/>
      <c r="L35" s="174">
        <f>SUM(F35:K35)</f>
        <v>0</v>
      </c>
      <c r="M35" s="174"/>
      <c r="N35" s="48"/>
      <c r="O35" s="48"/>
      <c r="P35" s="48"/>
      <c r="Q35" s="48"/>
      <c r="R35" s="138" t="s">
        <v>4</v>
      </c>
      <c r="S35" s="140"/>
      <c r="T35" s="281">
        <f>SUMIFS($AU$13:$AV$30,$C$13:$D$30,"訪問介護員",$E$13:$F$30,"A")+SUMIFS($AU$13:$AV$30,$C$13:$D$30,"サービス提供責任者",$E$13:$F$30,"A")</f>
        <v>0</v>
      </c>
      <c r="U35" s="282"/>
      <c r="V35" s="283">
        <f>SUMIFS($AW$13:$AX$30,$C$13:$D$30,"訪問介護員",$E$13:$F$30,"A")+SUMIFS($AW$13:$AX$30,$C$13:$D$30,"サービス提供責任者",$E$13:$F$30,"A")</f>
        <v>0</v>
      </c>
      <c r="W35" s="284"/>
      <c r="X35" s="48"/>
      <c r="Y35" s="296">
        <v>0</v>
      </c>
      <c r="Z35" s="297"/>
      <c r="AA35" s="294">
        <v>0</v>
      </c>
      <c r="AB35" s="295"/>
      <c r="AC35" s="48"/>
      <c r="AD35" s="48"/>
      <c r="AE35" s="296">
        <v>0</v>
      </c>
      <c r="AF35" s="297"/>
      <c r="AG35" s="48"/>
      <c r="AH35" s="48"/>
      <c r="AI35" s="138" t="s">
        <v>5</v>
      </c>
      <c r="AJ35" s="140"/>
      <c r="AK35" s="138" t="s">
        <v>74</v>
      </c>
      <c r="AL35" s="139"/>
      <c r="AM35" s="139"/>
      <c r="AN35" s="140"/>
      <c r="AO35" s="87"/>
      <c r="AP35" s="84"/>
      <c r="AQ35" s="178"/>
      <c r="AR35" s="178"/>
      <c r="AS35" s="178"/>
      <c r="AT35" s="178"/>
      <c r="AU35" s="84"/>
      <c r="AV35" s="84"/>
      <c r="AW35" s="84"/>
    </row>
    <row r="36" spans="3:49" ht="20.25" customHeight="1" x14ac:dyDescent="0.4">
      <c r="C36" s="285" t="s">
        <v>126</v>
      </c>
      <c r="D36" s="286"/>
      <c r="E36" s="287"/>
      <c r="F36" s="177"/>
      <c r="G36" s="177"/>
      <c r="H36" s="177"/>
      <c r="I36" s="177"/>
      <c r="J36" s="177"/>
      <c r="K36" s="177"/>
      <c r="L36" s="174">
        <f>SUM(F36:K36)</f>
        <v>0</v>
      </c>
      <c r="M36" s="174"/>
      <c r="N36" s="48"/>
      <c r="O36" s="48"/>
      <c r="P36" s="48"/>
      <c r="Q36" s="48"/>
      <c r="R36" s="138" t="s">
        <v>5</v>
      </c>
      <c r="S36" s="140"/>
      <c r="T36" s="281">
        <f>SUMIFS($AU$13:$AV$30,$C$13:$D$30,"訪問介護員",$E$13:$F$30,"B")+SUMIFS($AU$13:$AV$30,$C$13:$D$30,"サービス提供責任者",$E$13:$F$30,"B")</f>
        <v>0</v>
      </c>
      <c r="U36" s="282"/>
      <c r="V36" s="283">
        <f>SUMIFS($AW$13:$AX$30,$C$13:$D$30,"訪問介護員",$E$13:$F$30,"B")+SUMIFS($AW$13:$AX$30,$C$13:$D$30,"サービス提供責任者",$E$13:$F$30,"B")</f>
        <v>0</v>
      </c>
      <c r="W36" s="284"/>
      <c r="X36" s="48"/>
      <c r="Y36" s="296">
        <v>0</v>
      </c>
      <c r="Z36" s="297"/>
      <c r="AA36" s="294">
        <v>0</v>
      </c>
      <c r="AB36" s="295"/>
      <c r="AC36" s="48"/>
      <c r="AD36" s="48"/>
      <c r="AE36" s="296">
        <v>0</v>
      </c>
      <c r="AF36" s="297"/>
      <c r="AG36" s="48"/>
      <c r="AH36" s="48"/>
      <c r="AI36" s="138" t="s">
        <v>6</v>
      </c>
      <c r="AJ36" s="140"/>
      <c r="AK36" s="138" t="s">
        <v>75</v>
      </c>
      <c r="AL36" s="139"/>
      <c r="AM36" s="139"/>
      <c r="AN36" s="140"/>
      <c r="AO36" s="87"/>
      <c r="AP36" s="84"/>
      <c r="AQ36" s="159"/>
      <c r="AR36" s="159"/>
      <c r="AS36" s="159"/>
      <c r="AT36" s="159"/>
      <c r="AU36" s="84"/>
      <c r="AV36" s="84"/>
      <c r="AW36" s="84"/>
    </row>
    <row r="37" spans="3:49" ht="20.25" customHeight="1" x14ac:dyDescent="0.4">
      <c r="C37" s="285" t="s">
        <v>28</v>
      </c>
      <c r="D37" s="286"/>
      <c r="E37" s="287"/>
      <c r="F37" s="177"/>
      <c r="G37" s="177"/>
      <c r="H37" s="177"/>
      <c r="I37" s="177"/>
      <c r="J37" s="177"/>
      <c r="K37" s="177"/>
      <c r="L37" s="174">
        <f>SUM(F37:K37)</f>
        <v>0</v>
      </c>
      <c r="M37" s="174"/>
      <c r="N37" s="48"/>
      <c r="O37" s="48"/>
      <c r="P37" s="48"/>
      <c r="Q37" s="48"/>
      <c r="R37" s="138" t="s">
        <v>6</v>
      </c>
      <c r="S37" s="140"/>
      <c r="T37" s="281">
        <f>SUMIFS($AU$13:$AV$30,$C$13:$D$30,"訪問介護員",$E$13:$F$30,"C")+SUMIFS($AU$13:$AV$30,$C$13:$D$30,"サービス提供責任者",$E$13:$F$30,"C")</f>
        <v>0</v>
      </c>
      <c r="U37" s="282"/>
      <c r="V37" s="283">
        <f>SUMIFS($AW$13:$AX$30,$C$13:$D$30,"訪問介護員",$E$13:$F$30,"C")+SUMIFS($AW$13:$AX$30,$C$13:$D$30,"サービス提供責任者",$E$13:$F$30,"C")</f>
        <v>0</v>
      </c>
      <c r="W37" s="284"/>
      <c r="X37" s="48"/>
      <c r="Y37" s="296">
        <v>0</v>
      </c>
      <c r="Z37" s="297"/>
      <c r="AA37" s="292">
        <v>0</v>
      </c>
      <c r="AB37" s="293"/>
      <c r="AC37" s="48"/>
      <c r="AD37" s="48"/>
      <c r="AE37" s="281" t="s">
        <v>38</v>
      </c>
      <c r="AF37" s="282"/>
      <c r="AG37" s="48"/>
      <c r="AH37" s="48"/>
      <c r="AI37" s="138" t="s">
        <v>7</v>
      </c>
      <c r="AJ37" s="140"/>
      <c r="AK37" s="138" t="s">
        <v>104</v>
      </c>
      <c r="AL37" s="139"/>
      <c r="AM37" s="139"/>
      <c r="AN37" s="140"/>
      <c r="AO37" s="88"/>
      <c r="AP37" s="84"/>
      <c r="AQ37" s="160"/>
      <c r="AR37" s="160"/>
      <c r="AS37" s="163"/>
      <c r="AT37" s="163"/>
      <c r="AU37" s="84"/>
      <c r="AV37" s="84"/>
      <c r="AW37" s="84"/>
    </row>
    <row r="38" spans="3:49" ht="20.25" customHeight="1" x14ac:dyDescent="0.4">
      <c r="C38" s="285" t="s">
        <v>29</v>
      </c>
      <c r="D38" s="286"/>
      <c r="E38" s="287"/>
      <c r="F38" s="174">
        <f>SUM(F35:G37)</f>
        <v>0</v>
      </c>
      <c r="G38" s="174"/>
      <c r="H38" s="174">
        <f>SUM(H35:I37)</f>
        <v>0</v>
      </c>
      <c r="I38" s="174"/>
      <c r="J38" s="174">
        <f>SUM(J35:K37)</f>
        <v>0</v>
      </c>
      <c r="K38" s="174"/>
      <c r="L38" s="174">
        <f>SUM(L35:M37)</f>
        <v>0</v>
      </c>
      <c r="M38" s="174"/>
      <c r="N38" s="277"/>
      <c r="O38" s="180"/>
      <c r="P38" s="48"/>
      <c r="Q38" s="48"/>
      <c r="R38" s="138" t="s">
        <v>7</v>
      </c>
      <c r="S38" s="140"/>
      <c r="T38" s="281">
        <f>SUMIFS($AU$13:$AV$30,$C$13:$D$30,"訪問介護員",$E$13:$F$30,"D")+SUMIFS($AU$13:$AV$30,$C$13:$D$30,"サービス提供責任者",$E$13:$F$30,"D")</f>
        <v>0</v>
      </c>
      <c r="U38" s="282"/>
      <c r="V38" s="283">
        <f>SUMIFS($AW$13:$AX$30,$C$13:$D$30,"訪問介護員",$E$13:$F$30,"D")+SUMIFS($AW$13:$AX$30,$C$13:$D$30,"サービス提供責任者",$E$13:$F$30,"D")</f>
        <v>0</v>
      </c>
      <c r="W38" s="284"/>
      <c r="X38" s="48"/>
      <c r="Y38" s="296">
        <v>0</v>
      </c>
      <c r="Z38" s="297"/>
      <c r="AA38" s="292">
        <v>0</v>
      </c>
      <c r="AB38" s="293"/>
      <c r="AC38" s="48"/>
      <c r="AD38" s="48"/>
      <c r="AE38" s="281" t="s">
        <v>38</v>
      </c>
      <c r="AF38" s="282"/>
      <c r="AG38" s="48"/>
      <c r="AH38" s="48"/>
      <c r="AI38" s="48"/>
      <c r="AJ38" s="159"/>
      <c r="AK38" s="159"/>
      <c r="AL38" s="160"/>
      <c r="AM38" s="160"/>
      <c r="AN38" s="163"/>
      <c r="AO38" s="163"/>
      <c r="AP38" s="84"/>
      <c r="AQ38" s="160"/>
      <c r="AR38" s="160"/>
      <c r="AS38" s="163"/>
      <c r="AT38" s="163"/>
      <c r="AU38" s="84"/>
      <c r="AV38" s="84"/>
      <c r="AW38" s="84"/>
    </row>
    <row r="39" spans="3:49" ht="20.25" customHeight="1" x14ac:dyDescent="0.4">
      <c r="C39" s="48"/>
      <c r="D39" s="48"/>
      <c r="E39" s="48"/>
      <c r="F39" s="48"/>
      <c r="G39" s="48"/>
      <c r="H39" s="48"/>
      <c r="I39" s="48"/>
      <c r="J39" s="48"/>
      <c r="K39" s="48"/>
      <c r="L39" s="83" t="s">
        <v>31</v>
      </c>
      <c r="M39" s="83"/>
      <c r="N39" s="48"/>
      <c r="O39" s="48"/>
      <c r="P39" s="48"/>
      <c r="Q39" s="48"/>
      <c r="R39" s="138" t="s">
        <v>29</v>
      </c>
      <c r="S39" s="140"/>
      <c r="T39" s="281">
        <f>SUM(T35:U38)</f>
        <v>0</v>
      </c>
      <c r="U39" s="282"/>
      <c r="V39" s="283">
        <f>SUM(V35:W38)</f>
        <v>0</v>
      </c>
      <c r="W39" s="284"/>
      <c r="X39" s="48"/>
      <c r="Y39" s="281">
        <f>SUM(Y35:Z38)</f>
        <v>0</v>
      </c>
      <c r="Z39" s="282"/>
      <c r="AA39" s="290">
        <f>SUM(AA35:AB38)</f>
        <v>0</v>
      </c>
      <c r="AB39" s="291"/>
      <c r="AC39" s="48"/>
      <c r="AD39" s="48"/>
      <c r="AE39" s="281">
        <f>SUM(AE35:AF36)</f>
        <v>0</v>
      </c>
      <c r="AF39" s="282"/>
      <c r="AG39" s="48"/>
      <c r="AH39" s="48"/>
      <c r="AI39" s="48"/>
      <c r="AJ39" s="159"/>
      <c r="AK39" s="159"/>
      <c r="AL39" s="160"/>
      <c r="AM39" s="160"/>
      <c r="AN39" s="162"/>
      <c r="AO39" s="162"/>
      <c r="AP39" s="84"/>
      <c r="AQ39" s="160"/>
      <c r="AR39" s="160"/>
      <c r="AS39" s="163"/>
      <c r="AT39" s="163"/>
      <c r="AU39" s="84"/>
      <c r="AV39" s="84"/>
      <c r="AW39" s="84"/>
    </row>
    <row r="40" spans="3:49" ht="20.25" customHeight="1" x14ac:dyDescent="0.4">
      <c r="C40" s="48"/>
      <c r="D40" s="48"/>
      <c r="E40" s="48"/>
      <c r="F40" s="48"/>
      <c r="G40" s="48"/>
      <c r="H40" s="48"/>
      <c r="I40" s="48"/>
      <c r="J40" s="48"/>
      <c r="K40" s="48"/>
      <c r="L40" s="280">
        <f>L38/3</f>
        <v>0</v>
      </c>
      <c r="M40" s="280"/>
      <c r="N40" s="48"/>
      <c r="O40" s="48"/>
      <c r="P40" s="48"/>
      <c r="Q40" s="48"/>
      <c r="R40" s="48"/>
      <c r="S40" s="48"/>
      <c r="T40" s="48"/>
      <c r="U40" s="48"/>
      <c r="V40" s="48"/>
      <c r="W40" s="48"/>
      <c r="X40" s="48"/>
      <c r="Y40" s="48"/>
      <c r="Z40" s="48"/>
      <c r="AA40" s="54"/>
      <c r="AB40" s="48"/>
      <c r="AC40" s="48"/>
      <c r="AD40" s="48"/>
      <c r="AE40" s="48"/>
      <c r="AF40" s="48"/>
      <c r="AG40" s="48"/>
      <c r="AH40" s="48"/>
      <c r="AI40" s="48"/>
      <c r="AJ40" s="84"/>
      <c r="AK40" s="84"/>
      <c r="AL40" s="84"/>
      <c r="AM40" s="84"/>
      <c r="AN40" s="84"/>
      <c r="AO40" s="84"/>
      <c r="AP40" s="84"/>
      <c r="AQ40" s="84"/>
      <c r="AR40" s="84"/>
      <c r="AS40" s="85"/>
      <c r="AT40" s="84"/>
      <c r="AU40" s="84"/>
      <c r="AV40" s="84"/>
      <c r="AW40" s="84"/>
    </row>
    <row r="41" spans="3:49" ht="20.25" customHeight="1" x14ac:dyDescent="0.4">
      <c r="C41" s="48"/>
      <c r="D41" s="48"/>
      <c r="E41" s="48"/>
      <c r="F41" s="48"/>
      <c r="G41" s="48"/>
      <c r="H41" s="48"/>
      <c r="I41" s="48"/>
      <c r="J41" s="48"/>
      <c r="K41" s="48"/>
      <c r="L41" s="48"/>
      <c r="M41" s="48"/>
      <c r="N41" s="48"/>
      <c r="O41" s="48"/>
      <c r="P41" s="48"/>
      <c r="Q41" s="48"/>
      <c r="R41" s="54" t="s">
        <v>67</v>
      </c>
      <c r="S41" s="48"/>
      <c r="T41" s="48"/>
      <c r="U41" s="48"/>
      <c r="V41" s="48"/>
      <c r="W41" s="48"/>
      <c r="X41" s="89" t="s">
        <v>137</v>
      </c>
      <c r="Y41" s="147" t="s">
        <v>138</v>
      </c>
      <c r="Z41" s="148"/>
      <c r="AA41" s="90"/>
      <c r="AB41" s="89"/>
      <c r="AC41" s="48"/>
      <c r="AD41" s="48"/>
      <c r="AE41" s="48"/>
      <c r="AF41" s="48"/>
      <c r="AG41" s="48"/>
      <c r="AH41" s="48"/>
      <c r="AI41" s="48"/>
      <c r="AJ41" s="85"/>
      <c r="AK41" s="84"/>
      <c r="AL41" s="84"/>
      <c r="AM41" s="84"/>
      <c r="AN41" s="84"/>
      <c r="AO41" s="84"/>
      <c r="AP41" s="84"/>
      <c r="AQ41" s="84"/>
      <c r="AR41" s="84"/>
      <c r="AS41" s="91"/>
      <c r="AT41" s="91"/>
      <c r="AU41" s="84"/>
      <c r="AV41" s="84"/>
      <c r="AW41" s="84"/>
    </row>
    <row r="42" spans="3:49" ht="20.25" customHeight="1" x14ac:dyDescent="0.2">
      <c r="C42" s="35"/>
      <c r="D42" s="78"/>
      <c r="E42" s="78"/>
      <c r="F42" s="48"/>
      <c r="G42" s="48"/>
      <c r="H42" s="48"/>
      <c r="I42" s="48"/>
      <c r="J42" s="48"/>
      <c r="K42" s="48"/>
      <c r="L42" s="79" t="s">
        <v>135</v>
      </c>
      <c r="M42" s="54"/>
      <c r="N42" s="54"/>
      <c r="O42" s="99"/>
      <c r="P42" s="48"/>
      <c r="Q42" s="48"/>
      <c r="R42" s="48" t="s">
        <v>61</v>
      </c>
      <c r="S42" s="48"/>
      <c r="T42" s="48"/>
      <c r="U42" s="48"/>
      <c r="V42" s="48"/>
      <c r="W42" s="48" t="s">
        <v>62</v>
      </c>
      <c r="X42" s="48"/>
      <c r="Y42" s="48"/>
      <c r="Z42" s="48"/>
      <c r="AA42" s="54"/>
      <c r="AB42" s="48"/>
      <c r="AC42" s="48"/>
      <c r="AD42" s="48"/>
      <c r="AE42" s="48"/>
      <c r="AF42" s="48"/>
      <c r="AG42" s="48"/>
      <c r="AH42" s="48"/>
      <c r="AI42" s="48"/>
      <c r="AJ42" s="84"/>
      <c r="AK42" s="84"/>
      <c r="AL42" s="84"/>
      <c r="AM42" s="84"/>
      <c r="AN42" s="84"/>
      <c r="AO42" s="84"/>
      <c r="AP42" s="84"/>
      <c r="AQ42" s="84"/>
      <c r="AR42" s="84"/>
      <c r="AS42" s="85"/>
      <c r="AT42" s="84"/>
      <c r="AU42" s="84"/>
      <c r="AV42" s="84"/>
      <c r="AW42" s="84"/>
    </row>
    <row r="43" spans="3:49" ht="20.25" customHeight="1" x14ac:dyDescent="0.4">
      <c r="C43" s="98" t="s">
        <v>35</v>
      </c>
      <c r="D43" s="98"/>
      <c r="E43" s="48"/>
      <c r="F43" s="98" t="s">
        <v>37</v>
      </c>
      <c r="G43" s="98"/>
      <c r="H43" s="48"/>
      <c r="I43" s="82"/>
      <c r="J43" s="82"/>
      <c r="K43" s="48"/>
      <c r="L43" s="83" t="s">
        <v>70</v>
      </c>
      <c r="M43" s="83"/>
      <c r="N43" s="83"/>
      <c r="O43" s="48"/>
      <c r="P43" s="48"/>
      <c r="Q43" s="48"/>
      <c r="R43" s="48" t="str">
        <f>IF($Y$41="週","対象時間数（週平均）","対象時間数（当月合計）")</f>
        <v>対象時間数（週平均）</v>
      </c>
      <c r="S43" s="48"/>
      <c r="T43" s="48"/>
      <c r="U43" s="48"/>
      <c r="V43" s="48"/>
      <c r="W43" s="48" t="str">
        <f>IF($Y$41="週","週に勤務すべき時間数","当月に勤務すべき時間数")</f>
        <v>週に勤務すべき時間数</v>
      </c>
      <c r="X43" s="48"/>
      <c r="Y43" s="48"/>
      <c r="Z43" s="48"/>
      <c r="AA43" s="54"/>
      <c r="AB43" s="137" t="s">
        <v>63</v>
      </c>
      <c r="AC43" s="137"/>
      <c r="AD43" s="137"/>
      <c r="AE43" s="137"/>
      <c r="AF43" s="48"/>
      <c r="AG43" s="48"/>
      <c r="AH43" s="48"/>
      <c r="AI43" s="48"/>
      <c r="AJ43" s="84"/>
      <c r="AK43" s="84"/>
      <c r="AL43" s="84"/>
      <c r="AM43" s="84"/>
      <c r="AN43" s="84"/>
      <c r="AO43" s="84"/>
      <c r="AP43" s="84"/>
      <c r="AQ43" s="84"/>
      <c r="AR43" s="84"/>
      <c r="AS43" s="85"/>
      <c r="AT43" s="84"/>
      <c r="AU43" s="84"/>
      <c r="AV43" s="84"/>
      <c r="AW43" s="84"/>
    </row>
    <row r="44" spans="3:49" ht="20.25" customHeight="1" x14ac:dyDescent="0.4">
      <c r="C44" s="278">
        <f>L40</f>
        <v>0</v>
      </c>
      <c r="D44" s="279"/>
      <c r="E44" s="83" t="s">
        <v>32</v>
      </c>
      <c r="F44" s="151">
        <v>40</v>
      </c>
      <c r="G44" s="152"/>
      <c r="H44" s="83" t="s">
        <v>33</v>
      </c>
      <c r="I44" s="149">
        <f>C44/F44</f>
        <v>0</v>
      </c>
      <c r="J44" s="150"/>
      <c r="K44" s="83" t="s">
        <v>34</v>
      </c>
      <c r="L44" s="153">
        <f>IF(C44&lt;40,1,ROUNDUP(I44,1))</f>
        <v>1</v>
      </c>
      <c r="M44" s="154"/>
      <c r="N44" s="155"/>
      <c r="O44" s="48"/>
      <c r="P44" s="48"/>
      <c r="Q44" s="48"/>
      <c r="R44" s="156">
        <f>IF($Y$41="週",AA39,Y39)</f>
        <v>0</v>
      </c>
      <c r="S44" s="157"/>
      <c r="T44" s="157"/>
      <c r="U44" s="158"/>
      <c r="V44" s="83" t="s">
        <v>32</v>
      </c>
      <c r="W44" s="138">
        <f>IF($Y$41="週",$AV$5,$AZ$5)</f>
        <v>40</v>
      </c>
      <c r="X44" s="139"/>
      <c r="Y44" s="139"/>
      <c r="Z44" s="140"/>
      <c r="AA44" s="83" t="s">
        <v>33</v>
      </c>
      <c r="AB44" s="141">
        <f>ROUNDDOWN(R44/W44,1)</f>
        <v>0</v>
      </c>
      <c r="AC44" s="142"/>
      <c r="AD44" s="142"/>
      <c r="AE44" s="143"/>
      <c r="AF44" s="48"/>
      <c r="AG44" s="48"/>
      <c r="AH44" s="48"/>
      <c r="AI44" s="48"/>
      <c r="AJ44" s="161"/>
      <c r="AK44" s="161"/>
      <c r="AL44" s="161"/>
      <c r="AM44" s="161"/>
      <c r="AN44" s="87"/>
      <c r="AO44" s="159"/>
      <c r="AP44" s="159"/>
      <c r="AQ44" s="159"/>
      <c r="AR44" s="159"/>
      <c r="AS44" s="87"/>
      <c r="AT44" s="136"/>
      <c r="AU44" s="136"/>
      <c r="AV44" s="136"/>
      <c r="AW44" s="136"/>
    </row>
    <row r="45" spans="3:49" ht="20.25" customHeight="1" x14ac:dyDescent="0.4">
      <c r="C45" s="48"/>
      <c r="D45" s="48"/>
      <c r="E45" s="48"/>
      <c r="F45" s="48"/>
      <c r="G45" s="48"/>
      <c r="H45" s="48"/>
      <c r="I45" s="48"/>
      <c r="J45" s="48"/>
      <c r="K45" s="48"/>
      <c r="L45" s="48" t="s">
        <v>107</v>
      </c>
      <c r="M45" s="48"/>
      <c r="N45" s="48"/>
      <c r="O45" s="48"/>
      <c r="P45" s="48"/>
      <c r="Q45" s="48"/>
      <c r="R45" s="48"/>
      <c r="S45" s="48"/>
      <c r="T45" s="48"/>
      <c r="U45" s="48"/>
      <c r="V45" s="48"/>
      <c r="W45" s="48"/>
      <c r="X45" s="48"/>
      <c r="Y45" s="48"/>
      <c r="Z45" s="48"/>
      <c r="AA45" s="54"/>
      <c r="AB45" s="48" t="s">
        <v>106</v>
      </c>
      <c r="AC45" s="48"/>
      <c r="AD45" s="48"/>
      <c r="AE45" s="48"/>
      <c r="AF45" s="48"/>
      <c r="AG45" s="48"/>
      <c r="AH45" s="48"/>
      <c r="AI45" s="48"/>
      <c r="AJ45" s="84"/>
      <c r="AK45" s="84"/>
      <c r="AL45" s="84"/>
      <c r="AM45" s="84"/>
      <c r="AN45" s="84"/>
      <c r="AO45" s="84"/>
      <c r="AP45" s="84"/>
      <c r="AQ45" s="84"/>
      <c r="AR45" s="84"/>
      <c r="AS45" s="85"/>
      <c r="AT45" s="84"/>
      <c r="AU45" s="84"/>
      <c r="AV45" s="84"/>
      <c r="AW45" s="84"/>
    </row>
    <row r="46" spans="3:49" ht="20.25" customHeight="1" x14ac:dyDescent="0.4">
      <c r="C46" s="48" t="s">
        <v>146</v>
      </c>
      <c r="D46" s="48"/>
      <c r="E46" s="48"/>
      <c r="F46" s="48"/>
      <c r="G46" s="48"/>
      <c r="H46" s="48"/>
      <c r="I46" s="48"/>
      <c r="J46" s="48"/>
      <c r="K46" s="48"/>
      <c r="L46" s="48"/>
      <c r="M46" s="48"/>
      <c r="N46" s="48"/>
      <c r="O46" s="48"/>
      <c r="P46" s="48"/>
      <c r="Q46" s="48"/>
      <c r="R46" s="48" t="s">
        <v>66</v>
      </c>
      <c r="S46" s="48"/>
      <c r="T46" s="48"/>
      <c r="U46" s="48"/>
      <c r="V46" s="48"/>
      <c r="W46" s="48"/>
      <c r="X46" s="48"/>
      <c r="Y46" s="48"/>
      <c r="Z46" s="48"/>
      <c r="AA46" s="54"/>
      <c r="AB46" s="48"/>
      <c r="AC46" s="48"/>
      <c r="AD46" s="48"/>
      <c r="AE46" s="48"/>
      <c r="AF46" s="48"/>
      <c r="AG46" s="48"/>
      <c r="AH46" s="48"/>
      <c r="AI46" s="48"/>
      <c r="AJ46" s="48"/>
      <c r="AK46" s="92"/>
      <c r="AL46" s="93"/>
      <c r="AM46" s="93"/>
      <c r="AN46" s="48"/>
      <c r="AO46" s="48"/>
      <c r="AP46" s="48"/>
      <c r="AQ46" s="48"/>
      <c r="AR46" s="48"/>
      <c r="AS46" s="48"/>
      <c r="AT46" s="48"/>
      <c r="AU46" s="48"/>
      <c r="AV46" s="48"/>
      <c r="AW46" s="48"/>
    </row>
    <row r="47" spans="3:49" ht="20.25" customHeight="1" x14ac:dyDescent="0.4">
      <c r="C47" s="48"/>
      <c r="D47" s="48" t="s">
        <v>147</v>
      </c>
      <c r="E47" s="48"/>
      <c r="F47" s="48"/>
      <c r="G47" s="48"/>
      <c r="H47" s="48"/>
      <c r="I47" s="48"/>
      <c r="J47" s="48"/>
      <c r="K47" s="48"/>
      <c r="L47" s="48"/>
      <c r="M47" s="48"/>
      <c r="N47" s="48"/>
      <c r="O47" s="48"/>
      <c r="P47" s="48"/>
      <c r="Q47" s="48"/>
      <c r="R47" s="48" t="s">
        <v>69</v>
      </c>
      <c r="S47" s="48"/>
      <c r="T47" s="48"/>
      <c r="U47" s="48"/>
      <c r="V47" s="48"/>
      <c r="W47" s="48"/>
      <c r="X47" s="48"/>
      <c r="Y47" s="48"/>
      <c r="Z47" s="48"/>
      <c r="AA47" s="54"/>
      <c r="AB47" s="83"/>
      <c r="AC47" s="83"/>
      <c r="AD47" s="83"/>
      <c r="AE47" s="83"/>
      <c r="AF47" s="48"/>
      <c r="AG47" s="48"/>
      <c r="AH47" s="48"/>
      <c r="AI47" s="48"/>
      <c r="AJ47" s="48"/>
      <c r="AK47" s="92"/>
      <c r="AL47" s="93"/>
      <c r="AM47" s="93"/>
      <c r="AN47" s="48"/>
      <c r="AO47" s="48"/>
      <c r="AP47" s="48"/>
      <c r="AQ47" s="48"/>
      <c r="AR47" s="48"/>
      <c r="AS47" s="48"/>
      <c r="AT47" s="48"/>
      <c r="AU47" s="48"/>
      <c r="AV47" s="48"/>
      <c r="AW47" s="48"/>
    </row>
    <row r="48" spans="3:49" ht="20.25" customHeight="1" x14ac:dyDescent="0.4">
      <c r="C48" s="48" t="s">
        <v>39</v>
      </c>
      <c r="D48" s="48"/>
      <c r="E48" s="48"/>
      <c r="F48" s="48"/>
      <c r="G48" s="48"/>
      <c r="H48" s="48"/>
      <c r="I48" s="48"/>
      <c r="J48" s="48"/>
      <c r="K48" s="48"/>
      <c r="L48" s="48"/>
      <c r="M48" s="48"/>
      <c r="N48" s="48"/>
      <c r="O48" s="48"/>
      <c r="P48" s="48"/>
      <c r="Q48" s="48"/>
      <c r="R48" s="48" t="s">
        <v>64</v>
      </c>
      <c r="S48" s="48"/>
      <c r="T48" s="48"/>
      <c r="U48" s="48"/>
      <c r="V48" s="48"/>
      <c r="W48" s="48" t="s">
        <v>68</v>
      </c>
      <c r="X48" s="48"/>
      <c r="Y48" s="48"/>
      <c r="Z48" s="48"/>
      <c r="AA48" s="48"/>
      <c r="AB48" s="137" t="s">
        <v>29</v>
      </c>
      <c r="AC48" s="137"/>
      <c r="AD48" s="137"/>
      <c r="AE48" s="137"/>
      <c r="AF48" s="48"/>
      <c r="AG48" s="48"/>
      <c r="AH48" s="48"/>
      <c r="AI48" s="48"/>
      <c r="AJ48" s="48"/>
      <c r="AK48" s="92"/>
      <c r="AL48" s="93"/>
      <c r="AM48" s="93"/>
      <c r="AN48" s="48"/>
      <c r="AO48" s="48"/>
      <c r="AP48" s="48"/>
      <c r="AQ48" s="48"/>
      <c r="AR48" s="48"/>
      <c r="AS48" s="48"/>
      <c r="AT48" s="48"/>
      <c r="AU48" s="48"/>
      <c r="AV48" s="48"/>
      <c r="AW48" s="48"/>
    </row>
    <row r="49" spans="3:58" ht="20.25" customHeight="1" x14ac:dyDescent="0.4">
      <c r="C49" s="48" t="s">
        <v>40</v>
      </c>
      <c r="D49" s="48"/>
      <c r="E49" s="48"/>
      <c r="F49" s="48"/>
      <c r="G49" s="48"/>
      <c r="H49" s="48"/>
      <c r="I49" s="48"/>
      <c r="J49" s="48"/>
      <c r="K49" s="48"/>
      <c r="L49" s="48"/>
      <c r="M49" s="48"/>
      <c r="N49" s="48"/>
      <c r="O49" s="48"/>
      <c r="P49" s="48"/>
      <c r="Q49" s="48"/>
      <c r="R49" s="156">
        <f>AE39</f>
        <v>0</v>
      </c>
      <c r="S49" s="157"/>
      <c r="T49" s="157"/>
      <c r="U49" s="158"/>
      <c r="V49" s="83" t="s">
        <v>124</v>
      </c>
      <c r="W49" s="141">
        <f>AB44</f>
        <v>0</v>
      </c>
      <c r="X49" s="142"/>
      <c r="Y49" s="142"/>
      <c r="Z49" s="143"/>
      <c r="AA49" s="83" t="s">
        <v>33</v>
      </c>
      <c r="AB49" s="144">
        <f>ROUNDDOWN(R49+W49,1)</f>
        <v>0</v>
      </c>
      <c r="AC49" s="145"/>
      <c r="AD49" s="145"/>
      <c r="AE49" s="146"/>
      <c r="AF49" s="48"/>
      <c r="AG49" s="48"/>
      <c r="AH49" s="48"/>
      <c r="AI49" s="48"/>
      <c r="AJ49" s="48"/>
      <c r="AK49" s="92"/>
      <c r="AL49" s="93"/>
      <c r="AM49" s="93"/>
      <c r="AN49" s="48"/>
      <c r="AO49" s="48"/>
      <c r="AP49" s="48"/>
      <c r="AQ49" s="48"/>
      <c r="AR49" s="48"/>
      <c r="AS49" s="48"/>
      <c r="AT49" s="48"/>
      <c r="AU49" s="48"/>
      <c r="AV49" s="48"/>
      <c r="AW49" s="48"/>
    </row>
    <row r="50" spans="3:58" ht="20.25" customHeight="1" x14ac:dyDescent="0.4">
      <c r="C50" s="48" t="s">
        <v>41</v>
      </c>
      <c r="D50" s="78"/>
      <c r="E50" s="78"/>
      <c r="F50" s="48"/>
      <c r="G50" s="48"/>
      <c r="H50" s="48"/>
      <c r="I50" s="48"/>
      <c r="J50" s="48"/>
      <c r="K50" s="48"/>
      <c r="L50" s="48"/>
      <c r="M50" s="48"/>
      <c r="N50" s="48"/>
      <c r="O50" s="48"/>
      <c r="P50" s="48"/>
      <c r="Q50" s="48"/>
      <c r="R50" s="48"/>
      <c r="S50" s="48"/>
      <c r="T50" s="48"/>
      <c r="U50" s="48"/>
      <c r="V50" s="48"/>
      <c r="W50" s="48"/>
      <c r="X50" s="48"/>
      <c r="Y50" s="48"/>
      <c r="Z50" s="48"/>
      <c r="AA50" s="48"/>
      <c r="AB50" s="48"/>
      <c r="AC50" s="54"/>
      <c r="AD50" s="48"/>
      <c r="AE50" s="48"/>
      <c r="AF50" s="48"/>
      <c r="AG50" s="48"/>
      <c r="AH50" s="48"/>
      <c r="AI50" s="48"/>
      <c r="AJ50" s="48"/>
      <c r="AK50" s="92"/>
      <c r="AL50" s="93"/>
      <c r="AM50" s="93"/>
      <c r="AN50" s="48"/>
      <c r="AO50" s="48"/>
      <c r="AP50" s="48"/>
      <c r="AQ50" s="48"/>
      <c r="AR50" s="48"/>
      <c r="AS50" s="48"/>
      <c r="AT50" s="48"/>
      <c r="AU50" s="48"/>
      <c r="AV50" s="48"/>
      <c r="AW50" s="48"/>
    </row>
    <row r="51" spans="3:58" ht="20.25" customHeight="1" x14ac:dyDescent="0.4">
      <c r="C51" s="2"/>
      <c r="D51" s="2"/>
      <c r="T51" s="2"/>
      <c r="AJ51" s="6"/>
      <c r="AK51" s="7"/>
      <c r="AL51" s="7"/>
      <c r="BE51" s="7"/>
    </row>
    <row r="52" spans="3:58" ht="20.25" customHeight="1" x14ac:dyDescent="0.4">
      <c r="C52" s="2"/>
      <c r="D52" s="2"/>
      <c r="U52" s="2"/>
      <c r="AK52" s="6"/>
      <c r="AL52" s="7"/>
      <c r="AM52" s="7"/>
      <c r="BF52" s="7"/>
    </row>
    <row r="53" spans="3:58" ht="20.25" customHeight="1" x14ac:dyDescent="0.4">
      <c r="D53" s="2"/>
      <c r="U53" s="2"/>
      <c r="AK53" s="6"/>
      <c r="AL53" s="7"/>
      <c r="AM53" s="7"/>
      <c r="BF53" s="7"/>
    </row>
    <row r="54" spans="3:58" ht="20.25" customHeight="1" x14ac:dyDescent="0.4">
      <c r="C54" s="2"/>
      <c r="D54" s="2"/>
      <c r="U54" s="2"/>
      <c r="AK54" s="6"/>
      <c r="AL54" s="7"/>
      <c r="AM54" s="7"/>
      <c r="BF54" s="7"/>
    </row>
    <row r="55" spans="3:58" ht="20.25" customHeight="1" x14ac:dyDescent="0.4">
      <c r="C55" s="6"/>
      <c r="D55" s="6"/>
      <c r="E55" s="6"/>
      <c r="F55" s="6"/>
      <c r="G55" s="6"/>
      <c r="H55" s="6"/>
      <c r="I55" s="6"/>
      <c r="J55" s="6"/>
      <c r="K55" s="6"/>
      <c r="L55" s="6"/>
      <c r="M55" s="6"/>
      <c r="N55" s="6"/>
      <c r="O55" s="6"/>
      <c r="P55" s="6"/>
      <c r="Q55" s="6"/>
      <c r="R55" s="6"/>
      <c r="S55" s="6"/>
      <c r="T55" s="6"/>
      <c r="U55" s="7"/>
      <c r="V55" s="7"/>
      <c r="W55" s="6"/>
      <c r="X55" s="6"/>
      <c r="Y55" s="6"/>
      <c r="Z55" s="6"/>
      <c r="AA55" s="6"/>
      <c r="AB55" s="6"/>
      <c r="AC55" s="6"/>
      <c r="AD55" s="6"/>
      <c r="AE55" s="6"/>
      <c r="AF55" s="6"/>
      <c r="AG55" s="6"/>
      <c r="AH55" s="6"/>
      <c r="AI55" s="6"/>
      <c r="AJ55" s="6"/>
      <c r="AK55" s="6"/>
      <c r="AL55" s="7"/>
      <c r="AM55" s="7"/>
      <c r="BF55" s="7"/>
    </row>
    <row r="56" spans="3:58" ht="20.25" customHeight="1" x14ac:dyDescent="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heetViews>
  <sheetFormatPr defaultColWidth="9" defaultRowHeight="18.75" x14ac:dyDescent="0.4"/>
  <cols>
    <col min="1" max="2" width="9" style="9"/>
    <col min="3" max="3" width="44.25" style="9" customWidth="1"/>
    <col min="4" max="16384" width="9" style="9"/>
  </cols>
  <sheetData>
    <row r="1" spans="1:10" x14ac:dyDescent="0.4">
      <c r="A1" s="9" t="s">
        <v>79</v>
      </c>
    </row>
    <row r="2" spans="1:10" s="10" customFormat="1" ht="20.25" customHeight="1" x14ac:dyDescent="0.4">
      <c r="A2" s="11" t="s">
        <v>78</v>
      </c>
      <c r="B2" s="11"/>
      <c r="C2" s="12"/>
    </row>
    <row r="3" spans="1:10" s="10" customFormat="1" ht="20.25" customHeight="1" x14ac:dyDescent="0.4">
      <c r="A3" s="12"/>
      <c r="B3" s="12"/>
      <c r="C3" s="12"/>
    </row>
    <row r="4" spans="1:10" s="10" customFormat="1" ht="20.25" customHeight="1" x14ac:dyDescent="0.4">
      <c r="A4" s="24"/>
      <c r="B4" s="12" t="s">
        <v>130</v>
      </c>
      <c r="C4" s="12"/>
      <c r="E4" s="298" t="s">
        <v>132</v>
      </c>
      <c r="F4" s="298"/>
      <c r="G4" s="298"/>
      <c r="H4" s="298"/>
      <c r="I4" s="298"/>
      <c r="J4" s="298"/>
    </row>
    <row r="5" spans="1:10" s="10" customFormat="1" ht="20.25" customHeight="1" x14ac:dyDescent="0.4">
      <c r="A5" s="25"/>
      <c r="B5" s="12" t="s">
        <v>131</v>
      </c>
      <c r="C5" s="12"/>
      <c r="E5" s="298"/>
      <c r="F5" s="298"/>
      <c r="G5" s="298"/>
      <c r="H5" s="298"/>
      <c r="I5" s="298"/>
      <c r="J5" s="298"/>
    </row>
    <row r="6" spans="1:10" s="10" customFormat="1" ht="20.25" customHeight="1" x14ac:dyDescent="0.4">
      <c r="A6" s="23" t="s">
        <v>181</v>
      </c>
      <c r="B6" s="12"/>
      <c r="C6" s="12"/>
    </row>
    <row r="7" spans="1:10" s="10" customFormat="1" ht="20.25" customHeight="1" x14ac:dyDescent="0.4">
      <c r="A7" s="23"/>
      <c r="B7" s="12"/>
      <c r="C7" s="12"/>
    </row>
    <row r="8" spans="1:10" s="10" customFormat="1" ht="20.25" customHeight="1" x14ac:dyDescent="0.4">
      <c r="A8" s="12" t="s">
        <v>84</v>
      </c>
      <c r="B8" s="12"/>
      <c r="C8" s="12"/>
    </row>
    <row r="9" spans="1:10" s="10" customFormat="1" ht="20.25" customHeight="1" x14ac:dyDescent="0.4">
      <c r="A9" s="23"/>
      <c r="B9" s="12"/>
      <c r="C9" s="12"/>
    </row>
    <row r="10" spans="1:10" s="10" customFormat="1" ht="20.25" customHeight="1" x14ac:dyDescent="0.4">
      <c r="A10" s="12" t="s">
        <v>150</v>
      </c>
      <c r="B10" s="12"/>
      <c r="C10" s="12"/>
    </row>
    <row r="11" spans="1:10" s="10" customFormat="1" ht="20.25" customHeight="1" x14ac:dyDescent="0.4">
      <c r="A11" s="12"/>
      <c r="B11" s="12"/>
      <c r="C11" s="12"/>
    </row>
    <row r="12" spans="1:10" s="10" customFormat="1" ht="20.25" customHeight="1" x14ac:dyDescent="0.4">
      <c r="A12" s="12" t="s">
        <v>169</v>
      </c>
      <c r="B12" s="12"/>
      <c r="C12" s="12"/>
    </row>
    <row r="13" spans="1:10" s="10" customFormat="1" ht="20.25" customHeight="1" x14ac:dyDescent="0.4">
      <c r="A13" s="12"/>
      <c r="B13" s="12"/>
      <c r="C13" s="12"/>
    </row>
    <row r="14" spans="1:10" s="10" customFormat="1" ht="20.25" customHeight="1" x14ac:dyDescent="0.4">
      <c r="A14" s="12" t="s">
        <v>81</v>
      </c>
      <c r="B14" s="12"/>
      <c r="C14" s="12"/>
    </row>
    <row r="15" spans="1:10" s="10" customFormat="1" ht="20.25" customHeight="1" x14ac:dyDescent="0.4">
      <c r="A15" s="12"/>
      <c r="B15" s="12"/>
      <c r="C15" s="12"/>
    </row>
    <row r="16" spans="1:10" s="10" customFormat="1" ht="20.25" customHeight="1" x14ac:dyDescent="0.4">
      <c r="A16" s="12" t="s">
        <v>171</v>
      </c>
      <c r="B16" s="12"/>
      <c r="C16" s="12"/>
    </row>
    <row r="17" spans="1:3" s="10" customFormat="1" ht="20.25" customHeight="1" x14ac:dyDescent="0.4">
      <c r="A17" s="12" t="s">
        <v>71</v>
      </c>
      <c r="B17" s="12"/>
      <c r="C17" s="12"/>
    </row>
    <row r="18" spans="1:3" s="10" customFormat="1" ht="20.25" customHeight="1" x14ac:dyDescent="0.4">
      <c r="A18" s="12"/>
      <c r="B18" s="12"/>
      <c r="C18" s="12"/>
    </row>
    <row r="19" spans="1:3" s="10" customFormat="1" ht="20.25" customHeight="1" x14ac:dyDescent="0.4">
      <c r="A19" s="12"/>
      <c r="B19" s="13" t="s">
        <v>27</v>
      </c>
      <c r="C19" s="13" t="s">
        <v>1</v>
      </c>
    </row>
    <row r="20" spans="1:3" s="10" customFormat="1" ht="20.25" customHeight="1" x14ac:dyDescent="0.4">
      <c r="A20" s="12"/>
      <c r="B20" s="13">
        <v>1</v>
      </c>
      <c r="C20" s="14" t="s">
        <v>2</v>
      </c>
    </row>
    <row r="21" spans="1:3" s="10" customFormat="1" ht="20.25" customHeight="1" x14ac:dyDescent="0.4">
      <c r="A21" s="12"/>
      <c r="B21" s="13">
        <v>2</v>
      </c>
      <c r="C21" s="14" t="s">
        <v>43</v>
      </c>
    </row>
    <row r="22" spans="1:3" s="10" customFormat="1" ht="20.25" customHeight="1" x14ac:dyDescent="0.4">
      <c r="A22" s="12"/>
      <c r="B22" s="13">
        <v>3</v>
      </c>
      <c r="C22" s="14" t="s">
        <v>118</v>
      </c>
    </row>
    <row r="23" spans="1:3" s="10" customFormat="1" ht="20.25" customHeight="1" x14ac:dyDescent="0.4">
      <c r="A23" s="12"/>
      <c r="B23" s="12"/>
      <c r="C23" s="12"/>
    </row>
    <row r="24" spans="1:3" s="10" customFormat="1" ht="20.25" customHeight="1" x14ac:dyDescent="0.4">
      <c r="A24" s="12"/>
      <c r="B24" s="12" t="s">
        <v>108</v>
      </c>
      <c r="C24" s="12"/>
    </row>
    <row r="25" spans="1:3" s="10" customFormat="1" ht="20.25" customHeight="1" x14ac:dyDescent="0.4">
      <c r="A25" s="12"/>
      <c r="B25" s="12"/>
      <c r="C25" s="12"/>
    </row>
    <row r="26" spans="1:3" s="10" customFormat="1" ht="20.25" customHeight="1" x14ac:dyDescent="0.4">
      <c r="A26" s="12" t="s">
        <v>82</v>
      </c>
      <c r="B26" s="12"/>
      <c r="C26" s="12"/>
    </row>
    <row r="27" spans="1:3" s="10" customFormat="1" ht="20.25" customHeight="1" x14ac:dyDescent="0.4">
      <c r="A27" s="12" t="s">
        <v>72</v>
      </c>
      <c r="B27" s="12"/>
      <c r="C27" s="12"/>
    </row>
    <row r="28" spans="1:3" s="10" customFormat="1" ht="20.25" customHeight="1" x14ac:dyDescent="0.4">
      <c r="A28" s="12"/>
      <c r="B28" s="12"/>
      <c r="C28" s="12"/>
    </row>
    <row r="29" spans="1:3" s="10" customFormat="1" ht="20.25" customHeight="1" x14ac:dyDescent="0.4">
      <c r="A29" s="12"/>
      <c r="B29" s="13" t="s">
        <v>8</v>
      </c>
      <c r="C29" s="13" t="s">
        <v>9</v>
      </c>
    </row>
    <row r="30" spans="1:3" s="10" customFormat="1" ht="20.25" customHeight="1" x14ac:dyDescent="0.4">
      <c r="A30" s="12"/>
      <c r="B30" s="13" t="s">
        <v>4</v>
      </c>
      <c r="C30" s="14" t="s">
        <v>73</v>
      </c>
    </row>
    <row r="31" spans="1:3" s="10" customFormat="1" ht="20.25" customHeight="1" x14ac:dyDescent="0.4">
      <c r="A31" s="12"/>
      <c r="B31" s="13" t="s">
        <v>5</v>
      </c>
      <c r="C31" s="14" t="s">
        <v>74</v>
      </c>
    </row>
    <row r="32" spans="1:3" s="10" customFormat="1" ht="20.25" customHeight="1" x14ac:dyDescent="0.4">
      <c r="A32" s="12"/>
      <c r="B32" s="13" t="s">
        <v>6</v>
      </c>
      <c r="C32" s="14" t="s">
        <v>75</v>
      </c>
    </row>
    <row r="33" spans="1:55" s="10" customFormat="1" ht="20.25" customHeight="1" x14ac:dyDescent="0.4">
      <c r="A33" s="12"/>
      <c r="B33" s="13" t="s">
        <v>7</v>
      </c>
      <c r="C33" s="14" t="s">
        <v>104</v>
      </c>
    </row>
    <row r="34" spans="1:55" s="10" customFormat="1" ht="20.25" customHeight="1" x14ac:dyDescent="0.4">
      <c r="A34" s="12"/>
      <c r="B34" s="12"/>
      <c r="C34" s="12"/>
    </row>
    <row r="35" spans="1:55" s="10" customFormat="1" ht="20.25" customHeight="1" x14ac:dyDescent="0.4">
      <c r="A35" s="12"/>
      <c r="B35" s="15" t="s">
        <v>10</v>
      </c>
      <c r="C35" s="12"/>
    </row>
    <row r="36" spans="1:55" s="10" customFormat="1" ht="20.25" customHeight="1" x14ac:dyDescent="0.4">
      <c r="B36" s="12" t="s">
        <v>76</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
      <c r="B37" s="12" t="s">
        <v>127</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
      <c r="E38" s="12"/>
    </row>
    <row r="39" spans="1:55" s="10" customFormat="1" ht="20.25" customHeight="1" x14ac:dyDescent="0.4">
      <c r="A39" s="12"/>
      <c r="B39" s="12"/>
      <c r="C39" s="12"/>
      <c r="D39" s="15"/>
      <c r="E39" s="17"/>
      <c r="F39" s="17"/>
      <c r="G39" s="17"/>
      <c r="J39" s="17"/>
      <c r="K39" s="17"/>
      <c r="L39" s="17"/>
      <c r="R39" s="17"/>
      <c r="S39" s="17"/>
      <c r="T39" s="17"/>
      <c r="W39" s="17"/>
      <c r="X39" s="17"/>
      <c r="Y39" s="17"/>
    </row>
    <row r="40" spans="1:55" s="10" customFormat="1" ht="20.25" customHeight="1" x14ac:dyDescent="0.4">
      <c r="A40" s="12" t="s">
        <v>172</v>
      </c>
      <c r="B40" s="12"/>
      <c r="C40" s="12"/>
    </row>
    <row r="41" spans="1:55" s="10" customFormat="1" ht="20.25" customHeight="1" x14ac:dyDescent="0.4">
      <c r="A41" s="12" t="s">
        <v>77</v>
      </c>
      <c r="B41" s="12"/>
      <c r="C41" s="12"/>
    </row>
    <row r="42" spans="1:55" s="10" customFormat="1" ht="20.25" customHeight="1" x14ac:dyDescent="0.4">
      <c r="A42" s="20" t="s">
        <v>151</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
      <c r="A44" s="12" t="s">
        <v>83</v>
      </c>
      <c r="B44" s="12"/>
    </row>
    <row r="45" spans="1:55" s="10" customFormat="1" ht="20.25" customHeight="1" x14ac:dyDescent="0.4"/>
    <row r="46" spans="1:55" s="10" customFormat="1" ht="20.25" customHeight="1" x14ac:dyDescent="0.4">
      <c r="A46" s="12" t="s">
        <v>170</v>
      </c>
      <c r="B46" s="12"/>
      <c r="C46" s="12"/>
    </row>
    <row r="47" spans="1:55" s="10" customFormat="1" ht="20.25" customHeight="1" x14ac:dyDescent="0.4">
      <c r="A47" s="12" t="s">
        <v>152</v>
      </c>
      <c r="B47" s="12"/>
      <c r="C47" s="12"/>
    </row>
    <row r="48" spans="1:55" s="10" customFormat="1" ht="20.25" customHeight="1" x14ac:dyDescent="0.4"/>
    <row r="49" spans="1:55" s="10" customFormat="1" ht="20.25" customHeight="1" x14ac:dyDescent="0.4">
      <c r="A49" s="12" t="s">
        <v>85</v>
      </c>
      <c r="B49" s="12"/>
      <c r="C49" s="12"/>
    </row>
    <row r="50" spans="1:55" s="10" customFormat="1" ht="20.25" customHeight="1" x14ac:dyDescent="0.4">
      <c r="A50" s="12" t="s">
        <v>153</v>
      </c>
      <c r="B50" s="12"/>
      <c r="C50" s="12"/>
    </row>
    <row r="51" spans="1:55" s="10" customFormat="1" ht="20.25" customHeight="1" x14ac:dyDescent="0.4">
      <c r="A51" s="12"/>
      <c r="B51" s="12"/>
      <c r="C51" s="12"/>
    </row>
    <row r="52" spans="1:55" s="10" customFormat="1" ht="20.25" customHeight="1" x14ac:dyDescent="0.4">
      <c r="A52" s="12" t="s">
        <v>86</v>
      </c>
      <c r="B52" s="12"/>
      <c r="C52" s="12"/>
    </row>
    <row r="53" spans="1:55" s="10" customFormat="1" ht="20.25" customHeight="1" x14ac:dyDescent="0.4">
      <c r="A53" s="12"/>
      <c r="B53" s="12"/>
      <c r="C53" s="12"/>
    </row>
    <row r="54" spans="1:55" s="10" customFormat="1" ht="20.25" customHeight="1" x14ac:dyDescent="0.4">
      <c r="A54" s="10" t="s">
        <v>154</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
      <c r="A55" s="10" t="s">
        <v>119</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
      <c r="A56" s="10" t="s">
        <v>165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
      <c r="A58" s="10" t="s">
        <v>174</v>
      </c>
      <c r="C58" s="22"/>
      <c r="D58" s="15"/>
      <c r="E58" s="15"/>
    </row>
    <row r="59" spans="1:55" s="10" customFormat="1" ht="20.25" customHeight="1" x14ac:dyDescent="0.4">
      <c r="A59" s="26" t="s">
        <v>144</v>
      </c>
      <c r="C59" s="22"/>
      <c r="D59" s="15"/>
      <c r="E59" s="15"/>
    </row>
    <row r="60" spans="1:55" s="10" customFormat="1" ht="20.25" customHeight="1" x14ac:dyDescent="0.4">
      <c r="A60" s="22"/>
      <c r="B60" s="22"/>
      <c r="C60" s="22"/>
      <c r="D60" s="12"/>
      <c r="E60" s="12"/>
    </row>
    <row r="61" spans="1:55" s="10" customFormat="1" ht="20.25" customHeight="1" x14ac:dyDescent="0.4">
      <c r="A61" s="10" t="s">
        <v>156</v>
      </c>
      <c r="C61" s="22"/>
      <c r="D61" s="15"/>
      <c r="E61" s="15"/>
    </row>
    <row r="62" spans="1:55" s="10" customFormat="1" ht="20.25" customHeight="1" x14ac:dyDescent="0.4">
      <c r="A62" s="65" t="s">
        <v>161</v>
      </c>
      <c r="B62" s="22"/>
      <c r="C62" s="22"/>
      <c r="D62" s="12"/>
      <c r="E62" s="12"/>
    </row>
    <row r="63" spans="1:55" s="10" customFormat="1" ht="20.25" customHeight="1" x14ac:dyDescent="0.4">
      <c r="A63" s="64" t="s">
        <v>162</v>
      </c>
      <c r="B63" s="22"/>
      <c r="C63" s="22"/>
      <c r="D63" s="12"/>
      <c r="E63" s="12"/>
    </row>
    <row r="64" spans="1:55" s="10" customFormat="1" ht="20.25" customHeight="1" x14ac:dyDescent="0.4">
      <c r="A64" s="65" t="s">
        <v>163</v>
      </c>
      <c r="B64" s="22"/>
      <c r="C64" s="22"/>
      <c r="D64" s="12"/>
      <c r="E64" s="12"/>
    </row>
    <row r="65" spans="1:5" s="10" customFormat="1" ht="20.25" customHeight="1" x14ac:dyDescent="0.4">
      <c r="A65" s="64" t="s">
        <v>164</v>
      </c>
      <c r="B65" s="22"/>
      <c r="C65" s="22"/>
      <c r="D65" s="12"/>
      <c r="E65" s="12"/>
    </row>
    <row r="66" spans="1:5" s="10" customFormat="1" ht="20.25" customHeight="1" x14ac:dyDescent="0.4">
      <c r="A66" s="65" t="s">
        <v>175</v>
      </c>
      <c r="B66" s="22"/>
      <c r="C66" s="22"/>
      <c r="D66" s="12"/>
      <c r="E66" s="12"/>
    </row>
    <row r="67" spans="1:5" s="10" customFormat="1" ht="20.25" customHeight="1" x14ac:dyDescent="0.4">
      <c r="A67" s="65" t="s">
        <v>176</v>
      </c>
      <c r="B67" s="22"/>
      <c r="C67" s="22"/>
      <c r="D67" s="12"/>
      <c r="E67" s="12"/>
    </row>
    <row r="68" spans="1:5" s="10" customFormat="1" ht="20.25" customHeight="1" x14ac:dyDescent="0.4">
      <c r="A68" s="65" t="s">
        <v>177</v>
      </c>
      <c r="B68" s="22"/>
      <c r="C68" s="22"/>
      <c r="D68" s="12"/>
      <c r="E68" s="12"/>
    </row>
    <row r="69" spans="1:5" s="10" customFormat="1" ht="20.25" customHeight="1" x14ac:dyDescent="0.4">
      <c r="A69" s="22"/>
      <c r="B69" s="22"/>
      <c r="C69" s="22"/>
      <c r="D69" s="12"/>
      <c r="E69" s="12"/>
    </row>
    <row r="70" spans="1:5" s="10" customFormat="1" ht="20.25" customHeight="1" x14ac:dyDescent="0.4">
      <c r="A70" s="22"/>
      <c r="B70" s="22"/>
      <c r="C70" s="22"/>
      <c r="D70" s="12"/>
      <c r="E70" s="12"/>
    </row>
    <row r="71" spans="1:5" s="10" customFormat="1" ht="20.25" customHeight="1" x14ac:dyDescent="0.4">
      <c r="A71" s="22"/>
      <c r="B71" s="22"/>
      <c r="C71" s="22"/>
      <c r="D71" s="12"/>
      <c r="E71" s="12"/>
    </row>
    <row r="72" spans="1:5" s="10" customFormat="1" ht="20.25" customHeight="1" x14ac:dyDescent="0.4">
      <c r="A72" s="22"/>
      <c r="B72" s="22"/>
      <c r="C72" s="22"/>
      <c r="D72" s="12"/>
      <c r="E72" s="12"/>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heetViews>
  <sheetFormatPr defaultColWidth="9" defaultRowHeight="25.5" x14ac:dyDescent="0.4"/>
  <cols>
    <col min="1" max="1" width="2" style="100" customWidth="1"/>
    <col min="2" max="2" width="7.125" style="100" bestFit="1" customWidth="1"/>
    <col min="3" max="11" width="40.625" style="100" customWidth="1"/>
    <col min="12" max="16384" width="9" style="100"/>
  </cols>
  <sheetData>
    <row r="1" spans="2:11" x14ac:dyDescent="0.4">
      <c r="B1" s="100" t="s">
        <v>111</v>
      </c>
    </row>
    <row r="3" spans="2:11" x14ac:dyDescent="0.4">
      <c r="B3" s="101" t="s">
        <v>112</v>
      </c>
      <c r="C3" s="101" t="s">
        <v>113</v>
      </c>
    </row>
    <row r="4" spans="2:11" x14ac:dyDescent="0.4">
      <c r="B4" s="101">
        <v>1</v>
      </c>
      <c r="C4" s="102" t="s">
        <v>114</v>
      </c>
    </row>
    <row r="5" spans="2:11" x14ac:dyDescent="0.4">
      <c r="B5" s="101">
        <v>2</v>
      </c>
      <c r="C5" s="102"/>
    </row>
    <row r="6" spans="2:11" x14ac:dyDescent="0.4">
      <c r="B6" s="101">
        <v>3</v>
      </c>
      <c r="C6" s="102"/>
    </row>
    <row r="7" spans="2:11" x14ac:dyDescent="0.4">
      <c r="B7" s="101">
        <v>4</v>
      </c>
      <c r="C7" s="102"/>
    </row>
    <row r="8" spans="2:11" x14ac:dyDescent="0.4">
      <c r="B8" s="101">
        <v>5</v>
      </c>
      <c r="C8" s="102"/>
    </row>
    <row r="10" spans="2:11" x14ac:dyDescent="0.4">
      <c r="B10" s="100" t="s">
        <v>110</v>
      </c>
    </row>
    <row r="11" spans="2:11" ht="26.25" thickBot="1" x14ac:dyDescent="0.45"/>
    <row r="12" spans="2:11" ht="26.25" thickBot="1" x14ac:dyDescent="0.45">
      <c r="B12" s="103" t="s">
        <v>92</v>
      </c>
      <c r="C12" s="104" t="s">
        <v>2</v>
      </c>
      <c r="D12" s="105" t="s">
        <v>43</v>
      </c>
      <c r="E12" s="106" t="s">
        <v>42</v>
      </c>
      <c r="F12" s="105" t="s">
        <v>145</v>
      </c>
      <c r="G12" s="107" t="s">
        <v>145</v>
      </c>
      <c r="H12" s="107" t="s">
        <v>145</v>
      </c>
      <c r="I12" s="107" t="s">
        <v>145</v>
      </c>
      <c r="J12" s="107" t="s">
        <v>145</v>
      </c>
      <c r="K12" s="108" t="s">
        <v>145</v>
      </c>
    </row>
    <row r="13" spans="2:11" x14ac:dyDescent="0.4">
      <c r="B13" s="299" t="s">
        <v>93</v>
      </c>
      <c r="C13" s="109" t="s">
        <v>50</v>
      </c>
      <c r="D13" s="110" t="s">
        <v>3</v>
      </c>
      <c r="E13" s="111" t="s">
        <v>3</v>
      </c>
      <c r="F13" s="111"/>
      <c r="G13" s="112"/>
      <c r="H13" s="112"/>
      <c r="I13" s="112"/>
      <c r="J13" s="112"/>
      <c r="K13" s="113"/>
    </row>
    <row r="14" spans="2:11" x14ac:dyDescent="0.4">
      <c r="B14" s="299"/>
      <c r="C14" s="114" t="s">
        <v>50</v>
      </c>
      <c r="D14" s="115" t="s">
        <v>51</v>
      </c>
      <c r="E14" s="116" t="s">
        <v>44</v>
      </c>
      <c r="F14" s="116"/>
      <c r="G14" s="102"/>
      <c r="H14" s="102"/>
      <c r="I14" s="102"/>
      <c r="J14" s="102"/>
      <c r="K14" s="117"/>
    </row>
    <row r="15" spans="2:11" x14ac:dyDescent="0.4">
      <c r="B15" s="299"/>
      <c r="C15" s="114" t="s">
        <v>50</v>
      </c>
      <c r="D15" s="118" t="s">
        <v>52</v>
      </c>
      <c r="E15" s="119" t="s">
        <v>45</v>
      </c>
      <c r="F15" s="119"/>
      <c r="G15" s="102"/>
      <c r="H15" s="102"/>
      <c r="I15" s="102"/>
      <c r="J15" s="102"/>
      <c r="K15" s="117"/>
    </row>
    <row r="16" spans="2:11" x14ac:dyDescent="0.4">
      <c r="B16" s="299"/>
      <c r="C16" s="114" t="s">
        <v>50</v>
      </c>
      <c r="D16" s="118" t="s">
        <v>120</v>
      </c>
      <c r="E16" s="119" t="s">
        <v>115</v>
      </c>
      <c r="F16" s="119"/>
      <c r="G16" s="102"/>
      <c r="H16" s="102"/>
      <c r="I16" s="102"/>
      <c r="J16" s="102"/>
      <c r="K16" s="117"/>
    </row>
    <row r="17" spans="2:11" x14ac:dyDescent="0.4">
      <c r="B17" s="299"/>
      <c r="C17" s="114" t="s">
        <v>50</v>
      </c>
      <c r="D17" s="118" t="s">
        <v>49</v>
      </c>
      <c r="E17" s="119" t="s">
        <v>116</v>
      </c>
      <c r="F17" s="119"/>
      <c r="G17" s="102"/>
      <c r="H17" s="102"/>
      <c r="I17" s="102"/>
      <c r="J17" s="102"/>
      <c r="K17" s="117"/>
    </row>
    <row r="18" spans="2:11" x14ac:dyDescent="0.4">
      <c r="B18" s="299"/>
      <c r="C18" s="114" t="s">
        <v>50</v>
      </c>
      <c r="D18" s="118" t="s">
        <v>47</v>
      </c>
      <c r="E18" s="119" t="s">
        <v>117</v>
      </c>
      <c r="F18" s="119"/>
      <c r="G18" s="102"/>
      <c r="H18" s="102"/>
      <c r="I18" s="102"/>
      <c r="J18" s="102"/>
      <c r="K18" s="117"/>
    </row>
    <row r="19" spans="2:11" x14ac:dyDescent="0.4">
      <c r="B19" s="299"/>
      <c r="C19" s="114" t="s">
        <v>50</v>
      </c>
      <c r="D19" s="118" t="s">
        <v>128</v>
      </c>
      <c r="E19" s="119" t="s">
        <v>46</v>
      </c>
      <c r="F19" s="119"/>
      <c r="G19" s="102"/>
      <c r="H19" s="102"/>
      <c r="I19" s="102"/>
      <c r="J19" s="102"/>
      <c r="K19" s="117"/>
    </row>
    <row r="20" spans="2:11" x14ac:dyDescent="0.4">
      <c r="B20" s="299"/>
      <c r="C20" s="114" t="s">
        <v>50</v>
      </c>
      <c r="D20" s="118" t="s">
        <v>145</v>
      </c>
      <c r="E20" s="119" t="s">
        <v>47</v>
      </c>
      <c r="F20" s="119"/>
      <c r="G20" s="102"/>
      <c r="H20" s="102"/>
      <c r="I20" s="102"/>
      <c r="J20" s="102"/>
      <c r="K20" s="117"/>
    </row>
    <row r="21" spans="2:11" x14ac:dyDescent="0.4">
      <c r="B21" s="299"/>
      <c r="C21" s="114" t="s">
        <v>50</v>
      </c>
      <c r="D21" s="118" t="s">
        <v>145</v>
      </c>
      <c r="E21" s="119" t="s">
        <v>48</v>
      </c>
      <c r="F21" s="119"/>
      <c r="G21" s="102"/>
      <c r="H21" s="102"/>
      <c r="I21" s="102"/>
      <c r="J21" s="102"/>
      <c r="K21" s="117"/>
    </row>
    <row r="22" spans="2:11" x14ac:dyDescent="0.4">
      <c r="B22" s="299"/>
      <c r="C22" s="114" t="s">
        <v>50</v>
      </c>
      <c r="D22" s="119" t="s">
        <v>145</v>
      </c>
      <c r="E22" s="119" t="s">
        <v>145</v>
      </c>
      <c r="F22" s="119"/>
      <c r="G22" s="102"/>
      <c r="H22" s="102"/>
      <c r="I22" s="102"/>
      <c r="J22" s="102"/>
      <c r="K22" s="117"/>
    </row>
    <row r="23" spans="2:11" x14ac:dyDescent="0.4">
      <c r="B23" s="299"/>
      <c r="C23" s="114" t="s">
        <v>50</v>
      </c>
      <c r="D23" s="119" t="s">
        <v>145</v>
      </c>
      <c r="E23" s="119" t="s">
        <v>145</v>
      </c>
      <c r="F23" s="119"/>
      <c r="G23" s="102"/>
      <c r="H23" s="102"/>
      <c r="I23" s="102"/>
      <c r="J23" s="102"/>
      <c r="K23" s="117"/>
    </row>
    <row r="24" spans="2:11" x14ac:dyDescent="0.4">
      <c r="B24" s="299"/>
      <c r="C24" s="114" t="s">
        <v>50</v>
      </c>
      <c r="D24" s="119" t="s">
        <v>145</v>
      </c>
      <c r="E24" s="119" t="s">
        <v>145</v>
      </c>
      <c r="F24" s="119"/>
      <c r="G24" s="102"/>
      <c r="H24" s="102"/>
      <c r="I24" s="102"/>
      <c r="J24" s="102"/>
      <c r="K24" s="117"/>
    </row>
    <row r="25" spans="2:11" ht="26.25" thickBot="1" x14ac:dyDescent="0.45">
      <c r="B25" s="300"/>
      <c r="C25" s="120" t="s">
        <v>50</v>
      </c>
      <c r="D25" s="121" t="s">
        <v>145</v>
      </c>
      <c r="E25" s="122" t="s">
        <v>145</v>
      </c>
      <c r="F25" s="122"/>
      <c r="G25" s="121"/>
      <c r="H25" s="121"/>
      <c r="I25" s="121"/>
      <c r="J25" s="121"/>
      <c r="K25" s="123"/>
    </row>
    <row r="28" spans="2:11" x14ac:dyDescent="0.4">
      <c r="C28" s="100" t="s">
        <v>136</v>
      </c>
    </row>
    <row r="29" spans="2:11" x14ac:dyDescent="0.4">
      <c r="C29" s="100" t="s">
        <v>53</v>
      </c>
    </row>
    <row r="30" spans="2:11" x14ac:dyDescent="0.4">
      <c r="C30" s="100" t="s">
        <v>142</v>
      </c>
    </row>
    <row r="31" spans="2:11" x14ac:dyDescent="0.4">
      <c r="C31" s="100" t="s">
        <v>139</v>
      </c>
    </row>
    <row r="32" spans="2:11" x14ac:dyDescent="0.4">
      <c r="C32" s="100" t="s">
        <v>140</v>
      </c>
    </row>
    <row r="33" spans="3:3" x14ac:dyDescent="0.4">
      <c r="C33" s="100" t="s">
        <v>141</v>
      </c>
    </row>
    <row r="34" spans="3:3" x14ac:dyDescent="0.4">
      <c r="C34" s="100" t="s">
        <v>54</v>
      </c>
    </row>
    <row r="35" spans="3:3" x14ac:dyDescent="0.4">
      <c r="C35" s="100" t="s">
        <v>55</v>
      </c>
    </row>
    <row r="37" spans="3:3" x14ac:dyDescent="0.4">
      <c r="C37" s="100" t="s">
        <v>143</v>
      </c>
    </row>
    <row r="38" spans="3:3" x14ac:dyDescent="0.4">
      <c r="C38" s="100" t="s">
        <v>94</v>
      </c>
    </row>
    <row r="39" spans="3:3" x14ac:dyDescent="0.4">
      <c r="C39" s="100" t="s">
        <v>95</v>
      </c>
    </row>
    <row r="40" spans="3:3" x14ac:dyDescent="0.4">
      <c r="C40" s="100" t="s">
        <v>96</v>
      </c>
    </row>
    <row r="41" spans="3:3" x14ac:dyDescent="0.4">
      <c r="C41" s="100" t="s">
        <v>97</v>
      </c>
    </row>
    <row r="42" spans="3:3" x14ac:dyDescent="0.4">
      <c r="C42" s="100"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永野 由里子</cp:lastModifiedBy>
  <cp:lastPrinted>2021-03-24T07:06:24Z</cp:lastPrinted>
  <dcterms:created xsi:type="dcterms:W3CDTF">2020-01-14T23:44:41Z</dcterms:created>
  <dcterms:modified xsi:type="dcterms:W3CDTF">2024-03-26T05:28:24Z</dcterms:modified>
</cp:coreProperties>
</file>