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60健康福祉局\070医療介護保険課\03 保険者支援G\1700 高齢者プラン等\高齢化率（毎年7月頃ホームページ掲載）\Ｒ6\02 施行\"/>
    </mc:Choice>
  </mc:AlternateContent>
  <xr:revisionPtr revIDLastSave="0" documentId="13_ncr:1_{651B217F-7E0A-4453-8895-A4F4C575E61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85歳以上人口比率 (市町順)" sheetId="3" r:id="rId1"/>
    <sheet name="85歳以上人口比率 (比率順)" sheetId="10" r:id="rId2"/>
    <sheet name="グラフ" sheetId="6" r:id="rId3"/>
  </sheets>
  <definedNames>
    <definedName name="_xlnm._FilterDatabase" localSheetId="0" hidden="1">'85歳以上人口比率 (市町順)'!$B$4:$G$4</definedName>
    <definedName name="_xlnm.Print_Area" localSheetId="0">'85歳以上人口比率 (市町順)'!$B$1:$F$29</definedName>
    <definedName name="_xlnm.Print_Area" localSheetId="1">'85歳以上人口比率 (比率順)'!$B$1:$F$29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0" l="1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F27" i="3" l="1"/>
  <c r="A27" i="3" s="1"/>
  <c r="F15" i="3"/>
  <c r="A15" i="3" s="1"/>
  <c r="F7" i="3"/>
  <c r="A7" i="3" s="1"/>
  <c r="C9" i="10" s="1"/>
  <c r="F5" i="3"/>
  <c r="A5" i="3" s="1"/>
  <c r="F26" i="3"/>
  <c r="A26" i="3" s="1"/>
  <c r="F22" i="3"/>
  <c r="A22" i="3" s="1"/>
  <c r="F20" i="3"/>
  <c r="A20" i="3" s="1"/>
  <c r="F14" i="3"/>
  <c r="A14" i="3" s="1"/>
  <c r="F12" i="3"/>
  <c r="A12" i="3" s="1"/>
  <c r="F18" i="3"/>
  <c r="A18" i="3" s="1"/>
  <c r="F10" i="3"/>
  <c r="A10" i="3" s="1"/>
  <c r="F24" i="3"/>
  <c r="A24" i="3" s="1"/>
  <c r="F16" i="3"/>
  <c r="A16" i="3" s="1"/>
  <c r="F8" i="3"/>
  <c r="A8" i="3" s="1"/>
  <c r="F25" i="3"/>
  <c r="A25" i="3" s="1"/>
  <c r="F17" i="3"/>
  <c r="A17" i="3" s="1"/>
  <c r="F9" i="3"/>
  <c r="A9" i="3" s="1"/>
  <c r="F19" i="3"/>
  <c r="A19" i="3" s="1"/>
  <c r="F11" i="3"/>
  <c r="A11" i="3" s="1"/>
  <c r="F23" i="3"/>
  <c r="A23" i="3" s="1"/>
  <c r="F6" i="3"/>
  <c r="A6" i="3" s="1"/>
  <c r="F21" i="3"/>
  <c r="A21" i="3" s="1"/>
  <c r="F13" i="3"/>
  <c r="A13" i="3" s="1"/>
  <c r="B9" i="10" l="1"/>
  <c r="C10" i="10"/>
  <c r="B10" i="10"/>
  <c r="B29" i="10"/>
  <c r="D14" i="10"/>
  <c r="C14" i="10"/>
  <c r="B14" i="10"/>
  <c r="D21" i="10"/>
  <c r="C21" i="10"/>
  <c r="B21" i="10"/>
  <c r="D5" i="10"/>
  <c r="C5" i="10"/>
  <c r="B5" i="10"/>
  <c r="D10" i="10"/>
  <c r="D16" i="10"/>
  <c r="C16" i="10"/>
  <c r="B16" i="10"/>
  <c r="D8" i="10"/>
  <c r="C8" i="10"/>
  <c r="B8" i="10"/>
  <c r="D6" i="10"/>
  <c r="C6" i="10"/>
  <c r="B6" i="10"/>
  <c r="D20" i="10"/>
  <c r="C20" i="10"/>
  <c r="B20" i="10"/>
  <c r="D15" i="10"/>
  <c r="C15" i="10"/>
  <c r="B15" i="10"/>
  <c r="D22" i="10"/>
  <c r="C22" i="10"/>
  <c r="B22" i="10"/>
  <c r="D17" i="10"/>
  <c r="C17" i="10"/>
  <c r="B17" i="10"/>
  <c r="D23" i="10"/>
  <c r="C23" i="10"/>
  <c r="B23" i="10"/>
  <c r="D11" i="10"/>
  <c r="C11" i="10"/>
  <c r="B11" i="10"/>
  <c r="D19" i="10"/>
  <c r="C19" i="10"/>
  <c r="B19" i="10"/>
  <c r="D12" i="10"/>
  <c r="C12" i="10"/>
  <c r="B12" i="10"/>
  <c r="D26" i="10"/>
  <c r="C26" i="10"/>
  <c r="B26" i="10"/>
  <c r="D27" i="10"/>
  <c r="C27" i="10"/>
  <c r="B27" i="10"/>
  <c r="D25" i="10"/>
  <c r="C25" i="10"/>
  <c r="B25" i="10"/>
  <c r="D18" i="10"/>
  <c r="C18" i="10"/>
  <c r="B18" i="10"/>
  <c r="D7" i="10"/>
  <c r="C7" i="10"/>
  <c r="B7" i="10"/>
  <c r="D13" i="10"/>
  <c r="C13" i="10"/>
  <c r="B13" i="10"/>
  <c r="D24" i="10"/>
  <c r="C24" i="10"/>
  <c r="B24" i="10"/>
  <c r="D9" i="10"/>
  <c r="E9" i="10" s="1"/>
  <c r="E14" i="10" l="1"/>
  <c r="E8" i="10"/>
  <c r="E23" i="10"/>
  <c r="E25" i="10"/>
  <c r="E22" i="10"/>
  <c r="E21" i="10"/>
  <c r="E12" i="10"/>
  <c r="E6" i="10"/>
  <c r="E10" i="10"/>
  <c r="E24" i="10"/>
  <c r="E19" i="10"/>
  <c r="E13" i="10"/>
  <c r="E11" i="10"/>
  <c r="E16" i="10"/>
  <c r="E7" i="10"/>
  <c r="E27" i="10"/>
  <c r="E18" i="10"/>
  <c r="E26" i="10"/>
  <c r="E17" i="10"/>
  <c r="E5" i="10"/>
  <c r="E20" i="10"/>
  <c r="E15" i="10"/>
  <c r="D4" i="10"/>
  <c r="C4" i="10"/>
  <c r="E4" i="10" l="1"/>
</calcChain>
</file>

<file path=xl/sharedStrings.xml><?xml version="1.0" encoding="utf-8"?>
<sst xmlns="http://schemas.openxmlformats.org/spreadsheetml/2006/main" count="40" uniqueCount="35">
  <si>
    <t>呉市</t>
  </si>
  <si>
    <t>竹原市</t>
  </si>
  <si>
    <t>三原市</t>
  </si>
  <si>
    <t>尾道市</t>
  </si>
  <si>
    <t>福山市</t>
  </si>
  <si>
    <t>府中市</t>
  </si>
  <si>
    <t>三次市</t>
  </si>
  <si>
    <t>庄原市</t>
  </si>
  <si>
    <t>大竹市</t>
  </si>
  <si>
    <t>東広島市</t>
  </si>
  <si>
    <t>廿日市市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</si>
  <si>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</si>
  <si>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</si>
  <si>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</si>
  <si>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</si>
  <si>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</si>
  <si>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</si>
  <si>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</si>
  <si>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</si>
  <si>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</si>
  <si>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</si>
  <si>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県全体</t>
    <rPh sb="0" eb="3">
      <t>ケンゼンタイ</t>
    </rPh>
    <phoneticPr fontId="2"/>
  </si>
  <si>
    <t>総人口
　　　　　　（人）</t>
    <rPh sb="0" eb="3">
      <t>ソウジンコウ</t>
    </rPh>
    <rPh sb="11" eb="12">
      <t>ニン</t>
    </rPh>
    <phoneticPr fontId="2"/>
  </si>
  <si>
    <t>区分</t>
    <phoneticPr fontId="2"/>
  </si>
  <si>
    <t>―</t>
    <phoneticPr fontId="2"/>
  </si>
  <si>
    <t>広島市</t>
  </si>
  <si>
    <t>安芸高田市</t>
  </si>
  <si>
    <t>比率
　　　　　（％）</t>
    <rPh sb="0" eb="2">
      <t>ヒリツ</t>
    </rPh>
    <phoneticPr fontId="2"/>
  </si>
  <si>
    <t>区分</t>
    <phoneticPr fontId="2"/>
  </si>
  <si>
    <t>順位</t>
    <rPh sb="0" eb="2">
      <t>ジュンイ</t>
    </rPh>
    <phoneticPr fontId="2"/>
  </si>
  <si>
    <t>85歳以上
　　　　　　（人）</t>
    <rPh sb="13" eb="14">
      <t>ニン</t>
    </rPh>
    <phoneticPr fontId="3"/>
  </si>
  <si>
    <t>85歳以上人口
比率の順位</t>
    <rPh sb="11" eb="13">
      <t>ジュンイ</t>
    </rPh>
    <phoneticPr fontId="2"/>
  </si>
  <si>
    <r>
      <t>8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歳以上
　　　　　　（人）</t>
    </r>
    <rPh sb="13" eb="14">
      <t>ニン</t>
    </rPh>
    <phoneticPr fontId="3"/>
  </si>
  <si>
    <t>広島県　市町別85歳以上人口比率（R6.1.1現在）</t>
    <rPh sb="0" eb="3">
      <t>ヒロシマケン</t>
    </rPh>
    <rPh sb="4" eb="6">
      <t>シマチ</t>
    </rPh>
    <rPh sb="6" eb="7">
      <t>ベツ</t>
    </rPh>
    <rPh sb="9" eb="12">
      <t>サイイジョウ</t>
    </rPh>
    <rPh sb="12" eb="14">
      <t>ジンコウ</t>
    </rPh>
    <rPh sb="14" eb="16">
      <t>ヒリツ</t>
    </rPh>
    <rPh sb="23" eb="25">
      <t>ゲンザイ</t>
    </rPh>
    <phoneticPr fontId="2"/>
  </si>
  <si>
    <t>【出典】 総務省「住民基本台帳に基づく人口、人口動態及び世帯数（令和6年1月1日現在）」</t>
    <rPh sb="1" eb="3">
      <t>シュッテン</t>
    </rPh>
    <rPh sb="5" eb="8">
      <t>ソウムショウ</t>
    </rPh>
    <rPh sb="32" eb="34">
      <t>レイワ</t>
    </rPh>
    <rPh sb="35" eb="36">
      <t>ネン</t>
    </rPh>
    <rPh sb="36" eb="37">
      <t>ヘイネン</t>
    </rPh>
    <rPh sb="37" eb="38">
      <t>ガツ</t>
    </rPh>
    <rPh sb="39" eb="42">
      <t>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</si>
</sst>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3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8" fontId="0" fillId="0" borderId="1" xfId="2" applyFont="1" applyBorder="1">
      <alignment vertical="center"/>
    </xf>
    <xf numFmtId="0" fontId="0" fillId="2" borderId="2" xfId="0" applyFill="1" applyBorder="1" applyAlignment="1">
      <alignment horizontal="center" vertical="center"/>
    </xf>
    <xf numFmtId="38" fontId="0" fillId="0" borderId="3" xfId="2" applyFont="1" applyBorder="1" applyAlignment="1" applyProtection="1">
      <alignment vertical="center"/>
    </xf>
    <xf numFmtId="38" fontId="0" fillId="0" borderId="3" xfId="2" applyFont="1" applyBorder="1" applyAlignment="1">
      <alignment vertical="center"/>
    </xf>
    <xf numFmtId="38" fontId="0" fillId="0" borderId="4" xfId="2" applyFont="1" applyBorder="1">
      <alignment vertical="center"/>
    </xf>
    <xf numFmtId="38" fontId="0" fillId="0" borderId="5" xfId="2" applyFont="1" applyBorder="1" applyAlignment="1" applyProtection="1">
      <alignment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1" fillId="2" borderId="10" xfId="1" applyNumberFormat="1" applyFill="1" applyBorder="1">
      <alignment vertical="center"/>
    </xf>
    <xf numFmtId="176" fontId="1" fillId="0" borderId="11" xfId="1" applyNumberFormat="1" applyFill="1" applyBorder="1">
      <alignment vertical="center"/>
    </xf>
    <xf numFmtId="176" fontId="1" fillId="0" borderId="12" xfId="1" applyNumberFormat="1" applyFill="1" applyBorder="1">
      <alignment vertical="center"/>
    </xf>
    <xf numFmtId="176" fontId="0" fillId="0" borderId="11" xfId="1" applyNumberFormat="1" applyFont="1" applyFill="1" applyBorder="1">
      <alignment vertical="center"/>
    </xf>
    <xf numFmtId="38" fontId="0" fillId="0" borderId="13" xfId="2" applyFont="1" applyBorder="1">
      <alignment vertical="center"/>
    </xf>
    <xf numFmtId="38" fontId="0" fillId="0" borderId="14" xfId="2" applyFont="1" applyBorder="1" applyAlignment="1" applyProtection="1">
      <alignment vertical="center"/>
    </xf>
    <xf numFmtId="176" fontId="1" fillId="0" borderId="15" xfId="1" applyNumberFormat="1" applyFill="1" applyBorder="1">
      <alignment vertical="center"/>
    </xf>
    <xf numFmtId="38" fontId="0" fillId="0" borderId="16" xfId="2" applyFont="1" applyBorder="1">
      <alignment vertical="center"/>
    </xf>
    <xf numFmtId="38" fontId="0" fillId="0" borderId="17" xfId="2" applyFont="1" applyBorder="1" applyAlignment="1" applyProtection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38" fontId="1" fillId="0" borderId="4" xfId="2" applyFont="1" applyBorder="1">
      <alignment vertical="center"/>
    </xf>
    <xf numFmtId="38" fontId="1" fillId="0" borderId="5" xfId="2" applyFont="1" applyBorder="1" applyAlignment="1" applyProtection="1">
      <alignment vertical="center"/>
    </xf>
    <xf numFmtId="38" fontId="0" fillId="0" borderId="0" xfId="0" applyNumberFormat="1">
      <alignment vertical="center"/>
    </xf>
    <xf numFmtId="38" fontId="1" fillId="2" borderId="30" xfId="2" applyFill="1" applyBorder="1">
      <alignment vertical="center"/>
    </xf>
    <xf numFmtId="38" fontId="1" fillId="2" borderId="29" xfId="2" applyFill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38" fontId="1" fillId="0" borderId="1" xfId="2" applyFont="1" applyBorder="1">
      <alignment vertical="center"/>
    </xf>
    <xf numFmtId="38" fontId="0" fillId="0" borderId="17" xfId="2" applyFont="1" applyBorder="1" applyAlignment="1">
      <alignment vertical="center"/>
    </xf>
    <xf numFmtId="38" fontId="0" fillId="0" borderId="5" xfId="2" applyFont="1" applyBorder="1" applyAlignment="1">
      <alignment vertical="center"/>
    </xf>
    <xf numFmtId="38" fontId="1" fillId="0" borderId="3" xfId="2" applyFont="1" applyBorder="1" applyAlignment="1" applyProtection="1">
      <alignment vertical="center"/>
    </xf>
    <xf numFmtId="176" fontId="0" fillId="0" borderId="12" xfId="1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38" fontId="0" fillId="0" borderId="25" xfId="2" applyFont="1" applyBorder="1" applyAlignment="1">
      <alignment horizontal="center" vertical="center" wrapText="1"/>
    </xf>
    <xf numFmtId="38" fontId="1" fillId="0" borderId="26" xfId="2" applyFont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広島県の</a:t>
            </a:r>
            <a:r>
              <a:rPr lang="en-US" altLang="ja-JP"/>
              <a:t>85</a:t>
            </a:r>
            <a:r>
              <a:rPr lang="ja-JP" altLang="en-US"/>
              <a:t>歳以上人口比率（令和</a:t>
            </a:r>
            <a:r>
              <a:rPr lang="en-US" altLang="ja-JP"/>
              <a:t>6</a:t>
            </a:r>
            <a:r>
              <a:rPr lang="ja-JP" altLang="en-US"/>
              <a:t>年</a:t>
            </a:r>
            <a:r>
              <a:rPr lang="en-US" altLang="ja-JP"/>
              <a:t>1</a:t>
            </a:r>
            <a:r>
              <a:rPr lang="ja-JP" altLang="en-US"/>
              <a:t>月</a:t>
            </a:r>
            <a:r>
              <a:rPr lang="en-US" altLang="ja-JP"/>
              <a:t>1</a:t>
            </a:r>
            <a:r>
              <a:rPr lang="ja-JP" altLang="en-US"/>
              <a:t>日現在）</a:t>
            </a:r>
          </a:p>
        </c:rich>
      </c:tx>
      <c:layout>
        <c:manualLayout>
          <c:xMode val="edge"/>
          <c:yMode val="edge"/>
          <c:x val="0.26633165829145733"/>
          <c:y val="1.9769357495881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221105527638194E-2"/>
          <c:y val="0.15485996705107083"/>
          <c:w val="0.82512562814070345"/>
          <c:h val="0.71169686985172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'85歳以上人口比率 (市町順)'!$E$2</c:f>
              <c:strCache>
                <c:ptCount val="1"/>
                <c:pt idx="0">
                  <c:v>比率
　　　　　（％）</c:v>
                </c:pt>
              </c:strCache>
            </c:strRef>
          </c:tx>
          <c:invertIfNegative val="0"/>
          <c:dLbls>
            <c:dLbl>
              <c:idx val="16"/>
              <c:layout>
                <c:manualLayout>
                  <c:x val="0"/>
                  <c:y val="-4.52830161769118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74-4969-87CF-6FF08171C526}"/>
                </c:ext>
              </c:extLst>
            </c:dLbl>
            <c:dLbl>
              <c:idx val="22"/>
              <c:layout>
                <c:manualLayout>
                  <c:x val="1.0111793516117279E-16"/>
                  <c:y val="1.13129315092984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74-4969-87CF-6FF08171C52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('85歳以上人口比率 (市町順)'!$B$3,'85歳以上人口比率 (市町順)'!$B$5:$B$27)</c:f>
              <c:strCache>
                <c:ptCount val="24"/>
                <c:pt idx="1">
                  <c:v>広島市</c:v>
                </c:pt>
                <c:pt idx="2">
                  <c:v>呉市</c:v>
                </c:pt>
                <c:pt idx="3">
                  <c:v>竹原市</c:v>
                </c:pt>
                <c:pt idx="4">
                  <c:v>三原市</c:v>
                </c:pt>
                <c:pt idx="5">
                  <c:v>尾道市</c:v>
                </c:pt>
                <c:pt idx="6">
                  <c:v>福山市</c:v>
                </c:pt>
                <c:pt idx="7">
                  <c:v>府中市</c:v>
                </c:pt>
                <c:pt idx="8">
                  <c:v>三次市</c:v>
                </c:pt>
                <c:pt idx="9">
                  <c:v>庄原市</c:v>
                </c:pt>
                <c:pt idx="10">
                  <c:v>大竹市</c:v>
                </c:pt>
                <c:pt idx="11">
                  <c:v>東広島市</c:v>
                </c:pt>
                <c:pt idx="12">
                  <c:v>廿日市市</c:v>
                </c:pt>
                <c:pt idx="13">
                  <c:v>安芸高田市</c:v>
                </c:pt>
                <c:pt idx="14">
                  <c:v>江田島市</c:v>
                </c:pt>
                <c:pt idx="15">
                  <c:v>府中町</c:v>
                </c:pt>
                <c:pt idx="16">
                  <c:v>海田町</c:v>
                </c:pt>
                <c:pt idx="17">
                  <c:v>熊野町</c:v>
                </c:pt>
                <c:pt idx="18">
                  <c:v>坂町</c:v>
                </c:pt>
                <c:pt idx="19">
                  <c:v>安芸太田町</c:v>
                </c:pt>
                <c:pt idx="20">
                  <c:v>北広島町</c:v>
                </c:pt>
                <c:pt idx="21">
                  <c:v>大崎上島町</c:v>
                </c:pt>
                <c:pt idx="22">
                  <c:v>世羅町</c:v>
                </c:pt>
                <c:pt idx="23">
                  <c:v>神石高原町</c:v>
                </c:pt>
              </c:strCache>
            </c:strRef>
          </c:cat>
          <c:val>
            <c:numRef>
              <c:f>('85歳以上人口比率 (市町順)'!$E$3,'85歳以上人口比率 (市町順)'!$E$5:$E$27)</c:f>
              <c:numCache>
                <c:formatCode>0.0%</c:formatCode>
                <c:ptCount val="24"/>
                <c:pt idx="1">
                  <c:v>4.4884808186139317E-2</c:v>
                </c:pt>
                <c:pt idx="2">
                  <c:v>7.3893712655040925E-2</c:v>
                </c:pt>
                <c:pt idx="3">
                  <c:v>9.2351716961498437E-2</c:v>
                </c:pt>
                <c:pt idx="4">
                  <c:v>7.4539306463326072E-2</c:v>
                </c:pt>
                <c:pt idx="5">
                  <c:v>7.5784732396122309E-2</c:v>
                </c:pt>
                <c:pt idx="6">
                  <c:v>5.2237926458777104E-2</c:v>
                </c:pt>
                <c:pt idx="7">
                  <c:v>8.3214773900186903E-2</c:v>
                </c:pt>
                <c:pt idx="8">
                  <c:v>8.5055774278215229E-2</c:v>
                </c:pt>
                <c:pt idx="9">
                  <c:v>0.12069989064208718</c:v>
                </c:pt>
                <c:pt idx="10">
                  <c:v>7.5016510625072835E-2</c:v>
                </c:pt>
                <c:pt idx="11">
                  <c:v>4.1487329148208026E-2</c:v>
                </c:pt>
                <c:pt idx="12">
                  <c:v>5.453996983408748E-2</c:v>
                </c:pt>
                <c:pt idx="13">
                  <c:v>9.5111044304986653E-2</c:v>
                </c:pt>
                <c:pt idx="14">
                  <c:v>0.10030481996570775</c:v>
                </c:pt>
                <c:pt idx="15">
                  <c:v>4.2551574788191937E-2</c:v>
                </c:pt>
                <c:pt idx="16">
                  <c:v>3.7905317769130996E-2</c:v>
                </c:pt>
                <c:pt idx="17">
                  <c:v>5.7046979865771813E-2</c:v>
                </c:pt>
                <c:pt idx="18">
                  <c:v>5.7728706624605677E-2</c:v>
                </c:pt>
                <c:pt idx="19">
                  <c:v>0.15279279279279279</c:v>
                </c:pt>
                <c:pt idx="20">
                  <c:v>0.1012584479142391</c:v>
                </c:pt>
                <c:pt idx="21">
                  <c:v>0.12174290677475391</c:v>
                </c:pt>
                <c:pt idx="22">
                  <c:v>0.10342968802641331</c:v>
                </c:pt>
                <c:pt idx="23">
                  <c:v>0.14712471994025392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74-4969-87CF-6FF08171C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088376"/>
        <c:axId val="458994808"/>
      </c:barChart>
      <c:catAx>
        <c:axId val="459088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eaVert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8994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8994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90883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75" right="0.75" top="1" bottom="1" header="0.51200000000000001" footer="0.51200000000000001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0261" cy="5615609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0.04426</cdr:x>
      <cdr:y>0.64727</cdr:y>
    </cdr:from>
    <cdr:to>
      <cdr:x>0.88351</cdr:x>
      <cdr:y>0.64727</cdr:y>
    </cdr:to>
    <cdr:sp macro="" textlink="">
      <cdr:nvSpPr>
        <cdr:cNvPr id="1228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07160" y="3634811"/>
          <a:ext cx="7720443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0.88467</cdr:x>
      <cdr:y>0.59962</cdr:y>
    </cdr:from>
    <cdr:to>
      <cdr:x>0.98717</cdr:x>
      <cdr:y>0.6937</cdr:y>
    </cdr:to>
    <cdr:sp macro="" textlink="">
      <cdr:nvSpPr>
        <cdr:cNvPr id="1229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38275" y="3367210"/>
          <a:ext cx="942920" cy="5283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広島県平均</a:t>
          </a:r>
        </a:p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5.6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view="pageBreakPreview" zoomScale="85" zoomScaleNormal="85" zoomScaleSheetLayoutView="85" workbookViewId="0">
      <selection activeCell="H2" sqref="H2"/>
    </sheetView>
  </sheetViews>
  <sheetFormatPr defaultRowHeight="24.9" customHeight="1" x14ac:dyDescent="0.2"/>
  <cols>
    <col min="1" max="1" width="5.08984375" style="1" customWidth="1"/>
    <col min="2" max="2" width="16.6328125" style="1" customWidth="1"/>
    <col min="3" max="5" width="16.6328125" customWidth="1"/>
    <col min="6" max="6" width="16.6328125" style="1" customWidth="1"/>
    <col min="7" max="7" width="1.6328125" style="1" customWidth="1"/>
    <col min="11" max="11" width="9.1796875" bestFit="1" customWidth="1"/>
  </cols>
  <sheetData>
    <row r="1" spans="1:12" ht="24.9" customHeight="1" thickBot="1" x14ac:dyDescent="0.25">
      <c r="B1" s="37" t="s">
        <v>33</v>
      </c>
      <c r="C1" s="37"/>
      <c r="D1" s="37"/>
      <c r="E1" s="37"/>
      <c r="F1" s="37"/>
      <c r="G1" s="29"/>
    </row>
    <row r="2" spans="1:12" ht="24.9" customHeight="1" x14ac:dyDescent="0.2">
      <c r="B2" s="38" t="s">
        <v>23</v>
      </c>
      <c r="C2" s="40" t="s">
        <v>22</v>
      </c>
      <c r="D2" s="42" t="s">
        <v>30</v>
      </c>
      <c r="E2" s="44" t="s">
        <v>27</v>
      </c>
      <c r="F2" s="46" t="s">
        <v>31</v>
      </c>
      <c r="G2" s="30"/>
    </row>
    <row r="3" spans="1:12" ht="24.9" customHeight="1" thickBot="1" x14ac:dyDescent="0.25">
      <c r="A3" s="1" t="s">
        <v>29</v>
      </c>
      <c r="B3" s="39"/>
      <c r="C3" s="41"/>
      <c r="D3" s="43"/>
      <c r="E3" s="45"/>
      <c r="F3" s="47"/>
      <c r="G3" s="30"/>
    </row>
    <row r="4" spans="1:12" ht="24.9" customHeight="1" thickBot="1" x14ac:dyDescent="0.25">
      <c r="B4" s="3" t="s">
        <v>21</v>
      </c>
      <c r="C4" s="27">
        <v>2750540</v>
      </c>
      <c r="D4" s="28">
        <v>153864</v>
      </c>
      <c r="E4" s="12">
        <f t="shared" ref="E4:E27" si="0">D4/C4</f>
        <v>5.5939560958938969E-2</v>
      </c>
      <c r="F4" s="8" t="s">
        <v>24</v>
      </c>
    </row>
    <row r="5" spans="1:12" ht="24.9" customHeight="1" x14ac:dyDescent="0.2">
      <c r="A5" s="1">
        <f>F5</f>
        <v>20</v>
      </c>
      <c r="B5" s="21" t="s">
        <v>25</v>
      </c>
      <c r="C5" s="24">
        <v>1178773</v>
      </c>
      <c r="D5" s="25">
        <v>52909</v>
      </c>
      <c r="E5" s="13">
        <f>D5/C5</f>
        <v>4.4884808186139317E-2</v>
      </c>
      <c r="F5" s="9">
        <f>RANK(E5,$E$5:$E$27)</f>
        <v>20</v>
      </c>
      <c r="K5" s="26"/>
      <c r="L5" s="26"/>
    </row>
    <row r="6" spans="1:12" ht="24.9" customHeight="1" x14ac:dyDescent="0.2">
      <c r="A6" s="1">
        <f>F6</f>
        <v>15</v>
      </c>
      <c r="B6" s="22" t="s">
        <v>0</v>
      </c>
      <c r="C6" s="2">
        <v>205349</v>
      </c>
      <c r="D6" s="5">
        <v>15174</v>
      </c>
      <c r="E6" s="14">
        <f t="shared" si="0"/>
        <v>7.3893712655040925E-2</v>
      </c>
      <c r="F6" s="10">
        <f t="shared" ref="F6:F26" si="1">RANK(E6,$E$5:$E$27)</f>
        <v>15</v>
      </c>
      <c r="K6" s="26"/>
      <c r="L6" s="26"/>
    </row>
    <row r="7" spans="1:12" ht="24.9" customHeight="1" x14ac:dyDescent="0.2">
      <c r="A7" s="1">
        <f t="shared" ref="A7:A27" si="2">F7</f>
        <v>9</v>
      </c>
      <c r="B7" s="22" t="s">
        <v>1</v>
      </c>
      <c r="C7" s="2">
        <v>23064</v>
      </c>
      <c r="D7" s="4">
        <v>2130</v>
      </c>
      <c r="E7" s="14">
        <f t="shared" si="0"/>
        <v>9.2351716961498437E-2</v>
      </c>
      <c r="F7" s="10">
        <f>RANK(E7,$E$5:$E$27)</f>
        <v>9</v>
      </c>
      <c r="K7" s="26"/>
      <c r="L7" s="26"/>
    </row>
    <row r="8" spans="1:12" ht="24.9" customHeight="1" x14ac:dyDescent="0.2">
      <c r="A8" s="1">
        <f t="shared" si="2"/>
        <v>14</v>
      </c>
      <c r="B8" s="22" t="s">
        <v>2</v>
      </c>
      <c r="C8" s="2">
        <v>88128</v>
      </c>
      <c r="D8" s="5">
        <v>6569</v>
      </c>
      <c r="E8" s="14">
        <f t="shared" si="0"/>
        <v>7.4539306463326072E-2</v>
      </c>
      <c r="F8" s="10">
        <f t="shared" si="1"/>
        <v>14</v>
      </c>
      <c r="K8" s="26"/>
      <c r="L8" s="26"/>
    </row>
    <row r="9" spans="1:12" ht="24.9" customHeight="1" x14ac:dyDescent="0.2">
      <c r="A9" s="1">
        <f t="shared" si="2"/>
        <v>12</v>
      </c>
      <c r="B9" s="22" t="s">
        <v>3</v>
      </c>
      <c r="C9" s="2">
        <v>128324</v>
      </c>
      <c r="D9" s="4">
        <v>9725</v>
      </c>
      <c r="E9" s="14">
        <f t="shared" si="0"/>
        <v>7.5784732396122309E-2</v>
      </c>
      <c r="F9" s="10">
        <f t="shared" si="1"/>
        <v>12</v>
      </c>
      <c r="K9" s="26"/>
      <c r="L9" s="26"/>
    </row>
    <row r="10" spans="1:12" ht="24.9" customHeight="1" x14ac:dyDescent="0.2">
      <c r="A10" s="1">
        <f t="shared" si="2"/>
        <v>19</v>
      </c>
      <c r="B10" s="22" t="s">
        <v>4</v>
      </c>
      <c r="C10" s="2">
        <v>458192</v>
      </c>
      <c r="D10" s="5">
        <v>23935</v>
      </c>
      <c r="E10" s="14">
        <f t="shared" si="0"/>
        <v>5.2237926458777104E-2</v>
      </c>
      <c r="F10" s="10">
        <f t="shared" si="1"/>
        <v>19</v>
      </c>
      <c r="K10" s="26"/>
      <c r="L10" s="26"/>
    </row>
    <row r="11" spans="1:12" ht="24.9" customHeight="1" x14ac:dyDescent="0.2">
      <c r="A11" s="1">
        <f t="shared" si="2"/>
        <v>11</v>
      </c>
      <c r="B11" s="22" t="s">
        <v>5</v>
      </c>
      <c r="C11" s="2">
        <v>35847</v>
      </c>
      <c r="D11" s="4">
        <v>2983</v>
      </c>
      <c r="E11" s="14">
        <f t="shared" si="0"/>
        <v>8.3214773900186903E-2</v>
      </c>
      <c r="F11" s="10">
        <f t="shared" si="1"/>
        <v>11</v>
      </c>
      <c r="K11" s="26"/>
      <c r="L11" s="26"/>
    </row>
    <row r="12" spans="1:12" ht="24.9" customHeight="1" x14ac:dyDescent="0.2">
      <c r="A12" s="1">
        <f t="shared" si="2"/>
        <v>10</v>
      </c>
      <c r="B12" s="22" t="s">
        <v>6</v>
      </c>
      <c r="C12" s="2">
        <v>48768</v>
      </c>
      <c r="D12" s="5">
        <v>4148</v>
      </c>
      <c r="E12" s="14">
        <f t="shared" si="0"/>
        <v>8.5055774278215229E-2</v>
      </c>
      <c r="F12" s="10">
        <f t="shared" si="1"/>
        <v>10</v>
      </c>
      <c r="K12" s="26"/>
      <c r="L12" s="26"/>
    </row>
    <row r="13" spans="1:12" ht="24.9" customHeight="1" x14ac:dyDescent="0.2">
      <c r="A13" s="1">
        <f t="shared" si="2"/>
        <v>4</v>
      </c>
      <c r="B13" s="22" t="s">
        <v>7</v>
      </c>
      <c r="C13" s="2">
        <v>32005</v>
      </c>
      <c r="D13" s="4">
        <v>3863</v>
      </c>
      <c r="E13" s="14">
        <f t="shared" si="0"/>
        <v>0.12069989064208718</v>
      </c>
      <c r="F13" s="10">
        <f t="shared" si="1"/>
        <v>4</v>
      </c>
      <c r="K13" s="26"/>
      <c r="L13" s="26"/>
    </row>
    <row r="14" spans="1:12" ht="24.9" customHeight="1" x14ac:dyDescent="0.2">
      <c r="A14" s="1">
        <f t="shared" si="2"/>
        <v>13</v>
      </c>
      <c r="B14" s="22" t="s">
        <v>8</v>
      </c>
      <c r="C14" s="2">
        <v>25741</v>
      </c>
      <c r="D14" s="5">
        <v>1931</v>
      </c>
      <c r="E14" s="14">
        <f t="shared" si="0"/>
        <v>7.5016510625072835E-2</v>
      </c>
      <c r="F14" s="10">
        <f t="shared" si="1"/>
        <v>13</v>
      </c>
      <c r="K14" s="26"/>
      <c r="L14" s="26"/>
    </row>
    <row r="15" spans="1:12" ht="24.9" customHeight="1" x14ac:dyDescent="0.2">
      <c r="A15" s="1">
        <f t="shared" si="2"/>
        <v>22</v>
      </c>
      <c r="B15" s="22" t="s">
        <v>9</v>
      </c>
      <c r="C15" s="2">
        <v>190516</v>
      </c>
      <c r="D15" s="4">
        <v>7904</v>
      </c>
      <c r="E15" s="14">
        <f t="shared" si="0"/>
        <v>4.1487329148208026E-2</v>
      </c>
      <c r="F15" s="10">
        <f>RANK(E15,$E$5:$E$27)</f>
        <v>22</v>
      </c>
      <c r="K15" s="26"/>
      <c r="L15" s="26"/>
    </row>
    <row r="16" spans="1:12" ht="24.9" customHeight="1" x14ac:dyDescent="0.2">
      <c r="A16" s="1">
        <f t="shared" si="2"/>
        <v>18</v>
      </c>
      <c r="B16" s="22" t="s">
        <v>10</v>
      </c>
      <c r="C16" s="2">
        <v>116025</v>
      </c>
      <c r="D16" s="5">
        <v>6328</v>
      </c>
      <c r="E16" s="14">
        <f t="shared" si="0"/>
        <v>5.453996983408748E-2</v>
      </c>
      <c r="F16" s="10">
        <f t="shared" si="1"/>
        <v>18</v>
      </c>
      <c r="K16" s="26"/>
      <c r="L16" s="26"/>
    </row>
    <row r="17" spans="1:12" ht="24.9" customHeight="1" x14ac:dyDescent="0.2">
      <c r="A17" s="1">
        <f t="shared" si="2"/>
        <v>8</v>
      </c>
      <c r="B17" s="22" t="s">
        <v>26</v>
      </c>
      <c r="C17" s="2">
        <v>26611</v>
      </c>
      <c r="D17" s="4">
        <v>2531</v>
      </c>
      <c r="E17" s="14">
        <f t="shared" si="0"/>
        <v>9.5111044304986653E-2</v>
      </c>
      <c r="F17" s="10">
        <f t="shared" si="1"/>
        <v>8</v>
      </c>
      <c r="K17" s="26"/>
      <c r="L17" s="26"/>
    </row>
    <row r="18" spans="1:12" ht="24.9" customHeight="1" x14ac:dyDescent="0.2">
      <c r="A18" s="1">
        <f t="shared" si="2"/>
        <v>7</v>
      </c>
      <c r="B18" s="22" t="s">
        <v>11</v>
      </c>
      <c r="C18" s="2">
        <v>20996</v>
      </c>
      <c r="D18" s="5">
        <v>2106</v>
      </c>
      <c r="E18" s="14">
        <f t="shared" si="0"/>
        <v>0.10030481996570775</v>
      </c>
      <c r="F18" s="10">
        <f t="shared" si="1"/>
        <v>7</v>
      </c>
      <c r="K18" s="26"/>
      <c r="L18" s="26"/>
    </row>
    <row r="19" spans="1:12" ht="24.9" customHeight="1" x14ac:dyDescent="0.2">
      <c r="A19" s="1">
        <f t="shared" si="2"/>
        <v>21</v>
      </c>
      <c r="B19" s="22" t="s">
        <v>12</v>
      </c>
      <c r="C19" s="19">
        <v>52642</v>
      </c>
      <c r="D19" s="20">
        <v>2240</v>
      </c>
      <c r="E19" s="14">
        <f t="shared" si="0"/>
        <v>4.2551574788191937E-2</v>
      </c>
      <c r="F19" s="10">
        <f t="shared" si="1"/>
        <v>21</v>
      </c>
      <c r="K19" s="26"/>
      <c r="L19" s="26"/>
    </row>
    <row r="20" spans="1:12" ht="24.9" customHeight="1" x14ac:dyDescent="0.2">
      <c r="A20" s="1">
        <f t="shared" si="2"/>
        <v>23</v>
      </c>
      <c r="B20" s="22" t="s">
        <v>13</v>
      </c>
      <c r="C20" s="2">
        <v>30840</v>
      </c>
      <c r="D20" s="5">
        <v>1169</v>
      </c>
      <c r="E20" s="14">
        <f t="shared" si="0"/>
        <v>3.7905317769130996E-2</v>
      </c>
      <c r="F20" s="10">
        <f t="shared" si="1"/>
        <v>23</v>
      </c>
      <c r="K20" s="26"/>
      <c r="L20" s="26"/>
    </row>
    <row r="21" spans="1:12" ht="24.9" customHeight="1" x14ac:dyDescent="0.2">
      <c r="A21" s="1">
        <f t="shared" si="2"/>
        <v>17</v>
      </c>
      <c r="B21" s="22" t="s">
        <v>14</v>
      </c>
      <c r="C21" s="2">
        <v>23542</v>
      </c>
      <c r="D21" s="4">
        <v>1343</v>
      </c>
      <c r="E21" s="14">
        <f t="shared" si="0"/>
        <v>5.7046979865771813E-2</v>
      </c>
      <c r="F21" s="10">
        <f t="shared" si="1"/>
        <v>17</v>
      </c>
      <c r="K21" s="26"/>
      <c r="L21" s="26"/>
    </row>
    <row r="22" spans="1:12" ht="24.9" customHeight="1" x14ac:dyDescent="0.2">
      <c r="A22" s="1">
        <f t="shared" si="2"/>
        <v>16</v>
      </c>
      <c r="B22" s="22" t="s">
        <v>15</v>
      </c>
      <c r="C22" s="2">
        <v>12680</v>
      </c>
      <c r="D22" s="5">
        <v>732</v>
      </c>
      <c r="E22" s="14">
        <f t="shared" si="0"/>
        <v>5.7728706624605677E-2</v>
      </c>
      <c r="F22" s="10">
        <f t="shared" si="1"/>
        <v>16</v>
      </c>
      <c r="K22" s="26"/>
      <c r="L22" s="26"/>
    </row>
    <row r="23" spans="1:12" ht="24.9" customHeight="1" x14ac:dyDescent="0.2">
      <c r="A23" s="1">
        <f t="shared" si="2"/>
        <v>1</v>
      </c>
      <c r="B23" s="22" t="s">
        <v>16</v>
      </c>
      <c r="C23" s="6">
        <v>5550</v>
      </c>
      <c r="D23" s="7">
        <v>848</v>
      </c>
      <c r="E23" s="15">
        <f t="shared" si="0"/>
        <v>0.15279279279279279</v>
      </c>
      <c r="F23" s="10">
        <f t="shared" si="1"/>
        <v>1</v>
      </c>
      <c r="K23" s="26"/>
      <c r="L23" s="26"/>
    </row>
    <row r="24" spans="1:12" ht="24.9" customHeight="1" x14ac:dyDescent="0.2">
      <c r="A24" s="1">
        <f t="shared" si="2"/>
        <v>6</v>
      </c>
      <c r="B24" s="22" t="s">
        <v>17</v>
      </c>
      <c r="C24" s="2">
        <v>17164</v>
      </c>
      <c r="D24" s="5">
        <v>1738</v>
      </c>
      <c r="E24" s="14">
        <f t="shared" si="0"/>
        <v>0.1012584479142391</v>
      </c>
      <c r="F24" s="10">
        <f t="shared" si="1"/>
        <v>6</v>
      </c>
      <c r="K24" s="26"/>
      <c r="L24" s="26"/>
    </row>
    <row r="25" spans="1:12" ht="24.9" customHeight="1" x14ac:dyDescent="0.2">
      <c r="A25" s="1">
        <f t="shared" si="2"/>
        <v>3</v>
      </c>
      <c r="B25" s="22" t="s">
        <v>18</v>
      </c>
      <c r="C25" s="2">
        <v>6908</v>
      </c>
      <c r="D25" s="4">
        <v>841</v>
      </c>
      <c r="E25" s="14">
        <f t="shared" si="0"/>
        <v>0.12174290677475391</v>
      </c>
      <c r="F25" s="10">
        <f t="shared" si="1"/>
        <v>3</v>
      </c>
      <c r="K25" s="26"/>
      <c r="L25" s="26"/>
    </row>
    <row r="26" spans="1:12" ht="24.9" customHeight="1" x14ac:dyDescent="0.2">
      <c r="A26" s="1">
        <f t="shared" si="2"/>
        <v>5</v>
      </c>
      <c r="B26" s="22" t="s">
        <v>19</v>
      </c>
      <c r="C26" s="2">
        <v>14841</v>
      </c>
      <c r="D26" s="5">
        <v>1535</v>
      </c>
      <c r="E26" s="14">
        <f t="shared" si="0"/>
        <v>0.10342968802641331</v>
      </c>
      <c r="F26" s="10">
        <f t="shared" si="1"/>
        <v>5</v>
      </c>
      <c r="K26" s="26"/>
      <c r="L26" s="26"/>
    </row>
    <row r="27" spans="1:12" ht="24.9" customHeight="1" thickBot="1" x14ac:dyDescent="0.25">
      <c r="A27" s="1">
        <f t="shared" si="2"/>
        <v>2</v>
      </c>
      <c r="B27" s="23" t="s">
        <v>20</v>
      </c>
      <c r="C27" s="16">
        <v>8034</v>
      </c>
      <c r="D27" s="17">
        <v>1182</v>
      </c>
      <c r="E27" s="18">
        <f t="shared" si="0"/>
        <v>0.14712471994025392</v>
      </c>
      <c r="F27" s="11">
        <f>RANK(E27,$E$5:$E$27)</f>
        <v>2</v>
      </c>
      <c r="K27" s="26"/>
      <c r="L27" s="26"/>
    </row>
    <row r="29" spans="1:12" ht="24.9" customHeight="1" x14ac:dyDescent="0.2">
      <c r="B29" s="36" t="s">
        <v>34</v>
      </c>
      <c r="C29" s="36"/>
      <c r="D29" s="36"/>
      <c r="E29" s="36"/>
      <c r="F29" s="36"/>
    </row>
  </sheetData>
  <mergeCells count="7">
    <mergeCell ref="B29:F29"/>
    <mergeCell ref="B2:B3"/>
    <mergeCell ref="B1:F1"/>
    <mergeCell ref="C2:C3"/>
    <mergeCell ref="D2:D3"/>
    <mergeCell ref="E2:E3"/>
    <mergeCell ref="F2:F3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31"/>
  <sheetViews>
    <sheetView view="pageBreakPreview" zoomScale="85" zoomScaleNormal="85" zoomScaleSheetLayoutView="85" workbookViewId="0">
      <selection activeCell="L6" sqref="L6"/>
    </sheetView>
  </sheetViews>
  <sheetFormatPr defaultRowHeight="24.9" customHeight="1" x14ac:dyDescent="0.2"/>
  <cols>
    <col min="1" max="1" width="1.6328125" customWidth="1"/>
    <col min="2" max="2" width="16.6328125" style="1" customWidth="1"/>
    <col min="3" max="5" width="16.6328125" customWidth="1"/>
    <col min="6" max="6" width="16.6328125" style="1" customWidth="1"/>
    <col min="8" max="8" width="13.6328125" customWidth="1"/>
  </cols>
  <sheetData>
    <row r="1" spans="2:6" ht="24.9" customHeight="1" thickBot="1" x14ac:dyDescent="0.25">
      <c r="B1" s="37" t="str">
        <f>+'85歳以上人口比率 (市町順)'!B1:F1</f>
        <v>広島県　市町別85歳以上人口比率（R6.1.1現在）</v>
      </c>
      <c r="C1" s="37"/>
      <c r="D1" s="37"/>
      <c r="E1" s="37"/>
      <c r="F1" s="37"/>
    </row>
    <row r="2" spans="2:6" ht="24.9" customHeight="1" x14ac:dyDescent="0.2">
      <c r="B2" s="38" t="s">
        <v>28</v>
      </c>
      <c r="C2" s="40" t="s">
        <v>22</v>
      </c>
      <c r="D2" s="42" t="s">
        <v>32</v>
      </c>
      <c r="E2" s="44" t="s">
        <v>27</v>
      </c>
      <c r="F2" s="48" t="s">
        <v>31</v>
      </c>
    </row>
    <row r="3" spans="2:6" ht="24.9" customHeight="1" thickBot="1" x14ac:dyDescent="0.25">
      <c r="B3" s="39"/>
      <c r="C3" s="41"/>
      <c r="D3" s="43"/>
      <c r="E3" s="45"/>
      <c r="F3" s="49"/>
    </row>
    <row r="4" spans="2:6" ht="24.9" customHeight="1" thickBot="1" x14ac:dyDescent="0.25">
      <c r="B4" s="3" t="s">
        <v>21</v>
      </c>
      <c r="C4" s="27">
        <f>SUM(C5:C27)</f>
        <v>2750540</v>
      </c>
      <c r="D4" s="28">
        <f>SUM(D5:D27)</f>
        <v>153864</v>
      </c>
      <c r="E4" s="12">
        <f t="shared" ref="E4" si="0">D4/C4</f>
        <v>5.5939560958938969E-2</v>
      </c>
      <c r="F4" s="8" t="s">
        <v>24</v>
      </c>
    </row>
    <row r="5" spans="2:6" ht="24.9" customHeight="1" x14ac:dyDescent="0.2">
      <c r="B5" s="21" t="str">
        <f>VLOOKUP(F5,'85歳以上人口比率 (市町順)'!A:F,2,0)</f>
        <v>安芸太田町</v>
      </c>
      <c r="C5" s="6">
        <f>VLOOKUP(F5,'85歳以上人口比率 (市町順)'!A:F,3,0)</f>
        <v>5550</v>
      </c>
      <c r="D5" s="7">
        <f>VLOOKUP(F5,'85歳以上人口比率 (市町順)'!A:F,4,0)</f>
        <v>848</v>
      </c>
      <c r="E5" s="13">
        <f t="shared" ref="E5:E27" si="1">D5/C5</f>
        <v>0.15279279279279279</v>
      </c>
      <c r="F5" s="9">
        <v>1</v>
      </c>
    </row>
    <row r="6" spans="2:6" ht="24.9" customHeight="1" x14ac:dyDescent="0.2">
      <c r="B6" s="22" t="str">
        <f>VLOOKUP(F6,'85歳以上人口比率 (市町順)'!A:F,2,0)</f>
        <v>神石高原町</v>
      </c>
      <c r="C6" s="2">
        <f>VLOOKUP(F6,'85歳以上人口比率 (市町順)'!A:F,3,0)</f>
        <v>8034</v>
      </c>
      <c r="D6" s="4">
        <f>VLOOKUP(F6,'85歳以上人口比率 (市町順)'!A:F,4,0)</f>
        <v>1182</v>
      </c>
      <c r="E6" s="14">
        <f t="shared" si="1"/>
        <v>0.14712471994025392</v>
      </c>
      <c r="F6" s="10">
        <v>2</v>
      </c>
    </row>
    <row r="7" spans="2:6" ht="24.9" customHeight="1" x14ac:dyDescent="0.2">
      <c r="B7" s="22" t="str">
        <f>VLOOKUP(F7,'85歳以上人口比率 (市町順)'!A:F,2,0)</f>
        <v>大崎上島町</v>
      </c>
      <c r="C7" s="2">
        <f>VLOOKUP(F7,'85歳以上人口比率 (市町順)'!A:F,3,0)</f>
        <v>6908</v>
      </c>
      <c r="D7" s="5">
        <f>VLOOKUP(F7,'85歳以上人口比率 (市町順)'!A:F,4,0)</f>
        <v>841</v>
      </c>
      <c r="E7" s="14">
        <f t="shared" si="1"/>
        <v>0.12174290677475391</v>
      </c>
      <c r="F7" s="10">
        <v>3</v>
      </c>
    </row>
    <row r="8" spans="2:6" ht="24.9" customHeight="1" x14ac:dyDescent="0.2">
      <c r="B8" s="22" t="str">
        <f>VLOOKUP(F8,'85歳以上人口比率 (市町順)'!A:F,2,0)</f>
        <v>庄原市</v>
      </c>
      <c r="C8" s="2">
        <f>VLOOKUP(F8,'85歳以上人口比率 (市町順)'!A:F,3,0)</f>
        <v>32005</v>
      </c>
      <c r="D8" s="5">
        <f>VLOOKUP(F8,'85歳以上人口比率 (市町順)'!A:F,4,0)</f>
        <v>3863</v>
      </c>
      <c r="E8" s="14">
        <f t="shared" si="1"/>
        <v>0.12069989064208718</v>
      </c>
      <c r="F8" s="10">
        <v>4</v>
      </c>
    </row>
    <row r="9" spans="2:6" ht="24.9" customHeight="1" x14ac:dyDescent="0.2">
      <c r="B9" s="22" t="str">
        <f>VLOOKUP(F9,'85歳以上人口比率 (市町順)'!A:F,2,0)</f>
        <v>世羅町</v>
      </c>
      <c r="C9" s="31">
        <f>VLOOKUP(F9,'85歳以上人口比率 (市町順)'!A:F,3,0)</f>
        <v>14841</v>
      </c>
      <c r="D9" s="34">
        <f>VLOOKUP(F9,'85歳以上人口比率 (市町順)'!A:F,4,0)</f>
        <v>1535</v>
      </c>
      <c r="E9" s="14">
        <f t="shared" si="1"/>
        <v>0.10342968802641331</v>
      </c>
      <c r="F9" s="10">
        <v>5</v>
      </c>
    </row>
    <row r="10" spans="2:6" ht="24.9" customHeight="1" x14ac:dyDescent="0.2">
      <c r="B10" s="22" t="str">
        <f>VLOOKUP(F10,'85歳以上人口比率 (市町順)'!A:F,2,0)</f>
        <v>北広島町</v>
      </c>
      <c r="C10" s="2">
        <f>VLOOKUP(F10,'85歳以上人口比率 (市町順)'!A:F,3,0)</f>
        <v>17164</v>
      </c>
      <c r="D10" s="5">
        <f>VLOOKUP(F10,'85歳以上人口比率 (市町順)'!A:F,4,0)</f>
        <v>1738</v>
      </c>
      <c r="E10" s="14">
        <f t="shared" si="1"/>
        <v>0.1012584479142391</v>
      </c>
      <c r="F10" s="10">
        <v>6</v>
      </c>
    </row>
    <row r="11" spans="2:6" ht="24.9" customHeight="1" x14ac:dyDescent="0.2">
      <c r="B11" s="22" t="str">
        <f>VLOOKUP(F11,'85歳以上人口比率 (市町順)'!A:F,2,0)</f>
        <v>江田島市</v>
      </c>
      <c r="C11" s="2">
        <f>VLOOKUP(F11,'85歳以上人口比率 (市町順)'!A:F,3,0)</f>
        <v>20996</v>
      </c>
      <c r="D11" s="4">
        <f>VLOOKUP(F11,'85歳以上人口比率 (市町順)'!A:F,4,0)</f>
        <v>2106</v>
      </c>
      <c r="E11" s="14">
        <f t="shared" si="1"/>
        <v>0.10030481996570775</v>
      </c>
      <c r="F11" s="10">
        <v>7</v>
      </c>
    </row>
    <row r="12" spans="2:6" ht="24.9" customHeight="1" x14ac:dyDescent="0.2">
      <c r="B12" s="22" t="str">
        <f>VLOOKUP(F12,'85歳以上人口比率 (市町順)'!A:F,2,0)</f>
        <v>安芸高田市</v>
      </c>
      <c r="C12" s="2">
        <f>VLOOKUP(F12,'85歳以上人口比率 (市町順)'!A:F,3,0)</f>
        <v>26611</v>
      </c>
      <c r="D12" s="4">
        <f>VLOOKUP(F12,'85歳以上人口比率 (市町順)'!A:F,4,0)</f>
        <v>2531</v>
      </c>
      <c r="E12" s="14">
        <f t="shared" si="1"/>
        <v>9.5111044304986653E-2</v>
      </c>
      <c r="F12" s="10">
        <v>8</v>
      </c>
    </row>
    <row r="13" spans="2:6" ht="24.9" customHeight="1" x14ac:dyDescent="0.2">
      <c r="B13" s="22" t="str">
        <f>VLOOKUP(F13,'85歳以上人口比率 (市町順)'!A:F,2,0)</f>
        <v>竹原市</v>
      </c>
      <c r="C13" s="2">
        <f>VLOOKUP(F13,'85歳以上人口比率 (市町順)'!A:F,3,0)</f>
        <v>23064</v>
      </c>
      <c r="D13" s="4">
        <f>VLOOKUP(F13,'85歳以上人口比率 (市町順)'!A:F,4,0)</f>
        <v>2130</v>
      </c>
      <c r="E13" s="14">
        <f t="shared" si="1"/>
        <v>9.2351716961498437E-2</v>
      </c>
      <c r="F13" s="10">
        <v>9</v>
      </c>
    </row>
    <row r="14" spans="2:6" ht="24.9" customHeight="1" x14ac:dyDescent="0.2">
      <c r="B14" s="22" t="str">
        <f>VLOOKUP(F14,'85歳以上人口比率 (市町順)'!A:F,2,0)</f>
        <v>三次市</v>
      </c>
      <c r="C14" s="2">
        <f>VLOOKUP(F14,'85歳以上人口比率 (市町順)'!A:F,3,0)</f>
        <v>48768</v>
      </c>
      <c r="D14" s="4">
        <f>VLOOKUP(F14,'85歳以上人口比率 (市町順)'!A:F,4,0)</f>
        <v>4148</v>
      </c>
      <c r="E14" s="14">
        <f t="shared" si="1"/>
        <v>8.5055774278215229E-2</v>
      </c>
      <c r="F14" s="10">
        <v>10</v>
      </c>
    </row>
    <row r="15" spans="2:6" ht="24.9" customHeight="1" x14ac:dyDescent="0.2">
      <c r="B15" s="22" t="str">
        <f>VLOOKUP(F15,'85歳以上人口比率 (市町順)'!A:F,2,0)</f>
        <v>府中市</v>
      </c>
      <c r="C15" s="2">
        <f>VLOOKUP(F15,'85歳以上人口比率 (市町順)'!A:F,3,0)</f>
        <v>35847</v>
      </c>
      <c r="D15" s="4">
        <f>VLOOKUP(F15,'85歳以上人口比率 (市町順)'!A:F,4,0)</f>
        <v>2983</v>
      </c>
      <c r="E15" s="14">
        <f t="shared" si="1"/>
        <v>8.3214773900186903E-2</v>
      </c>
      <c r="F15" s="10">
        <v>11</v>
      </c>
    </row>
    <row r="16" spans="2:6" ht="24.9" customHeight="1" x14ac:dyDescent="0.2">
      <c r="B16" s="22" t="str">
        <f>VLOOKUP(F16,'85歳以上人口比率 (市町順)'!A:F,2,0)</f>
        <v>尾道市</v>
      </c>
      <c r="C16" s="2">
        <f>VLOOKUP(F16,'85歳以上人口比率 (市町順)'!A:F,3,0)</f>
        <v>128324</v>
      </c>
      <c r="D16" s="4">
        <f>VLOOKUP(F16,'85歳以上人口比率 (市町順)'!A:F,4,0)</f>
        <v>9725</v>
      </c>
      <c r="E16" s="35">
        <f t="shared" si="1"/>
        <v>7.5784732396122309E-2</v>
      </c>
      <c r="F16" s="10">
        <v>12</v>
      </c>
    </row>
    <row r="17" spans="2:6" ht="24.9" customHeight="1" x14ac:dyDescent="0.2">
      <c r="B17" s="22" t="str">
        <f>VLOOKUP(F17,'85歳以上人口比率 (市町順)'!A:F,2,0)</f>
        <v>大竹市</v>
      </c>
      <c r="C17" s="2">
        <f>VLOOKUP(F17,'85歳以上人口比率 (市町順)'!A:F,3,0)</f>
        <v>25741</v>
      </c>
      <c r="D17" s="4">
        <f>VLOOKUP(F17,'85歳以上人口比率 (市町順)'!A:F,4,0)</f>
        <v>1931</v>
      </c>
      <c r="E17" s="14">
        <f t="shared" si="1"/>
        <v>7.5016510625072835E-2</v>
      </c>
      <c r="F17" s="10">
        <v>13</v>
      </c>
    </row>
    <row r="18" spans="2:6" ht="24.9" customHeight="1" x14ac:dyDescent="0.2">
      <c r="B18" s="22" t="str">
        <f>VLOOKUP(F18,'85歳以上人口比率 (市町順)'!A:F,2,0)</f>
        <v>三原市</v>
      </c>
      <c r="C18" s="2">
        <f>VLOOKUP(F18,'85歳以上人口比率 (市町順)'!A:F,3,0)</f>
        <v>88128</v>
      </c>
      <c r="D18" s="4">
        <f>VLOOKUP(F18,'85歳以上人口比率 (市町順)'!A:F,4,0)</f>
        <v>6569</v>
      </c>
      <c r="E18" s="14">
        <f t="shared" si="1"/>
        <v>7.4539306463326072E-2</v>
      </c>
      <c r="F18" s="10">
        <v>14</v>
      </c>
    </row>
    <row r="19" spans="2:6" ht="24.9" customHeight="1" x14ac:dyDescent="0.2">
      <c r="B19" s="22" t="str">
        <f>VLOOKUP(F19,'85歳以上人口比率 (市町順)'!A:F,2,0)</f>
        <v>呉市</v>
      </c>
      <c r="C19" s="19">
        <f>VLOOKUP(F19,'85歳以上人口比率 (市町順)'!A:F,3,0)</f>
        <v>205349</v>
      </c>
      <c r="D19" s="32">
        <f>VLOOKUP(F19,'85歳以上人口比率 (市町順)'!A:F,4,0)</f>
        <v>15174</v>
      </c>
      <c r="E19" s="14">
        <f t="shared" si="1"/>
        <v>7.3893712655040925E-2</v>
      </c>
      <c r="F19" s="10">
        <v>15</v>
      </c>
    </row>
    <row r="20" spans="2:6" ht="24.9" customHeight="1" x14ac:dyDescent="0.2">
      <c r="B20" s="22" t="str">
        <f>VLOOKUP(F20,'85歳以上人口比率 (市町順)'!A:F,2,0)</f>
        <v>坂町</v>
      </c>
      <c r="C20" s="2">
        <f>VLOOKUP(F20,'85歳以上人口比率 (市町順)'!A:F,3,0)</f>
        <v>12680</v>
      </c>
      <c r="D20" s="5">
        <f>VLOOKUP(F20,'85歳以上人口比率 (市町順)'!A:F,4,0)</f>
        <v>732</v>
      </c>
      <c r="E20" s="14">
        <f t="shared" si="1"/>
        <v>5.7728706624605677E-2</v>
      </c>
      <c r="F20" s="10">
        <v>16</v>
      </c>
    </row>
    <row r="21" spans="2:6" ht="24.9" customHeight="1" x14ac:dyDescent="0.2">
      <c r="B21" s="22" t="str">
        <f>VLOOKUP(F21,'85歳以上人口比率 (市町順)'!A:F,2,0)</f>
        <v>熊野町</v>
      </c>
      <c r="C21" s="2">
        <f>VLOOKUP(F21,'85歳以上人口比率 (市町順)'!A:F,3,0)</f>
        <v>23542</v>
      </c>
      <c r="D21" s="5">
        <f>VLOOKUP(F21,'85歳以上人口比率 (市町順)'!A:F,4,0)</f>
        <v>1343</v>
      </c>
      <c r="E21" s="14">
        <f t="shared" si="1"/>
        <v>5.7046979865771813E-2</v>
      </c>
      <c r="F21" s="10">
        <v>17</v>
      </c>
    </row>
    <row r="22" spans="2:6" ht="24.9" customHeight="1" x14ac:dyDescent="0.2">
      <c r="B22" s="22" t="str">
        <f>VLOOKUP(F22,'85歳以上人口比率 (市町順)'!A:F,2,0)</f>
        <v>廿日市市</v>
      </c>
      <c r="C22" s="2">
        <f>VLOOKUP(F22,'85歳以上人口比率 (市町順)'!A:F,3,0)</f>
        <v>116025</v>
      </c>
      <c r="D22" s="5">
        <f>VLOOKUP(F22,'85歳以上人口比率 (市町順)'!A:F,4,0)</f>
        <v>6328</v>
      </c>
      <c r="E22" s="14">
        <f t="shared" si="1"/>
        <v>5.453996983408748E-2</v>
      </c>
      <c r="F22" s="10">
        <v>18</v>
      </c>
    </row>
    <row r="23" spans="2:6" ht="24.9" customHeight="1" x14ac:dyDescent="0.2">
      <c r="B23" s="22" t="str">
        <f>VLOOKUP(F23,'85歳以上人口比率 (市町順)'!A:F,2,0)</f>
        <v>福山市</v>
      </c>
      <c r="C23" s="6">
        <f>VLOOKUP(F23,'85歳以上人口比率 (市町順)'!A:F,3,0)</f>
        <v>458192</v>
      </c>
      <c r="D23" s="33">
        <f>VLOOKUP(F23,'85歳以上人口比率 (市町順)'!A:F,4,0)</f>
        <v>23935</v>
      </c>
      <c r="E23" s="13">
        <f t="shared" si="1"/>
        <v>5.2237926458777104E-2</v>
      </c>
      <c r="F23" s="10">
        <v>19</v>
      </c>
    </row>
    <row r="24" spans="2:6" ht="24.9" customHeight="1" x14ac:dyDescent="0.2">
      <c r="B24" s="22" t="str">
        <f>VLOOKUP(F24,'85歳以上人口比率 (市町順)'!A:F,2,0)</f>
        <v>広島市</v>
      </c>
      <c r="C24" s="2">
        <f>VLOOKUP(F24,'85歳以上人口比率 (市町順)'!A:F,3,0)</f>
        <v>1178773</v>
      </c>
      <c r="D24" s="5">
        <f>VLOOKUP(F24,'85歳以上人口比率 (市町順)'!A:F,4,0)</f>
        <v>52909</v>
      </c>
      <c r="E24" s="14">
        <f t="shared" si="1"/>
        <v>4.4884808186139317E-2</v>
      </c>
      <c r="F24" s="10">
        <v>20</v>
      </c>
    </row>
    <row r="25" spans="2:6" ht="24.9" customHeight="1" x14ac:dyDescent="0.2">
      <c r="B25" s="22" t="str">
        <f>VLOOKUP(F25,'85歳以上人口比率 (市町順)'!A:F,2,0)</f>
        <v>府中町</v>
      </c>
      <c r="C25" s="2">
        <f>VLOOKUP(F25,'85歳以上人口比率 (市町順)'!A:F,3,0)</f>
        <v>52642</v>
      </c>
      <c r="D25" s="5">
        <f>VLOOKUP(F25,'85歳以上人口比率 (市町順)'!A:F,4,0)</f>
        <v>2240</v>
      </c>
      <c r="E25" s="14">
        <f t="shared" si="1"/>
        <v>4.2551574788191937E-2</v>
      </c>
      <c r="F25" s="10">
        <v>21</v>
      </c>
    </row>
    <row r="26" spans="2:6" ht="24.9" customHeight="1" x14ac:dyDescent="0.2">
      <c r="B26" s="22" t="str">
        <f>VLOOKUP(F26,'85歳以上人口比率 (市町順)'!A:F,2,0)</f>
        <v>東広島市</v>
      </c>
      <c r="C26" s="2">
        <f>VLOOKUP(F26,'85歳以上人口比率 (市町順)'!A:F,3,0)</f>
        <v>190516</v>
      </c>
      <c r="D26" s="5">
        <f>VLOOKUP(F26,'85歳以上人口比率 (市町順)'!A:F,4,0)</f>
        <v>7904</v>
      </c>
      <c r="E26" s="14">
        <f t="shared" si="1"/>
        <v>4.1487329148208026E-2</v>
      </c>
      <c r="F26" s="10">
        <v>22</v>
      </c>
    </row>
    <row r="27" spans="2:6" ht="24.9" customHeight="1" thickBot="1" x14ac:dyDescent="0.25">
      <c r="B27" s="23" t="str">
        <f>VLOOKUP(F27,'85歳以上人口比率 (市町順)'!A:F,2,0)</f>
        <v>海田町</v>
      </c>
      <c r="C27" s="16">
        <f>VLOOKUP(F27,'85歳以上人口比率 (市町順)'!A:F,3,0)</f>
        <v>30840</v>
      </c>
      <c r="D27" s="17">
        <f>VLOOKUP(F27,'85歳以上人口比率 (市町順)'!A:F,4,0)</f>
        <v>1169</v>
      </c>
      <c r="E27" s="18">
        <f t="shared" si="1"/>
        <v>3.7905317769130996E-2</v>
      </c>
      <c r="F27" s="11">
        <v>23</v>
      </c>
    </row>
    <row r="29" spans="2:6" ht="24.9" customHeight="1" x14ac:dyDescent="0.2">
      <c r="B29" s="36" t="str">
        <f>+'85歳以上人口比率 (市町順)'!B29:F29</f>
        <v>【出典】 総務省「住民基本台帳に基づく人口、人口動態及び世帯数（令和6年1月1日現在）」</v>
      </c>
      <c r="C29" s="36"/>
      <c r="D29" s="36"/>
      <c r="E29" s="36"/>
      <c r="F29" s="36"/>
    </row>
    <row r="31" spans="2:6" ht="24.9" customHeight="1" x14ac:dyDescent="0.2">
      <c r="C31" s="26"/>
      <c r="D31" s="26"/>
    </row>
  </sheetData>
  <sortState xmlns:xlrd2="http://schemas.microsoft.com/office/spreadsheetml/2017/richdata2" ref="B5:E27">
    <sortCondition ref="E5:E27"/>
  </sortState>
  <mergeCells count="7">
    <mergeCell ref="B29:F29"/>
    <mergeCell ref="B2:B3"/>
    <mergeCell ref="B1:F1"/>
    <mergeCell ref="C2:C3"/>
    <mergeCell ref="D2:D3"/>
    <mergeCell ref="E2:E3"/>
    <mergeCell ref="F2:F3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2</vt:i4>
      </vt:variant>
      <vt:variant>
        <vt:lpstr>グラフ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85歳以上人口比率 (市町順)</vt:lpstr>
      <vt:lpstr>85歳以上人口比率 (比率順)</vt:lpstr>
      <vt:lpstr>グラフ</vt:lpstr>
      <vt:lpstr>'85歳以上人口比率 (市町順)'!Print_Area</vt:lpstr>
      <vt:lpstr>'85歳以上人口比率 (比率順)'!Print_Area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東郷 幸則</dc:creator>
  <cp:lastModifiedBy>神谷 眞史</cp:lastModifiedBy>
  <cp:lastPrinted>2023-08-01T07:57:21Z</cp:lastPrinted>
  <dcterms:created xsi:type="dcterms:W3CDTF">2009-07-03T04:32:29Z</dcterms:created>
  <dcterms:modified xsi:type="dcterms:W3CDTF">2024-07-26T04:50:59Z</dcterms:modified>
</cp:coreProperties>
</file>