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1700 高齢者プラン等\高齢化率（毎年7月頃ホームページ掲載）\Ｒ6\02 施行\"/>
    </mc:Choice>
  </mc:AlternateContent>
  <xr:revisionPtr revIDLastSave="0" documentId="13_ncr:1_{B729571D-FEE9-4F95-9A5E-A006EF253B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高齢化率 (市町順)" sheetId="3" r:id="rId1"/>
    <sheet name="高齢化率 (高齢化率順)" sheetId="10" r:id="rId2"/>
    <sheet name="グラフ" sheetId="9" r:id="rId3"/>
  </sheets>
  <definedNames>
    <definedName name="_xlnm._FilterDatabase" localSheetId="1" hidden="1">'高齢化率 (高齢化率順)'!$B$4:$F$27</definedName>
    <definedName name="_xlnm.Print_Area" localSheetId="2">グラフ!$A$1:$N$36</definedName>
    <definedName name="_xlnm.Print_Area" localSheetId="1">'高齢化率 (高齢化率順)'!$B$1:$F$29</definedName>
    <definedName name="_xlnm.Print_Area" localSheetId="0">'高齢化率 (市町順)'!$B$1:$F$29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0" l="1"/>
  <c r="E8" i="3"/>
  <c r="E6" i="3"/>
  <c r="E5" i="3"/>
  <c r="B1" i="10" l="1"/>
  <c r="E7" i="3" l="1"/>
  <c r="E9" i="3"/>
  <c r="E10" i="3"/>
  <c r="E11" i="3"/>
  <c r="E12" i="3"/>
  <c r="E13" i="3"/>
  <c r="E14" i="3"/>
  <c r="E15" i="3"/>
  <c r="E16" i="3"/>
  <c r="E17" i="3"/>
  <c r="E18" i="3"/>
  <c r="E27" i="3"/>
  <c r="E19" i="3"/>
  <c r="E20" i="3"/>
  <c r="E21" i="3"/>
  <c r="E22" i="3"/>
  <c r="E23" i="3"/>
  <c r="E24" i="3"/>
  <c r="E25" i="3"/>
  <c r="E26" i="3"/>
  <c r="E4" i="3"/>
  <c r="F5" i="3" l="1"/>
  <c r="A5" i="3" s="1"/>
  <c r="D5" i="10" s="1"/>
  <c r="F11" i="3"/>
  <c r="A11" i="3" s="1"/>
  <c r="F23" i="3"/>
  <c r="A23" i="3" s="1"/>
  <c r="F15" i="3"/>
  <c r="A15" i="3" s="1"/>
  <c r="F24" i="3"/>
  <c r="A24" i="3" s="1"/>
  <c r="F19" i="3"/>
  <c r="A19" i="3" s="1"/>
  <c r="F7" i="3"/>
  <c r="A7" i="3" s="1"/>
  <c r="F16" i="3"/>
  <c r="A16" i="3" s="1"/>
  <c r="F20" i="3"/>
  <c r="A20" i="3" s="1"/>
  <c r="F8" i="3"/>
  <c r="A8" i="3" s="1"/>
  <c r="F12" i="3"/>
  <c r="A12" i="3" s="1"/>
  <c r="F26" i="3"/>
  <c r="A26" i="3" s="1"/>
  <c r="F9" i="3"/>
  <c r="A9" i="3" s="1"/>
  <c r="F13" i="3"/>
  <c r="A13" i="3" s="1"/>
  <c r="F17" i="3"/>
  <c r="A17" i="3" s="1"/>
  <c r="F21" i="3"/>
  <c r="A21" i="3" s="1"/>
  <c r="F25" i="3"/>
  <c r="A25" i="3" s="1"/>
  <c r="F27" i="3"/>
  <c r="A27" i="3" s="1"/>
  <c r="F6" i="3"/>
  <c r="A6" i="3" s="1"/>
  <c r="F10" i="3"/>
  <c r="A10" i="3" s="1"/>
  <c r="F14" i="3"/>
  <c r="A14" i="3" s="1"/>
  <c r="F18" i="3"/>
  <c r="A18" i="3" s="1"/>
  <c r="F22" i="3"/>
  <c r="A22" i="3" s="1"/>
  <c r="B27" i="10" l="1"/>
  <c r="C24" i="10"/>
  <c r="D21" i="10"/>
  <c r="B19" i="10"/>
  <c r="C16" i="10"/>
  <c r="D13" i="10"/>
  <c r="B11" i="10"/>
  <c r="C8" i="10"/>
  <c r="B5" i="10"/>
  <c r="D26" i="10"/>
  <c r="B24" i="10"/>
  <c r="C21" i="10"/>
  <c r="D18" i="10"/>
  <c r="B16" i="10"/>
  <c r="C13" i="10"/>
  <c r="D10" i="10"/>
  <c r="B8" i="10"/>
  <c r="D24" i="10"/>
  <c r="B14" i="10"/>
  <c r="B6" i="10"/>
  <c r="C26" i="10"/>
  <c r="D23" i="10"/>
  <c r="B21" i="10"/>
  <c r="C18" i="10"/>
  <c r="D15" i="10"/>
  <c r="B13" i="10"/>
  <c r="C10" i="10"/>
  <c r="D7" i="10"/>
  <c r="C5" i="10"/>
  <c r="B26" i="10"/>
  <c r="C23" i="10"/>
  <c r="D20" i="10"/>
  <c r="B18" i="10"/>
  <c r="C15" i="10"/>
  <c r="D12" i="10"/>
  <c r="B10" i="10"/>
  <c r="C7" i="10"/>
  <c r="B25" i="10"/>
  <c r="D19" i="10"/>
  <c r="C14" i="10"/>
  <c r="B9" i="10"/>
  <c r="C27" i="10"/>
  <c r="C19" i="10"/>
  <c r="C11" i="10"/>
  <c r="D8" i="10"/>
  <c r="D25" i="10"/>
  <c r="B23" i="10"/>
  <c r="C20" i="10"/>
  <c r="D17" i="10"/>
  <c r="B15" i="10"/>
  <c r="C12" i="10"/>
  <c r="D9" i="10"/>
  <c r="B7" i="10"/>
  <c r="C25" i="10"/>
  <c r="D22" i="10"/>
  <c r="B20" i="10"/>
  <c r="C17" i="10"/>
  <c r="D14" i="10"/>
  <c r="B12" i="10"/>
  <c r="C9" i="10"/>
  <c r="D6" i="10"/>
  <c r="D27" i="10"/>
  <c r="C22" i="10"/>
  <c r="B17" i="10"/>
  <c r="D11" i="10"/>
  <c r="C6" i="10"/>
  <c r="B22" i="10"/>
  <c r="D16" i="10"/>
  <c r="E16" i="10" l="1"/>
  <c r="E24" i="10"/>
  <c r="E27" i="10"/>
  <c r="E5" i="10"/>
  <c r="E19" i="10"/>
  <c r="E10" i="10"/>
  <c r="E25" i="10"/>
  <c r="E6" i="10"/>
  <c r="E13" i="10"/>
  <c r="E23" i="10"/>
  <c r="E22" i="10"/>
  <c r="C4" i="10"/>
  <c r="E12" i="10"/>
  <c r="E8" i="10"/>
  <c r="E18" i="10"/>
  <c r="E14" i="10"/>
  <c r="E21" i="10"/>
  <c r="E9" i="10"/>
  <c r="E7" i="10"/>
  <c r="E11" i="10"/>
  <c r="E17" i="10"/>
  <c r="E15" i="10"/>
  <c r="D4" i="10"/>
  <c r="E26" i="10"/>
  <c r="E20" i="10"/>
  <c r="E4" i="10" l="1"/>
</calcChain>
</file>

<file path=xl/sharedStrings.xml><?xml version="1.0" encoding="utf-8"?>
<sst xmlns="http://schemas.openxmlformats.org/spreadsheetml/2006/main" count="40" uniqueCount="34">
  <si>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</si>
  <si>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</si>
  <si>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</si>
  <si>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</si>
  <si>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</si>
  <si>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</si>
  <si>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</si>
  <si>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</si>
  <si>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</si>
  <si>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</si>
  <si>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</si>
  <si>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</si>
  <si>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</si>
  <si>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</si>
  <si>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</si>
  <si>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</si>
  <si>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</si>
  <si>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</si>
  <si>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</si>
  <si>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</si>
  <si>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</si>
  <si>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県全体</t>
    <rPh sb="0" eb="3">
      <t>ケンゼンタイ</t>
    </rPh>
    <phoneticPr fontId="2"/>
  </si>
  <si>
    <t>総人口
　　　　　　（人）</t>
    <rPh sb="0" eb="3">
      <t>ソウジンコウ</t>
    </rPh>
    <rPh sb="11" eb="12">
      <t>ニン</t>
    </rPh>
    <phoneticPr fontId="2"/>
  </si>
  <si>
    <t>65歳以上
　　　　　　（人）</t>
    <rPh sb="13" eb="14">
      <t>ニン</t>
    </rPh>
    <phoneticPr fontId="3"/>
  </si>
  <si>
    <t>高齢化率
　　　　　（％）</t>
    <rPh sb="0" eb="3">
      <t>コウレイカ</t>
    </rPh>
    <rPh sb="3" eb="4">
      <t>リツ</t>
    </rPh>
    <phoneticPr fontId="2"/>
  </si>
  <si>
    <t>区分</t>
    <phoneticPr fontId="2"/>
  </si>
  <si>
    <t>―</t>
    <phoneticPr fontId="2"/>
  </si>
  <si>
    <t>安芸高田市</t>
  </si>
  <si>
    <t>広島市</t>
    <phoneticPr fontId="2"/>
  </si>
  <si>
    <t>―</t>
    <phoneticPr fontId="2"/>
  </si>
  <si>
    <t>高齢化率の
順位</t>
    <rPh sb="0" eb="3">
      <t>コウレイカ</t>
    </rPh>
    <rPh sb="3" eb="4">
      <t>リツ</t>
    </rPh>
    <rPh sb="6" eb="8">
      <t>ジュンイ</t>
    </rPh>
    <phoneticPr fontId="2"/>
  </si>
  <si>
    <t>順位</t>
    <rPh sb="0" eb="2">
      <t>ジュンイ</t>
    </rPh>
    <phoneticPr fontId="2"/>
  </si>
  <si>
    <t>広島県　市町別高齢化率（R6.1.1現在）</t>
    <rPh sb="0" eb="3">
      <t>ヒロシマケン</t>
    </rPh>
    <rPh sb="4" eb="6">
      <t>シマチ</t>
    </rPh>
    <rPh sb="6" eb="7">
      <t>ベツ</t>
    </rPh>
    <rPh sb="7" eb="10">
      <t>コウレイカ</t>
    </rPh>
    <rPh sb="10" eb="11">
      <t>リツ</t>
    </rPh>
    <rPh sb="18" eb="20">
      <t>ゲンザイ</t>
    </rPh>
    <phoneticPr fontId="2"/>
  </si>
  <si>
    <t>【出典】 総務省「住民基本台帳に基づく人口、人口動態及び世帯数（令和6年1月1日現在）」</t>
    <rPh sb="1" eb="3">
      <t>シュッテン</t>
    </rPh>
    <rPh sb="5" eb="8">
      <t>ソウムショウ</t>
    </rPh>
    <rPh sb="32" eb="34">
      <t>レイワ</t>
    </rPh>
    <rPh sb="35" eb="36">
      <t>ネン</t>
    </rPh>
    <rPh sb="36" eb="37">
      <t>ヘイネン</t>
    </rPh>
    <rPh sb="37" eb="38">
      <t>ガツ</t>
    </rPh>
    <rPh sb="39" eb="4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</si>
</sst>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1" xfId="2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38" fontId="0" fillId="0" borderId="3" xfId="2" applyFont="1" applyBorder="1" applyAlignment="1" applyProtection="1">
      <alignment vertical="center"/>
    </xf>
    <xf numFmtId="38" fontId="0" fillId="0" borderId="3" xfId="2" applyFont="1" applyBorder="1" applyAlignment="1">
      <alignment vertical="center"/>
    </xf>
    <xf numFmtId="38" fontId="0" fillId="0" borderId="4" xfId="2" applyFont="1" applyBorder="1">
      <alignment vertical="center"/>
    </xf>
    <xf numFmtId="38" fontId="0" fillId="0" borderId="5" xfId="2" applyFont="1" applyBorder="1" applyAlignment="1" applyProtection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" fillId="2" borderId="10" xfId="1" applyNumberFormat="1" applyFill="1" applyBorder="1">
      <alignment vertical="center"/>
    </xf>
    <xf numFmtId="176" fontId="1" fillId="0" borderId="11" xfId="1" applyNumberFormat="1" applyFill="1" applyBorder="1">
      <alignment vertical="center"/>
    </xf>
    <xf numFmtId="176" fontId="1" fillId="0" borderId="12" xfId="1" applyNumberFormat="1" applyFill="1" applyBorder="1">
      <alignment vertical="center"/>
    </xf>
    <xf numFmtId="176" fontId="0" fillId="0" borderId="11" xfId="1" applyNumberFormat="1" applyFont="1" applyFill="1" applyBorder="1">
      <alignment vertical="center"/>
    </xf>
    <xf numFmtId="38" fontId="0" fillId="0" borderId="13" xfId="2" applyFont="1" applyBorder="1">
      <alignment vertical="center"/>
    </xf>
    <xf numFmtId="176" fontId="1" fillId="0" borderId="15" xfId="1" applyNumberFormat="1" applyFill="1" applyBorder="1">
      <alignment vertical="center"/>
    </xf>
    <xf numFmtId="38" fontId="0" fillId="0" borderId="16" xfId="2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1" fillId="0" borderId="1" xfId="2" applyFont="1" applyBorder="1">
      <alignment vertical="center"/>
    </xf>
    <xf numFmtId="38" fontId="1" fillId="0" borderId="3" xfId="2" applyFont="1" applyBorder="1" applyAlignment="1" applyProtection="1">
      <alignment vertical="center"/>
    </xf>
    <xf numFmtId="38" fontId="1" fillId="0" borderId="4" xfId="2" applyFont="1" applyBorder="1">
      <alignment vertical="center"/>
    </xf>
    <xf numFmtId="38" fontId="1" fillId="0" borderId="5" xfId="2" applyFont="1" applyBorder="1" applyAlignment="1" applyProtection="1">
      <alignment vertical="center"/>
    </xf>
    <xf numFmtId="38" fontId="0" fillId="0" borderId="5" xfId="2" applyFont="1" applyBorder="1" applyAlignment="1">
      <alignment vertical="center"/>
    </xf>
    <xf numFmtId="38" fontId="1" fillId="2" borderId="30" xfId="2" applyFill="1" applyBorder="1">
      <alignment vertical="center"/>
    </xf>
    <xf numFmtId="38" fontId="1" fillId="2" borderId="29" xfId="2" applyFill="1" applyBorder="1">
      <alignment vertical="center"/>
    </xf>
    <xf numFmtId="38" fontId="0" fillId="0" borderId="17" xfId="2" applyFont="1" applyBorder="1" applyAlignment="1">
      <alignment vertical="center"/>
    </xf>
    <xf numFmtId="38" fontId="0" fillId="0" borderId="14" xfId="2" applyFont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1" fillId="2" borderId="30" xfId="2" applyFont="1" applyFill="1" applyBorder="1">
      <alignment vertical="center"/>
    </xf>
    <xf numFmtId="38" fontId="1" fillId="0" borderId="16" xfId="2" applyFont="1" applyBorder="1">
      <alignment vertical="center"/>
    </xf>
    <xf numFmtId="38" fontId="1" fillId="0" borderId="13" xfId="2" applyFont="1" applyBorder="1">
      <alignment vertical="center"/>
    </xf>
    <xf numFmtId="38" fontId="1" fillId="2" borderId="29" xfId="2" applyFont="1" applyFill="1" applyBorder="1">
      <alignment vertical="center"/>
    </xf>
    <xf numFmtId="38" fontId="1" fillId="0" borderId="3" xfId="2" applyFont="1" applyBorder="1" applyAlignment="1">
      <alignment vertical="center"/>
    </xf>
    <xf numFmtId="38" fontId="1" fillId="0" borderId="17" xfId="2" applyFont="1" applyBorder="1" applyAlignment="1" applyProtection="1">
      <alignment vertical="center"/>
    </xf>
    <xf numFmtId="38" fontId="1" fillId="0" borderId="14" xfId="2" applyFont="1" applyBorder="1" applyAlignment="1" applyProtection="1">
      <alignment vertical="center"/>
    </xf>
    <xf numFmtId="176" fontId="1" fillId="2" borderId="10" xfId="1" applyNumberFormat="1" applyFont="1" applyFill="1" applyBorder="1">
      <alignment vertical="center"/>
    </xf>
    <xf numFmtId="176" fontId="1" fillId="0" borderId="11" xfId="1" applyNumberFormat="1" applyFont="1" applyFill="1" applyBorder="1">
      <alignment vertical="center"/>
    </xf>
    <xf numFmtId="176" fontId="1" fillId="0" borderId="12" xfId="1" applyNumberFormat="1" applyFont="1" applyFill="1" applyBorder="1">
      <alignment vertical="center"/>
    </xf>
    <xf numFmtId="176" fontId="1" fillId="0" borderId="15" xfId="1" applyNumberFormat="1" applyFont="1" applyFill="1" applyBorder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38" fontId="1" fillId="0" borderId="25" xfId="2" applyFont="1" applyBorder="1" applyAlignment="1">
      <alignment horizontal="center" vertical="center" wrapText="1"/>
    </xf>
    <xf numFmtId="38" fontId="1" fillId="0" borderId="26" xfId="2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83111229852758E-2"/>
          <c:y val="0.17879755900778324"/>
          <c:w val="0.79327919497221855"/>
          <c:h val="0.575949659104717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'高齢化率 (市町順)'!$E$2</c:f>
              <c:strCache>
                <c:ptCount val="1"/>
                <c:pt idx="0">
                  <c:v>高齢化率
　　　　　（％）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2436133989498919E-17"/>
                  <c:y val="1.2659441260109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C2-4978-A690-AAD55BFDC76A}"/>
                </c:ext>
              </c:extLst>
            </c:dLbl>
            <c:dLbl>
              <c:idx val="4"/>
              <c:layout>
                <c:manualLayout>
                  <c:x val="0"/>
                  <c:y val="1.0549534383424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2-4978-A690-AAD55BFDC76A}"/>
                </c:ext>
              </c:extLst>
            </c:dLbl>
            <c:dLbl>
              <c:idx val="6"/>
              <c:layout>
                <c:manualLayout>
                  <c:x val="1.3566848348487255E-3"/>
                  <c:y val="-8.4396275067396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2-4978-A690-AAD55BFDC76A}"/>
                </c:ext>
              </c:extLst>
            </c:dLbl>
            <c:dLbl>
              <c:idx val="8"/>
              <c:layout>
                <c:manualLayout>
                  <c:x val="0"/>
                  <c:y val="8.4396275067396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C2-4978-A690-AAD55BFDC76A}"/>
                </c:ext>
              </c:extLst>
            </c:dLbl>
            <c:dLbl>
              <c:idx val="15"/>
              <c:layout>
                <c:manualLayout>
                  <c:x val="0"/>
                  <c:y val="-2.10990687668491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C2-4978-A690-AAD55BFDC76A}"/>
                </c:ext>
              </c:extLst>
            </c:dLbl>
            <c:dLbl>
              <c:idx val="16"/>
              <c:layout>
                <c:manualLayout>
                  <c:x val="0"/>
                  <c:y val="8.4396275067396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C2-4978-A690-AAD55BFDC76A}"/>
                </c:ext>
              </c:extLst>
            </c:dLbl>
            <c:dLbl>
              <c:idx val="20"/>
              <c:layout>
                <c:manualLayout>
                  <c:x val="1.3566848348487255E-3"/>
                  <c:y val="-8.4396275067396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C2-4978-A690-AAD55BFDC76A}"/>
                </c:ext>
              </c:extLst>
            </c:dLbl>
            <c:dLbl>
              <c:idx val="21"/>
              <c:layout>
                <c:manualLayout>
                  <c:x val="-1.0682557744765466E-7"/>
                  <c:y val="1.2659441260109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C2-4978-A690-AAD55BFDC76A}"/>
                </c:ext>
              </c:extLst>
            </c:dLbl>
            <c:dLbl>
              <c:idx val="23"/>
              <c:layout>
                <c:manualLayout>
                  <c:x val="-1.3566848348487255E-3"/>
                  <c:y val="1.2659441260109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C2-4978-A690-AAD55BFDC76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('高齢化率 (市町順)'!$B$3,'高齢化率 (市町順)'!$B$5:$B$27)</c:f>
              <c:strCache>
                <c:ptCount val="24"/>
                <c:pt idx="1">
                  <c:v>広島市</c:v>
                </c:pt>
                <c:pt idx="2">
                  <c:v>呉市</c:v>
                </c:pt>
                <c:pt idx="3">
                  <c:v>竹原市</c:v>
                </c:pt>
                <c:pt idx="4">
                  <c:v>三原市</c:v>
                </c:pt>
                <c:pt idx="5">
                  <c:v>尾道市</c:v>
                </c:pt>
                <c:pt idx="6">
                  <c:v>福山市</c:v>
                </c:pt>
                <c:pt idx="7">
                  <c:v>府中市</c:v>
                </c:pt>
                <c:pt idx="8">
                  <c:v>三次市</c:v>
                </c:pt>
                <c:pt idx="9">
                  <c:v>庄原市</c:v>
                </c:pt>
                <c:pt idx="10">
                  <c:v>大竹市</c:v>
                </c:pt>
                <c:pt idx="11">
                  <c:v>東広島市</c:v>
                </c:pt>
                <c:pt idx="12">
                  <c:v>廿日市市</c:v>
                </c:pt>
                <c:pt idx="13">
                  <c:v>安芸高田市</c:v>
                </c:pt>
                <c:pt idx="14">
                  <c:v>江田島市</c:v>
                </c:pt>
                <c:pt idx="15">
                  <c:v>府中町</c:v>
                </c:pt>
                <c:pt idx="16">
                  <c:v>海田町</c:v>
                </c:pt>
                <c:pt idx="17">
                  <c:v>熊野町</c:v>
                </c:pt>
                <c:pt idx="18">
                  <c:v>坂町</c:v>
                </c:pt>
                <c:pt idx="19">
                  <c:v>安芸太田町</c:v>
                </c:pt>
                <c:pt idx="20">
                  <c:v>北広島町</c:v>
                </c:pt>
                <c:pt idx="21">
                  <c:v>大崎上島町</c:v>
                </c:pt>
                <c:pt idx="22">
                  <c:v>世羅町</c:v>
                </c:pt>
                <c:pt idx="23">
                  <c:v>神石高原町</c:v>
                </c:pt>
              </c:strCache>
            </c:strRef>
          </c:cat>
          <c:val>
            <c:numRef>
              <c:f>('高齢化率 (市町順)'!$E$3,'高齢化率 (市町順)'!$E$5:$E$27)</c:f>
              <c:numCache>
                <c:formatCode>0.0%</c:formatCode>
                <c:ptCount val="24"/>
                <c:pt idx="1">
                  <c:v>0.26275372781697581</c:v>
                </c:pt>
                <c:pt idx="2">
                  <c:v>0.36345928151585838</c:v>
                </c:pt>
                <c:pt idx="3">
                  <c:v>0.42867672563302117</c:v>
                </c:pt>
                <c:pt idx="4">
                  <c:v>0.36074800290486564</c:v>
                </c:pt>
                <c:pt idx="5">
                  <c:v>0.37039836663445652</c:v>
                </c:pt>
                <c:pt idx="6">
                  <c:v>0.29305618605300837</c:v>
                </c:pt>
                <c:pt idx="7">
                  <c:v>0.38795436159232294</c:v>
                </c:pt>
                <c:pt idx="8">
                  <c:v>0.36698244750656167</c:v>
                </c:pt>
                <c:pt idx="9">
                  <c:v>0.44211841899703169</c:v>
                </c:pt>
                <c:pt idx="10">
                  <c:v>0.36253447807000505</c:v>
                </c:pt>
                <c:pt idx="11">
                  <c:v>0.24769048268911797</c:v>
                </c:pt>
                <c:pt idx="12">
                  <c:v>0.31443223443223445</c:v>
                </c:pt>
                <c:pt idx="13">
                  <c:v>0.40626056893765738</c:v>
                </c:pt>
                <c:pt idx="14">
                  <c:v>0.45175271480281959</c:v>
                </c:pt>
                <c:pt idx="15">
                  <c:v>0.24771095323126022</c:v>
                </c:pt>
                <c:pt idx="16">
                  <c:v>0.23534370946822308</c:v>
                </c:pt>
                <c:pt idx="17">
                  <c:v>0.34903576586526208</c:v>
                </c:pt>
                <c:pt idx="18">
                  <c:v>0.29731861198738169</c:v>
                </c:pt>
                <c:pt idx="19">
                  <c:v>0.52234234234234234</c:v>
                </c:pt>
                <c:pt idx="20">
                  <c:v>0.39623630855278491</c:v>
                </c:pt>
                <c:pt idx="21">
                  <c:v>0.45917776491024898</c:v>
                </c:pt>
                <c:pt idx="22">
                  <c:v>0.42739707566875546</c:v>
                </c:pt>
                <c:pt idx="23">
                  <c:v>0.49751058003485188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C2-4978-A690-AAD55BFDC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076696"/>
        <c:axId val="697074344"/>
      </c:barChart>
      <c:catAx>
        <c:axId val="697076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697074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7074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97076696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3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114776</xdr:colOff>
      <xdr:row>0</xdr:row>
      <xdr:rowOff>69426</xdr:rowOff>
    </xdr:from>
    <xdr:to>
      <xdr:col>13</xdr:col>
      <xdr:colOff>558189</xdr:colOff>
      <xdr:row>35</xdr:row>
      <xdr:rowOff>87899</xdr:rowOff>
    </xdr:to>
    <xdr:graphicFrame macro="">
      <xdr:nvGraphicFramePr>
        <xdr:cNvPr id="25601" name="グラフ 1025">
          <a:extLst>
            <a:ext uri="{FF2B5EF4-FFF2-40B4-BE49-F238E27FC236}">
              <a16:creationId xmlns:a16="http://schemas.microsoft.com/office/drawing/2014/main" id="{00000000-0008-0000-0200-00000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0.07224</cdr:x>
      <cdr:y>0.46844</cdr:y>
    </cdr:from>
    <cdr:to>
      <cdr:x>0.87083</cdr:x>
      <cdr:y>0.46951</cdr:y>
    </cdr:to>
    <cdr:sp macro="" textlink="">
      <cdr:nvSpPr>
        <cdr:cNvPr id="266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2445" y="2724598"/>
          <a:ext cx="6659842" cy="62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0.87308</cdr:x>
      <cdr:y>0.42914</cdr:y>
    </cdr:from>
    <cdr:to>
      <cdr:x>0.97878</cdr:x>
      <cdr:y>0.51705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1087" y="2496033"/>
          <a:ext cx="881485" cy="5113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広島県平均</a:t>
          </a:r>
        </a:p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9.9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  <cdr:relSizeAnchor xmlns:cdr="http://schemas.openxmlformats.org/drawingml/2006/chartDrawing">
    <cdr:from>
      <cdr:x>0.1807</cdr:x>
      <cdr:y>0.03916</cdr:y>
    </cdr:from>
    <cdr:to>
      <cdr:x>0.7425</cdr:x>
      <cdr:y>0.09728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948" y="227766"/>
          <a:ext cx="4685131" cy="338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広島県の高齢化率(令和</a:t>
          </a:r>
          <a:r>
            <a:rPr lang="en-US" altLang="ja-JP" sz="17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7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7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月1日現在）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="90" zoomScaleNormal="90" zoomScaleSheetLayoutView="90" workbookViewId="0">
      <selection activeCell="C7" sqref="C7"/>
    </sheetView>
  </sheetViews>
  <sheetFormatPr defaultRowHeight="24.9" customHeight="1" x14ac:dyDescent="0.2"/>
  <cols>
    <col min="1" max="1" width="5.1796875" bestFit="1" customWidth="1"/>
    <col min="2" max="2" width="16.6328125" style="1" customWidth="1"/>
    <col min="3" max="5" width="16.6328125" customWidth="1"/>
    <col min="6" max="6" width="16.6328125" style="1" customWidth="1"/>
    <col min="7" max="7" width="1.6328125" customWidth="1"/>
  </cols>
  <sheetData>
    <row r="1" spans="1:6" ht="24.9" customHeight="1" thickBot="1" x14ac:dyDescent="0.25">
      <c r="B1" s="48" t="s">
        <v>32</v>
      </c>
      <c r="C1" s="48"/>
      <c r="D1" s="48"/>
      <c r="E1" s="48"/>
      <c r="F1" s="48"/>
    </row>
    <row r="2" spans="1:6" ht="24.9" customHeight="1" x14ac:dyDescent="0.2">
      <c r="B2" s="49" t="s">
        <v>25</v>
      </c>
      <c r="C2" s="51" t="s">
        <v>22</v>
      </c>
      <c r="D2" s="53" t="s">
        <v>23</v>
      </c>
      <c r="E2" s="55" t="s">
        <v>24</v>
      </c>
      <c r="F2" s="45" t="s">
        <v>30</v>
      </c>
    </row>
    <row r="3" spans="1:6" ht="24.9" customHeight="1" thickBot="1" x14ac:dyDescent="0.25">
      <c r="A3" t="s">
        <v>31</v>
      </c>
      <c r="B3" s="50"/>
      <c r="C3" s="52"/>
      <c r="D3" s="54"/>
      <c r="E3" s="56"/>
      <c r="F3" s="46"/>
    </row>
    <row r="4" spans="1:6" ht="24.9" customHeight="1" thickBot="1" x14ac:dyDescent="0.25">
      <c r="B4" s="3" t="s">
        <v>21</v>
      </c>
      <c r="C4" s="34">
        <v>2750540</v>
      </c>
      <c r="D4" s="37">
        <v>822599</v>
      </c>
      <c r="E4" s="41">
        <f t="shared" ref="E4:E27" si="0">D4/C4</f>
        <v>0.29906818297497945</v>
      </c>
      <c r="F4" s="8" t="s">
        <v>26</v>
      </c>
    </row>
    <row r="5" spans="1:6" ht="24.9" customHeight="1" x14ac:dyDescent="0.2">
      <c r="A5" s="1">
        <f>+F5</f>
        <v>20</v>
      </c>
      <c r="B5" s="19" t="s">
        <v>28</v>
      </c>
      <c r="C5" s="24">
        <v>1178773</v>
      </c>
      <c r="D5" s="25">
        <v>309727</v>
      </c>
      <c r="E5" s="42">
        <f>D5/C5</f>
        <v>0.26275372781697581</v>
      </c>
      <c r="F5" s="9">
        <f>RANK(E5,$E$5:$E$27)</f>
        <v>20</v>
      </c>
    </row>
    <row r="6" spans="1:6" ht="24.9" customHeight="1" x14ac:dyDescent="0.2">
      <c r="A6" s="1">
        <f t="shared" ref="A6:A27" si="1">+F6</f>
        <v>13</v>
      </c>
      <c r="B6" s="20" t="s">
        <v>0</v>
      </c>
      <c r="C6" s="22">
        <v>205349</v>
      </c>
      <c r="D6" s="38">
        <v>74636</v>
      </c>
      <c r="E6" s="43">
        <f>D6/C6</f>
        <v>0.36345928151585838</v>
      </c>
      <c r="F6" s="10">
        <f t="shared" ref="F6:F27" si="2">RANK(E6,$E$5:$E$27)</f>
        <v>13</v>
      </c>
    </row>
    <row r="7" spans="1:6" ht="24.9" customHeight="1" x14ac:dyDescent="0.2">
      <c r="A7" s="1">
        <f t="shared" si="1"/>
        <v>6</v>
      </c>
      <c r="B7" s="20" t="s">
        <v>1</v>
      </c>
      <c r="C7" s="22">
        <v>23064</v>
      </c>
      <c r="D7" s="23">
        <v>9887</v>
      </c>
      <c r="E7" s="43">
        <f t="shared" si="0"/>
        <v>0.42867672563302117</v>
      </c>
      <c r="F7" s="10">
        <f t="shared" si="2"/>
        <v>6</v>
      </c>
    </row>
    <row r="8" spans="1:6" ht="24.9" customHeight="1" x14ac:dyDescent="0.2">
      <c r="A8" s="1">
        <f t="shared" si="1"/>
        <v>15</v>
      </c>
      <c r="B8" s="20" t="s">
        <v>2</v>
      </c>
      <c r="C8" s="22">
        <v>88128</v>
      </c>
      <c r="D8" s="38">
        <v>31792</v>
      </c>
      <c r="E8" s="43">
        <f>D8/C8</f>
        <v>0.36074800290486564</v>
      </c>
      <c r="F8" s="10">
        <f t="shared" si="2"/>
        <v>15</v>
      </c>
    </row>
    <row r="9" spans="1:6" ht="24.9" customHeight="1" x14ac:dyDescent="0.2">
      <c r="A9" s="1">
        <f t="shared" si="1"/>
        <v>11</v>
      </c>
      <c r="B9" s="20" t="s">
        <v>3</v>
      </c>
      <c r="C9" s="22">
        <v>128324</v>
      </c>
      <c r="D9" s="23">
        <v>47531</v>
      </c>
      <c r="E9" s="43">
        <f t="shared" si="0"/>
        <v>0.37039836663445652</v>
      </c>
      <c r="F9" s="10">
        <f t="shared" si="2"/>
        <v>11</v>
      </c>
    </row>
    <row r="10" spans="1:6" ht="24.9" customHeight="1" x14ac:dyDescent="0.2">
      <c r="A10" s="1">
        <f t="shared" si="1"/>
        <v>19</v>
      </c>
      <c r="B10" s="20" t="s">
        <v>4</v>
      </c>
      <c r="C10" s="22">
        <v>458192</v>
      </c>
      <c r="D10" s="38">
        <v>134276</v>
      </c>
      <c r="E10" s="43">
        <f t="shared" si="0"/>
        <v>0.29305618605300837</v>
      </c>
      <c r="F10" s="10">
        <f t="shared" si="2"/>
        <v>19</v>
      </c>
    </row>
    <row r="11" spans="1:6" ht="24.9" customHeight="1" x14ac:dyDescent="0.2">
      <c r="A11" s="1">
        <f t="shared" si="1"/>
        <v>10</v>
      </c>
      <c r="B11" s="20" t="s">
        <v>5</v>
      </c>
      <c r="C11" s="22">
        <v>35847</v>
      </c>
      <c r="D11" s="23">
        <v>13907</v>
      </c>
      <c r="E11" s="43">
        <f t="shared" si="0"/>
        <v>0.38795436159232294</v>
      </c>
      <c r="F11" s="10">
        <f t="shared" si="2"/>
        <v>10</v>
      </c>
    </row>
    <row r="12" spans="1:6" ht="24.9" customHeight="1" x14ac:dyDescent="0.2">
      <c r="A12" s="1">
        <f t="shared" si="1"/>
        <v>12</v>
      </c>
      <c r="B12" s="20" t="s">
        <v>6</v>
      </c>
      <c r="C12" s="22">
        <v>48768</v>
      </c>
      <c r="D12" s="38">
        <v>17897</v>
      </c>
      <c r="E12" s="43">
        <f t="shared" si="0"/>
        <v>0.36698244750656167</v>
      </c>
      <c r="F12" s="10">
        <f t="shared" si="2"/>
        <v>12</v>
      </c>
    </row>
    <row r="13" spans="1:6" ht="24.9" customHeight="1" x14ac:dyDescent="0.2">
      <c r="A13" s="1">
        <f t="shared" si="1"/>
        <v>5</v>
      </c>
      <c r="B13" s="20" t="s">
        <v>7</v>
      </c>
      <c r="C13" s="22">
        <v>32005</v>
      </c>
      <c r="D13" s="23">
        <v>14150</v>
      </c>
      <c r="E13" s="43">
        <f t="shared" si="0"/>
        <v>0.44211841899703169</v>
      </c>
      <c r="F13" s="10">
        <f t="shared" si="2"/>
        <v>5</v>
      </c>
    </row>
    <row r="14" spans="1:6" ht="24.9" customHeight="1" x14ac:dyDescent="0.2">
      <c r="A14" s="1">
        <f t="shared" si="1"/>
        <v>14</v>
      </c>
      <c r="B14" s="20" t="s">
        <v>8</v>
      </c>
      <c r="C14" s="22">
        <v>25741</v>
      </c>
      <c r="D14" s="38">
        <v>9332</v>
      </c>
      <c r="E14" s="43">
        <f t="shared" si="0"/>
        <v>0.36253447807000505</v>
      </c>
      <c r="F14" s="10">
        <f t="shared" si="2"/>
        <v>14</v>
      </c>
    </row>
    <row r="15" spans="1:6" ht="24.9" customHeight="1" x14ac:dyDescent="0.2">
      <c r="A15" s="1">
        <f t="shared" si="1"/>
        <v>22</v>
      </c>
      <c r="B15" s="20" t="s">
        <v>9</v>
      </c>
      <c r="C15" s="22">
        <v>190516</v>
      </c>
      <c r="D15" s="23">
        <v>47189</v>
      </c>
      <c r="E15" s="43">
        <f t="shared" si="0"/>
        <v>0.24769048268911797</v>
      </c>
      <c r="F15" s="10">
        <f t="shared" si="2"/>
        <v>22</v>
      </c>
    </row>
    <row r="16" spans="1:6" ht="24.9" customHeight="1" x14ac:dyDescent="0.2">
      <c r="A16" s="1">
        <f t="shared" si="1"/>
        <v>17</v>
      </c>
      <c r="B16" s="20" t="s">
        <v>10</v>
      </c>
      <c r="C16" s="22">
        <v>116025</v>
      </c>
      <c r="D16" s="38">
        <v>36482</v>
      </c>
      <c r="E16" s="43">
        <f t="shared" si="0"/>
        <v>0.31443223443223445</v>
      </c>
      <c r="F16" s="10">
        <f t="shared" si="2"/>
        <v>17</v>
      </c>
    </row>
    <row r="17" spans="1:6" ht="24.9" customHeight="1" x14ac:dyDescent="0.2">
      <c r="A17" s="1">
        <f t="shared" si="1"/>
        <v>8</v>
      </c>
      <c r="B17" s="20" t="s">
        <v>27</v>
      </c>
      <c r="C17" s="22">
        <v>26611</v>
      </c>
      <c r="D17" s="23">
        <v>10811</v>
      </c>
      <c r="E17" s="43">
        <f t="shared" si="0"/>
        <v>0.40626056893765738</v>
      </c>
      <c r="F17" s="10">
        <f t="shared" si="2"/>
        <v>8</v>
      </c>
    </row>
    <row r="18" spans="1:6" ht="24.9" customHeight="1" x14ac:dyDescent="0.2">
      <c r="A18" s="1">
        <f t="shared" si="1"/>
        <v>4</v>
      </c>
      <c r="B18" s="20" t="s">
        <v>11</v>
      </c>
      <c r="C18" s="22">
        <v>20996</v>
      </c>
      <c r="D18" s="38">
        <v>9485</v>
      </c>
      <c r="E18" s="43">
        <f t="shared" si="0"/>
        <v>0.45175271480281959</v>
      </c>
      <c r="F18" s="10">
        <f t="shared" si="2"/>
        <v>4</v>
      </c>
    </row>
    <row r="19" spans="1:6" ht="24.9" customHeight="1" x14ac:dyDescent="0.2">
      <c r="A19" s="1">
        <f t="shared" si="1"/>
        <v>21</v>
      </c>
      <c r="B19" s="20" t="s">
        <v>12</v>
      </c>
      <c r="C19" s="35">
        <v>52642</v>
      </c>
      <c r="D19" s="39">
        <v>13040</v>
      </c>
      <c r="E19" s="43">
        <f t="shared" si="0"/>
        <v>0.24771095323126022</v>
      </c>
      <c r="F19" s="10">
        <f t="shared" si="2"/>
        <v>21</v>
      </c>
    </row>
    <row r="20" spans="1:6" ht="24.9" customHeight="1" x14ac:dyDescent="0.2">
      <c r="A20" s="1">
        <f t="shared" si="1"/>
        <v>23</v>
      </c>
      <c r="B20" s="20" t="s">
        <v>13</v>
      </c>
      <c r="C20" s="22">
        <v>30840</v>
      </c>
      <c r="D20" s="38">
        <v>7258</v>
      </c>
      <c r="E20" s="43">
        <f t="shared" si="0"/>
        <v>0.23534370946822308</v>
      </c>
      <c r="F20" s="10">
        <f t="shared" si="2"/>
        <v>23</v>
      </c>
    </row>
    <row r="21" spans="1:6" ht="24.9" customHeight="1" x14ac:dyDescent="0.2">
      <c r="A21" s="1">
        <f t="shared" si="1"/>
        <v>16</v>
      </c>
      <c r="B21" s="20" t="s">
        <v>14</v>
      </c>
      <c r="C21" s="22">
        <v>23542</v>
      </c>
      <c r="D21" s="23">
        <v>8217</v>
      </c>
      <c r="E21" s="43">
        <f t="shared" si="0"/>
        <v>0.34903576586526208</v>
      </c>
      <c r="F21" s="10">
        <f t="shared" si="2"/>
        <v>16</v>
      </c>
    </row>
    <row r="22" spans="1:6" ht="24.9" customHeight="1" x14ac:dyDescent="0.2">
      <c r="A22" s="1">
        <f t="shared" si="1"/>
        <v>18</v>
      </c>
      <c r="B22" s="20" t="s">
        <v>15</v>
      </c>
      <c r="C22" s="22">
        <v>12680</v>
      </c>
      <c r="D22" s="38">
        <v>3770</v>
      </c>
      <c r="E22" s="43">
        <f t="shared" si="0"/>
        <v>0.29731861198738169</v>
      </c>
      <c r="F22" s="10">
        <f t="shared" si="2"/>
        <v>18</v>
      </c>
    </row>
    <row r="23" spans="1:6" ht="24.9" customHeight="1" x14ac:dyDescent="0.2">
      <c r="A23" s="1">
        <f t="shared" si="1"/>
        <v>1</v>
      </c>
      <c r="B23" s="20" t="s">
        <v>16</v>
      </c>
      <c r="C23" s="24">
        <v>5550</v>
      </c>
      <c r="D23" s="25">
        <v>2899</v>
      </c>
      <c r="E23" s="42">
        <f t="shared" si="0"/>
        <v>0.52234234234234234</v>
      </c>
      <c r="F23" s="10">
        <f t="shared" si="2"/>
        <v>1</v>
      </c>
    </row>
    <row r="24" spans="1:6" ht="24.9" customHeight="1" x14ac:dyDescent="0.2">
      <c r="A24" s="1">
        <f t="shared" si="1"/>
        <v>9</v>
      </c>
      <c r="B24" s="20" t="s">
        <v>17</v>
      </c>
      <c r="C24" s="22">
        <v>17164</v>
      </c>
      <c r="D24" s="38">
        <v>6801</v>
      </c>
      <c r="E24" s="43">
        <f t="shared" si="0"/>
        <v>0.39623630855278491</v>
      </c>
      <c r="F24" s="10">
        <f t="shared" si="2"/>
        <v>9</v>
      </c>
    </row>
    <row r="25" spans="1:6" ht="24.9" customHeight="1" x14ac:dyDescent="0.2">
      <c r="A25" s="1">
        <f t="shared" si="1"/>
        <v>3</v>
      </c>
      <c r="B25" s="20" t="s">
        <v>18</v>
      </c>
      <c r="C25" s="22">
        <v>6908</v>
      </c>
      <c r="D25" s="23">
        <v>3172</v>
      </c>
      <c r="E25" s="43">
        <f t="shared" si="0"/>
        <v>0.45917776491024898</v>
      </c>
      <c r="F25" s="10">
        <f t="shared" si="2"/>
        <v>3</v>
      </c>
    </row>
    <row r="26" spans="1:6" ht="24.9" customHeight="1" x14ac:dyDescent="0.2">
      <c r="A26" s="1">
        <f t="shared" si="1"/>
        <v>7</v>
      </c>
      <c r="B26" s="20" t="s">
        <v>19</v>
      </c>
      <c r="C26" s="22">
        <v>14841</v>
      </c>
      <c r="D26" s="38">
        <v>6343</v>
      </c>
      <c r="E26" s="43">
        <f t="shared" si="0"/>
        <v>0.42739707566875546</v>
      </c>
      <c r="F26" s="10">
        <f t="shared" si="2"/>
        <v>7</v>
      </c>
    </row>
    <row r="27" spans="1:6" ht="24.9" customHeight="1" thickBot="1" x14ac:dyDescent="0.25">
      <c r="A27" s="1">
        <f t="shared" si="1"/>
        <v>2</v>
      </c>
      <c r="B27" s="21" t="s">
        <v>20</v>
      </c>
      <c r="C27" s="36">
        <v>8034</v>
      </c>
      <c r="D27" s="40">
        <v>3997</v>
      </c>
      <c r="E27" s="44">
        <f t="shared" si="0"/>
        <v>0.49751058003485188</v>
      </c>
      <c r="F27" s="11">
        <f t="shared" si="2"/>
        <v>2</v>
      </c>
    </row>
    <row r="28" spans="1:6" ht="24.9" customHeight="1" x14ac:dyDescent="0.2">
      <c r="B28" s="32"/>
      <c r="C28" s="33"/>
      <c r="D28" s="33"/>
      <c r="E28" s="33"/>
      <c r="F28" s="32"/>
    </row>
    <row r="29" spans="1:6" ht="24.9" customHeight="1" x14ac:dyDescent="0.2">
      <c r="B29" s="47" t="s">
        <v>33</v>
      </c>
      <c r="C29" s="47"/>
      <c r="D29" s="47"/>
      <c r="E29" s="47"/>
      <c r="F29" s="47"/>
    </row>
  </sheetData>
  <mergeCells count="7">
    <mergeCell ref="B29:F29"/>
    <mergeCell ref="B2:B3"/>
    <mergeCell ref="B1:F1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9"/>
  <sheetViews>
    <sheetView view="pageBreakPreview" zoomScale="85" zoomScaleNormal="90" zoomScaleSheetLayoutView="85" workbookViewId="0">
      <selection activeCell="K7" sqref="K7"/>
    </sheetView>
  </sheetViews>
  <sheetFormatPr defaultRowHeight="24.9" customHeight="1" x14ac:dyDescent="0.2"/>
  <cols>
    <col min="1" max="1" width="1.6328125" customWidth="1"/>
    <col min="2" max="2" width="16.6328125" style="1" customWidth="1"/>
    <col min="3" max="5" width="16.6328125" customWidth="1"/>
    <col min="6" max="6" width="16.6328125" style="1" customWidth="1"/>
    <col min="9" max="9" width="9.08984375" customWidth="1"/>
  </cols>
  <sheetData>
    <row r="1" spans="2:6" ht="24.9" customHeight="1" thickBot="1" x14ac:dyDescent="0.25">
      <c r="B1" s="48" t="str">
        <f>+'高齢化率 (市町順)'!B1:F1</f>
        <v>広島県　市町別高齢化率（R6.1.1現在）</v>
      </c>
      <c r="C1" s="48"/>
      <c r="D1" s="48"/>
      <c r="E1" s="48"/>
      <c r="F1" s="48"/>
    </row>
    <row r="2" spans="2:6" ht="24.9" customHeight="1" x14ac:dyDescent="0.2">
      <c r="B2" s="49" t="s">
        <v>25</v>
      </c>
      <c r="C2" s="51" t="s">
        <v>22</v>
      </c>
      <c r="D2" s="53" t="s">
        <v>23</v>
      </c>
      <c r="E2" s="55" t="s">
        <v>24</v>
      </c>
      <c r="F2" s="45" t="s">
        <v>30</v>
      </c>
    </row>
    <row r="3" spans="2:6" ht="24.9" customHeight="1" thickBot="1" x14ac:dyDescent="0.25">
      <c r="B3" s="50"/>
      <c r="C3" s="52"/>
      <c r="D3" s="54"/>
      <c r="E3" s="56"/>
      <c r="F3" s="46"/>
    </row>
    <row r="4" spans="2:6" ht="24.9" customHeight="1" thickBot="1" x14ac:dyDescent="0.25">
      <c r="B4" s="3" t="s">
        <v>21</v>
      </c>
      <c r="C4" s="27">
        <f>SUM(C5:C27)</f>
        <v>2750540</v>
      </c>
      <c r="D4" s="28">
        <f>SUM(D5:D27)</f>
        <v>822599</v>
      </c>
      <c r="E4" s="12">
        <f t="shared" ref="E4" si="0">D4/C4</f>
        <v>0.29906818297497945</v>
      </c>
      <c r="F4" s="31" t="s">
        <v>29</v>
      </c>
    </row>
    <row r="5" spans="2:6" ht="24.9" customHeight="1" x14ac:dyDescent="0.2">
      <c r="B5" s="19" t="str">
        <f>VLOOKUP(F5,'高齢化率 (市町順)'!A:F,2,0)</f>
        <v>安芸太田町</v>
      </c>
      <c r="C5" s="6">
        <f>VLOOKUP(F5,'高齢化率 (市町順)'!A:F,3,0)</f>
        <v>5550</v>
      </c>
      <c r="D5" s="7">
        <f>VLOOKUP(F5,'高齢化率 (市町順)'!A:F,4,0)</f>
        <v>2899</v>
      </c>
      <c r="E5" s="15">
        <f t="shared" ref="E5:E27" si="1">D5/C5</f>
        <v>0.52234234234234234</v>
      </c>
      <c r="F5" s="9">
        <v>1</v>
      </c>
    </row>
    <row r="6" spans="2:6" ht="24.9" customHeight="1" x14ac:dyDescent="0.2">
      <c r="B6" s="20" t="str">
        <f>VLOOKUP(F6,'高齢化率 (市町順)'!A:F,2,0)</f>
        <v>神石高原町</v>
      </c>
      <c r="C6" s="2">
        <f>VLOOKUP(F6,'高齢化率 (市町順)'!A:F,3,0)</f>
        <v>8034</v>
      </c>
      <c r="D6" s="4">
        <f>VLOOKUP(F6,'高齢化率 (市町順)'!A:F,4,0)</f>
        <v>3997</v>
      </c>
      <c r="E6" s="14">
        <f t="shared" si="1"/>
        <v>0.49751058003485188</v>
      </c>
      <c r="F6" s="10">
        <v>2</v>
      </c>
    </row>
    <row r="7" spans="2:6" ht="24.9" customHeight="1" x14ac:dyDescent="0.2">
      <c r="B7" s="20" t="str">
        <f>VLOOKUP(F7,'高齢化率 (市町順)'!A:F,2,0)</f>
        <v>大崎上島町</v>
      </c>
      <c r="C7" s="2">
        <f>VLOOKUP(F7,'高齢化率 (市町順)'!A:F,3,0)</f>
        <v>6908</v>
      </c>
      <c r="D7" s="4">
        <f>VLOOKUP(F7,'高齢化率 (市町順)'!A:F,4,0)</f>
        <v>3172</v>
      </c>
      <c r="E7" s="14">
        <f t="shared" si="1"/>
        <v>0.45917776491024898</v>
      </c>
      <c r="F7" s="10">
        <v>3</v>
      </c>
    </row>
    <row r="8" spans="2:6" ht="24.9" customHeight="1" x14ac:dyDescent="0.2">
      <c r="B8" s="20" t="str">
        <f>VLOOKUP(F8,'高齢化率 (市町順)'!A:F,2,0)</f>
        <v>江田島市</v>
      </c>
      <c r="C8" s="2">
        <f>VLOOKUP(F8,'高齢化率 (市町順)'!A:F,3,0)</f>
        <v>20996</v>
      </c>
      <c r="D8" s="5">
        <f>VLOOKUP(F8,'高齢化率 (市町順)'!A:F,4,0)</f>
        <v>9485</v>
      </c>
      <c r="E8" s="14">
        <f t="shared" si="1"/>
        <v>0.45175271480281959</v>
      </c>
      <c r="F8" s="10">
        <v>4</v>
      </c>
    </row>
    <row r="9" spans="2:6" ht="24.9" customHeight="1" x14ac:dyDescent="0.2">
      <c r="B9" s="20" t="str">
        <f>VLOOKUP(F9,'高齢化率 (市町順)'!A:F,2,0)</f>
        <v>庄原市</v>
      </c>
      <c r="C9" s="2">
        <f>VLOOKUP(F9,'高齢化率 (市町順)'!A:F,3,0)</f>
        <v>32005</v>
      </c>
      <c r="D9" s="4">
        <f>VLOOKUP(F9,'高齢化率 (市町順)'!A:F,4,0)</f>
        <v>14150</v>
      </c>
      <c r="E9" s="14">
        <f t="shared" si="1"/>
        <v>0.44211841899703169</v>
      </c>
      <c r="F9" s="10">
        <v>5</v>
      </c>
    </row>
    <row r="10" spans="2:6" ht="24.9" customHeight="1" x14ac:dyDescent="0.2">
      <c r="B10" s="20" t="str">
        <f>VLOOKUP(F10,'高齢化率 (市町順)'!A:F,2,0)</f>
        <v>竹原市</v>
      </c>
      <c r="C10" s="2">
        <f>VLOOKUP(F10,'高齢化率 (市町順)'!A:F,3,0)</f>
        <v>23064</v>
      </c>
      <c r="D10" s="5">
        <f>VLOOKUP(F10,'高齢化率 (市町順)'!A:F,4,0)</f>
        <v>9887</v>
      </c>
      <c r="E10" s="14">
        <f t="shared" si="1"/>
        <v>0.42867672563302117</v>
      </c>
      <c r="F10" s="10">
        <v>6</v>
      </c>
    </row>
    <row r="11" spans="2:6" ht="24.9" customHeight="1" x14ac:dyDescent="0.2">
      <c r="B11" s="20" t="str">
        <f>VLOOKUP(F11,'高齢化率 (市町順)'!A:F,2,0)</f>
        <v>世羅町</v>
      </c>
      <c r="C11" s="2">
        <f>VLOOKUP(F11,'高齢化率 (市町順)'!A:F,3,0)</f>
        <v>14841</v>
      </c>
      <c r="D11" s="4">
        <f>VLOOKUP(F11,'高齢化率 (市町順)'!A:F,4,0)</f>
        <v>6343</v>
      </c>
      <c r="E11" s="14">
        <f t="shared" si="1"/>
        <v>0.42739707566875546</v>
      </c>
      <c r="F11" s="10">
        <v>7</v>
      </c>
    </row>
    <row r="12" spans="2:6" ht="24.9" customHeight="1" x14ac:dyDescent="0.2">
      <c r="B12" s="20" t="str">
        <f>VLOOKUP(F12,'高齢化率 (市町順)'!A:F,2,0)</f>
        <v>安芸高田市</v>
      </c>
      <c r="C12" s="2">
        <f>VLOOKUP(F12,'高齢化率 (市町順)'!A:F,3,0)</f>
        <v>26611</v>
      </c>
      <c r="D12" s="4">
        <f>VLOOKUP(F12,'高齢化率 (市町順)'!A:F,4,0)</f>
        <v>10811</v>
      </c>
      <c r="E12" s="14">
        <f t="shared" si="1"/>
        <v>0.40626056893765738</v>
      </c>
      <c r="F12" s="10">
        <v>8</v>
      </c>
    </row>
    <row r="13" spans="2:6" ht="24.9" customHeight="1" x14ac:dyDescent="0.2">
      <c r="B13" s="20" t="str">
        <f>VLOOKUP(F13,'高齢化率 (市町順)'!A:F,2,0)</f>
        <v>北広島町</v>
      </c>
      <c r="C13" s="2">
        <f>VLOOKUP(F13,'高齢化率 (市町順)'!A:F,3,0)</f>
        <v>17164</v>
      </c>
      <c r="D13" s="5">
        <f>VLOOKUP(F13,'高齢化率 (市町順)'!A:F,4,0)</f>
        <v>6801</v>
      </c>
      <c r="E13" s="14">
        <f t="shared" si="1"/>
        <v>0.39623630855278491</v>
      </c>
      <c r="F13" s="10">
        <v>9</v>
      </c>
    </row>
    <row r="14" spans="2:6" ht="24.9" customHeight="1" x14ac:dyDescent="0.2">
      <c r="B14" s="20" t="str">
        <f>VLOOKUP(F14,'高齢化率 (市町順)'!A:F,2,0)</f>
        <v>府中市</v>
      </c>
      <c r="C14" s="2">
        <f>VLOOKUP(F14,'高齢化率 (市町順)'!A:F,3,0)</f>
        <v>35847</v>
      </c>
      <c r="D14" s="4">
        <f>VLOOKUP(F14,'高齢化率 (市町順)'!A:F,4,0)</f>
        <v>13907</v>
      </c>
      <c r="E14" s="14">
        <f t="shared" si="1"/>
        <v>0.38795436159232294</v>
      </c>
      <c r="F14" s="10">
        <v>10</v>
      </c>
    </row>
    <row r="15" spans="2:6" ht="24.9" customHeight="1" x14ac:dyDescent="0.2">
      <c r="B15" s="20" t="str">
        <f>VLOOKUP(F15,'高齢化率 (市町順)'!A:F,2,0)</f>
        <v>尾道市</v>
      </c>
      <c r="C15" s="2">
        <f>VLOOKUP(F15,'高齢化率 (市町順)'!A:F,3,0)</f>
        <v>128324</v>
      </c>
      <c r="D15" s="4">
        <f>VLOOKUP(F15,'高齢化率 (市町順)'!A:F,4,0)</f>
        <v>47531</v>
      </c>
      <c r="E15" s="14">
        <f t="shared" si="1"/>
        <v>0.37039836663445652</v>
      </c>
      <c r="F15" s="10">
        <v>11</v>
      </c>
    </row>
    <row r="16" spans="2:6" ht="24.9" customHeight="1" x14ac:dyDescent="0.2">
      <c r="B16" s="20" t="str">
        <f>VLOOKUP(F16,'高齢化率 (市町順)'!A:F,2,0)</f>
        <v>三次市</v>
      </c>
      <c r="C16" s="2">
        <f>VLOOKUP(F16,'高齢化率 (市町順)'!A:F,3,0)</f>
        <v>48768</v>
      </c>
      <c r="D16" s="5">
        <f>VLOOKUP(F16,'高齢化率 (市町順)'!A:F,4,0)</f>
        <v>17897</v>
      </c>
      <c r="E16" s="14">
        <f t="shared" si="1"/>
        <v>0.36698244750656167</v>
      </c>
      <c r="F16" s="10">
        <v>12</v>
      </c>
    </row>
    <row r="17" spans="2:6" ht="24.9" customHeight="1" x14ac:dyDescent="0.2">
      <c r="B17" s="20" t="str">
        <f>VLOOKUP(F17,'高齢化率 (市町順)'!A:F,2,0)</f>
        <v>呉市</v>
      </c>
      <c r="C17" s="2">
        <f>VLOOKUP(F17,'高齢化率 (市町順)'!A:F,3,0)</f>
        <v>205349</v>
      </c>
      <c r="D17" s="5">
        <f>VLOOKUP(F17,'高齢化率 (市町順)'!A:F,4,0)</f>
        <v>74636</v>
      </c>
      <c r="E17" s="14">
        <f t="shared" si="1"/>
        <v>0.36345928151585838</v>
      </c>
      <c r="F17" s="10">
        <v>13</v>
      </c>
    </row>
    <row r="18" spans="2:6" ht="24.9" customHeight="1" x14ac:dyDescent="0.2">
      <c r="B18" s="20" t="str">
        <f>VLOOKUP(F18,'高齢化率 (市町順)'!A:F,2,0)</f>
        <v>大竹市</v>
      </c>
      <c r="C18" s="2">
        <f>VLOOKUP(F18,'高齢化率 (市町順)'!A:F,3,0)</f>
        <v>25741</v>
      </c>
      <c r="D18" s="4">
        <f>VLOOKUP(F18,'高齢化率 (市町順)'!A:F,4,0)</f>
        <v>9332</v>
      </c>
      <c r="E18" s="14">
        <f t="shared" si="1"/>
        <v>0.36253447807000505</v>
      </c>
      <c r="F18" s="10">
        <v>14</v>
      </c>
    </row>
    <row r="19" spans="2:6" ht="24.9" customHeight="1" x14ac:dyDescent="0.2">
      <c r="B19" s="20" t="str">
        <f>VLOOKUP(F19,'高齢化率 (市町順)'!A:F,2,0)</f>
        <v>三原市</v>
      </c>
      <c r="C19" s="18">
        <f>VLOOKUP(F19,'高齢化率 (市町順)'!A:F,3,0)</f>
        <v>88128</v>
      </c>
      <c r="D19" s="29">
        <f>VLOOKUP(F19,'高齢化率 (市町順)'!A:F,4,0)</f>
        <v>31792</v>
      </c>
      <c r="E19" s="14">
        <f t="shared" si="1"/>
        <v>0.36074800290486564</v>
      </c>
      <c r="F19" s="10">
        <v>15</v>
      </c>
    </row>
    <row r="20" spans="2:6" ht="24.9" customHeight="1" x14ac:dyDescent="0.2">
      <c r="B20" s="20" t="str">
        <f>VLOOKUP(F20,'高齢化率 (市町順)'!A:F,2,0)</f>
        <v>熊野町</v>
      </c>
      <c r="C20" s="2">
        <f>VLOOKUP(F20,'高齢化率 (市町順)'!A:F,3,0)</f>
        <v>23542</v>
      </c>
      <c r="D20" s="5">
        <f>VLOOKUP(F20,'高齢化率 (市町順)'!A:F,4,0)</f>
        <v>8217</v>
      </c>
      <c r="E20" s="14">
        <f t="shared" si="1"/>
        <v>0.34903576586526208</v>
      </c>
      <c r="F20" s="10">
        <v>16</v>
      </c>
    </row>
    <row r="21" spans="2:6" ht="24.9" customHeight="1" x14ac:dyDescent="0.2">
      <c r="B21" s="20" t="str">
        <f>VLOOKUP(F21,'高齢化率 (市町順)'!A:F,2,0)</f>
        <v>廿日市市</v>
      </c>
      <c r="C21" s="2">
        <f>VLOOKUP(F21,'高齢化率 (市町順)'!A:F,3,0)</f>
        <v>116025</v>
      </c>
      <c r="D21" s="5">
        <f>VLOOKUP(F21,'高齢化率 (市町順)'!A:F,4,0)</f>
        <v>36482</v>
      </c>
      <c r="E21" s="14">
        <f t="shared" si="1"/>
        <v>0.31443223443223445</v>
      </c>
      <c r="F21" s="10">
        <v>17</v>
      </c>
    </row>
    <row r="22" spans="2:6" ht="24.9" customHeight="1" x14ac:dyDescent="0.2">
      <c r="B22" s="20" t="str">
        <f>VLOOKUP(F22,'高齢化率 (市町順)'!A:F,2,0)</f>
        <v>坂町</v>
      </c>
      <c r="C22" s="2">
        <f>VLOOKUP(F22,'高齢化率 (市町順)'!A:F,3,0)</f>
        <v>12680</v>
      </c>
      <c r="D22" s="5">
        <f>VLOOKUP(F22,'高齢化率 (市町順)'!A:F,4,0)</f>
        <v>3770</v>
      </c>
      <c r="E22" s="14">
        <f t="shared" si="1"/>
        <v>0.29731861198738169</v>
      </c>
      <c r="F22" s="10">
        <v>18</v>
      </c>
    </row>
    <row r="23" spans="2:6" ht="24.9" customHeight="1" x14ac:dyDescent="0.2">
      <c r="B23" s="20" t="str">
        <f>VLOOKUP(F23,'高齢化率 (市町順)'!A:F,2,0)</f>
        <v>福山市</v>
      </c>
      <c r="C23" s="6">
        <f>VLOOKUP(F23,'高齢化率 (市町順)'!A:F,3,0)</f>
        <v>458192</v>
      </c>
      <c r="D23" s="26">
        <f>VLOOKUP(F23,'高齢化率 (市町順)'!A:F,4,0)</f>
        <v>134276</v>
      </c>
      <c r="E23" s="13">
        <f t="shared" si="1"/>
        <v>0.29305618605300837</v>
      </c>
      <c r="F23" s="10">
        <v>19</v>
      </c>
    </row>
    <row r="24" spans="2:6" ht="24.9" customHeight="1" x14ac:dyDescent="0.2">
      <c r="B24" s="20" t="str">
        <f>VLOOKUP(F24,'高齢化率 (市町順)'!A:F,2,0)</f>
        <v>広島市</v>
      </c>
      <c r="C24" s="22">
        <f>VLOOKUP(F24,'高齢化率 (市町順)'!A:F,3,0)</f>
        <v>1178773</v>
      </c>
      <c r="D24" s="23">
        <f>VLOOKUP(F24,'高齢化率 (市町順)'!A:F,4,0)</f>
        <v>309727</v>
      </c>
      <c r="E24" s="14">
        <f t="shared" si="1"/>
        <v>0.26275372781697581</v>
      </c>
      <c r="F24" s="10">
        <v>20</v>
      </c>
    </row>
    <row r="25" spans="2:6" ht="24.9" customHeight="1" x14ac:dyDescent="0.2">
      <c r="B25" s="20" t="str">
        <f>VLOOKUP(F25,'高齢化率 (市町順)'!A:F,2,0)</f>
        <v>府中町</v>
      </c>
      <c r="C25" s="2">
        <f>VLOOKUP(F25,'高齢化率 (市町順)'!A:F,3,0)</f>
        <v>52642</v>
      </c>
      <c r="D25" s="4">
        <f>VLOOKUP(F25,'高齢化率 (市町順)'!A:F,4,0)</f>
        <v>13040</v>
      </c>
      <c r="E25" s="14">
        <f t="shared" si="1"/>
        <v>0.24771095323126022</v>
      </c>
      <c r="F25" s="10">
        <v>21</v>
      </c>
    </row>
    <row r="26" spans="2:6" ht="24.9" customHeight="1" x14ac:dyDescent="0.2">
      <c r="B26" s="20" t="str">
        <f>VLOOKUP(F26,'高齢化率 (市町順)'!A:F,2,0)</f>
        <v>東広島市</v>
      </c>
      <c r="C26" s="2">
        <f>VLOOKUP(F26,'高齢化率 (市町順)'!A:F,3,0)</f>
        <v>190516</v>
      </c>
      <c r="D26" s="4">
        <f>VLOOKUP(F26,'高齢化率 (市町順)'!A:F,4,0)</f>
        <v>47189</v>
      </c>
      <c r="E26" s="14">
        <f t="shared" si="1"/>
        <v>0.24769048268911797</v>
      </c>
      <c r="F26" s="10">
        <v>22</v>
      </c>
    </row>
    <row r="27" spans="2:6" ht="24.9" customHeight="1" thickBot="1" x14ac:dyDescent="0.25">
      <c r="B27" s="21" t="str">
        <f>VLOOKUP(F27,'高齢化率 (市町順)'!A:F,2,0)</f>
        <v>海田町</v>
      </c>
      <c r="C27" s="16">
        <f>VLOOKUP(F27,'高齢化率 (市町順)'!A:F,3,0)</f>
        <v>30840</v>
      </c>
      <c r="D27" s="30">
        <f>VLOOKUP(F27,'高齢化率 (市町順)'!A:F,4,0)</f>
        <v>7258</v>
      </c>
      <c r="E27" s="17">
        <f t="shared" si="1"/>
        <v>0.23534370946822308</v>
      </c>
      <c r="F27" s="11">
        <v>23</v>
      </c>
    </row>
    <row r="29" spans="2:6" ht="24.9" customHeight="1" x14ac:dyDescent="0.2">
      <c r="B29" s="47" t="str">
        <f>+'高齢化率 (市町順)'!B29:F29</f>
        <v>【出典】 総務省「住民基本台帳に基づく人口、人口動態及び世帯数（令和6年1月1日現在）」</v>
      </c>
      <c r="C29" s="47"/>
      <c r="D29" s="47"/>
      <c r="E29" s="47"/>
      <c r="F29" s="47"/>
    </row>
  </sheetData>
  <sortState xmlns:xlrd2="http://schemas.microsoft.com/office/spreadsheetml/2017/richdata2" ref="B5:F27">
    <sortCondition descending="1" ref="E5:E27"/>
  </sortState>
  <mergeCells count="7">
    <mergeCell ref="B29:F29"/>
    <mergeCell ref="B2:B3"/>
    <mergeCell ref="B1:F1"/>
    <mergeCell ref="C2:C3"/>
    <mergeCell ref="D2:D3"/>
    <mergeCell ref="E2:E3"/>
    <mergeCell ref="F2:F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115" zoomScaleNormal="100" zoomScaleSheetLayoutView="115" workbookViewId="0">
      <selection activeCell="O7" sqref="O7"/>
    </sheetView>
  </sheetViews>
  <sheetFormatPr defaultRowHeight="13" x14ac:dyDescent="0.2"/>
  <sheetData/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高齢化率 (市町順)</vt:lpstr>
      <vt:lpstr>高齢化率 (高齢化率順)</vt:lpstr>
      <vt:lpstr>グラフ</vt:lpstr>
      <vt:lpstr>グラフ!Print_Area</vt:lpstr>
      <vt:lpstr>'高齢化率 (高齢化率順)'!Print_Area</vt:lpstr>
      <vt:lpstr>'高齢化率 (市町順)'!Print_Area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東郷 幸則</dc:creator>
  <cp:lastModifiedBy>神谷 眞史</cp:lastModifiedBy>
  <cp:lastPrinted>2024-07-26T02:33:52Z</cp:lastPrinted>
  <dcterms:created xsi:type="dcterms:W3CDTF">2009-07-03T04:32:29Z</dcterms:created>
  <dcterms:modified xsi:type="dcterms:W3CDTF">2024-07-26T04:41:26Z</dcterms:modified>
</cp:coreProperties>
</file>