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5県関係等照会回答\060117    【2月5日〆】公営企業に係る経営比較分析表（令和４年度決算）の分析等について（依頼）\２　各課照会_回答\２　回答\(4)下水道事業（農業）_瀬戸田しまおこし課\"/>
    </mc:Choice>
  </mc:AlternateContent>
  <workbookProtection workbookAlgorithmName="SHA-512" workbookHashValue="XleNnPYileM8Yi9T6QO6I00YB8U7kqcyloHY6/DDH23MfWfh2yFyVDoaqChadNiBdviqZX5WjtIMqerePRz/DA==" workbookSaltValue="+JGKXGkie1kX2hXfEaLN1g==" workbookSpinCount="100000" lockStructure="1"/>
  <bookViews>
    <workbookView xWindow="0" yWindow="0" windowWidth="28800" windowHeight="1146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P10" i="4"/>
  <c r="B10" i="4"/>
  <c r="BB8" i="4"/>
  <c r="AT8" i="4"/>
  <c r="AD8" i="4"/>
  <c r="W8" i="4"/>
  <c r="I8" i="4"/>
  <c r="B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<sst xmlns="http://schemas.openxmlformats.org/spreadsheetml/2006/main" count="236" uniqueCount="120">
  <si>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</si>
  <si>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</si>
  <si>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</si>
  <si>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</si>
  <si>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</si>
  <si>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</si>
  <si>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</si>
  <si>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</si>
  <si>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</si>
  <si>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</si>
  <si>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</si>
  <si>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</si>
  <si>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</si>
  <si>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</si>
  <si>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</si>
  <si>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</si>
  <si>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</si>
  <si>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</si>
  <si>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</si>
  <si>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</si>
  <si>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</si>
  <si>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</si>
  <si>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</si>
  <si>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</si>
  <si>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</si>
  <si>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</si>
  <si>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</si>
  <si>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</si>
  <si>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</si>
  <si>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</si>
  <si>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</si>
  <si>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</si>
  <si>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</si>
  <si>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</si>
  <si>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</si>
  <si>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</si>
  <si>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</si>
  <si>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</si>
  <si>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</si>
  <si>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</si>
  <si>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</si>
  <si>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</si>
  <si>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</si>
  <si>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</si>
  <si>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</si>
  <si>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</si>
  <si>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</si>
  <si>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</si>
  <si>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</si>
  <si>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</si>
  <si>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</si>
  <si>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</si>
  <si>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</si>
  <si>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</si>
  <si>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</si>
  <si>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</si>
  <si>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</si>
  <si>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</si>
  <si>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</si>
  <si>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</si>
  <si>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</si>
  <si>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</si>
  <si>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</si>
  <si>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</si>
  <si>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</si>
  <si>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</si>
  <si>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</si>
  <si>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</si>
  <si>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</si>
  <si>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</si>
  <si>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</si>
  <si>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</si>
  <si>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</si>
  <si>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</si>
  <si>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</si>
  <si>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</si>
  <si>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</si>
  <si>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</si>
  <si>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</si>
  <si>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</si>
  <si>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</si>
  <si>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</si>
  <si>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</si>
  <si>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</si>
  <si>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</si>
  <si>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</si>
  <si>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</si>
  <si>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</si>
  <si>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</si>
  <si>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</si>
  <si>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</si>
  <si>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</si>
  <si>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</si>
  <si>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</si>
  <si>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</si>
  <si>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</si>
  <si>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</si>
  <si>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</si>
  <si>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</si>
  <si>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</si>
  <si>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</si>
  <si>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</si>
  <si>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</si>
  <si>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</si>
  <si>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</si>
  <si>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</si>
  <si>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</si>
  <si>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</si>
  <si>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</si>
  <si>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</si>
  <si>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</si>
  <si>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</si>
  <si>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</si>
  <si>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</si>
  <si>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</si>
  <si>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</si>
  <si>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</si>
  <si>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処理区域内の設備機器等については、状況に応じ修繕・改修を行ってきたが、供用開始から２７年が経過し、故障率の上昇に伴い、摩耗や老朽化による処理能力の低下が懸念されている。
このため、平成３０年度に作成した機能強化工事概要書を基に令和２年度から補助事業を実施し、施設等の機能強化に取り組んでいる。</t>
    <rPh sb="0" eb="5">
      <t>ショリクイキナイ</t>
    </rPh>
    <rPh sb="6" eb="8">
      <t>セツビ</t>
    </rPh>
    <rPh sb="8" eb="10">
      <t>キキ</t>
    </rPh>
    <rPh sb="10" eb="11">
      <t>トウ</t>
    </rPh>
    <rPh sb="17" eb="19">
      <t>ジョウキョウ</t>
    </rPh>
    <rPh sb="20" eb="21">
      <t>オウ</t>
    </rPh>
    <rPh sb="22" eb="24">
      <t>シュウゼン</t>
    </rPh>
    <rPh sb="25" eb="27">
      <t>カイシュウ</t>
    </rPh>
    <rPh sb="28" eb="29">
      <t>オコナ</t>
    </rPh>
    <rPh sb="35" eb="37">
      <t>キョウヨウ</t>
    </rPh>
    <rPh sb="37" eb="39">
      <t>カイシ</t>
    </rPh>
    <rPh sb="43" eb="44">
      <t>ネン</t>
    </rPh>
    <rPh sb="45" eb="47">
      <t>ケイカ</t>
    </rPh>
    <rPh sb="49" eb="52">
      <t>コショウリツ</t>
    </rPh>
    <rPh sb="53" eb="55">
      <t>ジョウショウ</t>
    </rPh>
    <rPh sb="56" eb="57">
      <t>トモナ</t>
    </rPh>
    <rPh sb="59" eb="61">
      <t>マモウ</t>
    </rPh>
    <rPh sb="62" eb="65">
      <t>ロウキュウカ</t>
    </rPh>
    <rPh sb="68" eb="70">
      <t>ショリ</t>
    </rPh>
    <rPh sb="70" eb="72">
      <t>ノウリョク</t>
    </rPh>
    <rPh sb="73" eb="75">
      <t>テイカ</t>
    </rPh>
    <rPh sb="76" eb="78">
      <t>ケネン</t>
    </rPh>
    <rPh sb="90" eb="92">
      <t>ヘイセイ</t>
    </rPh>
    <rPh sb="94" eb="96">
      <t>ネンド</t>
    </rPh>
    <rPh sb="97" eb="99">
      <t>サクセイ</t>
    </rPh>
    <rPh sb="101" eb="103">
      <t>キノウ</t>
    </rPh>
    <rPh sb="103" eb="105">
      <t>キョウカ</t>
    </rPh>
    <rPh sb="105" eb="107">
      <t>コウジ</t>
    </rPh>
    <rPh sb="107" eb="110">
      <t>ガイヨウショ</t>
    </rPh>
    <rPh sb="111" eb="112">
      <t>モト</t>
    </rPh>
    <rPh sb="113" eb="115">
      <t>レイワ</t>
    </rPh>
    <rPh sb="116" eb="118">
      <t>ネンド</t>
    </rPh>
    <rPh sb="120" eb="122">
      <t>ホジョ</t>
    </rPh>
    <rPh sb="122" eb="124">
      <t>ジギョウ</t>
    </rPh>
    <rPh sb="125" eb="127">
      <t>ジッシ</t>
    </rPh>
    <rPh sb="129" eb="131">
      <t>シセツ</t>
    </rPh>
    <rPh sb="131" eb="132">
      <t>トウ</t>
    </rPh>
    <rPh sb="133" eb="135">
      <t>キノウ</t>
    </rPh>
    <rPh sb="135" eb="137">
      <t>キョウカ</t>
    </rPh>
    <rPh sb="138" eb="139">
      <t>ト</t>
    </rPh>
    <rPh sb="140" eb="141">
      <t>ク</t>
    </rPh>
    <phoneticPr fontId="4"/>
  </si>
  <si>
    <t>現在の経営は、健全性と効率性はほぼ良好といえるが、今後の人口減少によって接続人口の減少が懸念される。今後もストックマネジメント計画及び経営戦略に基づき、経営の健全化・効率化の向上に努める。また、将来にわたって持続可能な経営を確保するために令和5年度から公営企業会計の適用に移管した。</t>
    <rPh sb="0" eb="2">
      <t>ゲンザイ</t>
    </rPh>
    <rPh sb="3" eb="5">
      <t>ケイエイ</t>
    </rPh>
    <rPh sb="7" eb="10">
      <t>ケンゼンセイ</t>
    </rPh>
    <rPh sb="11" eb="14">
      <t>コウリツセイ</t>
    </rPh>
    <rPh sb="17" eb="19">
      <t>リョウコウ</t>
    </rPh>
    <rPh sb="25" eb="27">
      <t>コンゴ</t>
    </rPh>
    <rPh sb="28" eb="30">
      <t>ジンコウ</t>
    </rPh>
    <rPh sb="30" eb="32">
      <t>ゲンショウ</t>
    </rPh>
    <rPh sb="36" eb="38">
      <t>セツゾク</t>
    </rPh>
    <rPh sb="38" eb="40">
      <t>ジンコウ</t>
    </rPh>
    <rPh sb="41" eb="43">
      <t>ゲンショウ</t>
    </rPh>
    <rPh sb="44" eb="46">
      <t>ケネン</t>
    </rPh>
    <rPh sb="50" eb="52">
      <t>コンゴ</t>
    </rPh>
    <rPh sb="63" eb="65">
      <t>ケイカク</t>
    </rPh>
    <rPh sb="65" eb="66">
      <t>オヨ</t>
    </rPh>
    <rPh sb="67" eb="71">
      <t>ケイエイセンリャク</t>
    </rPh>
    <rPh sb="72" eb="73">
      <t>モト</t>
    </rPh>
    <rPh sb="76" eb="78">
      <t>ケイエイ</t>
    </rPh>
    <rPh sb="79" eb="82">
      <t>ケンゼンカ</t>
    </rPh>
    <rPh sb="83" eb="86">
      <t>コウリツカ</t>
    </rPh>
    <rPh sb="87" eb="89">
      <t>コウジョウ</t>
    </rPh>
    <rPh sb="90" eb="91">
      <t>ツト</t>
    </rPh>
    <rPh sb="97" eb="99">
      <t>ショウライ</t>
    </rPh>
    <rPh sb="104" eb="106">
      <t>ジゾク</t>
    </rPh>
    <rPh sb="106" eb="108">
      <t>カノウ</t>
    </rPh>
    <rPh sb="109" eb="111">
      <t>ケイエイ</t>
    </rPh>
    <rPh sb="112" eb="114">
      <t>カクホ</t>
    </rPh>
    <rPh sb="119" eb="121">
      <t>レイワ</t>
    </rPh>
    <rPh sb="122" eb="123">
      <t>ネン</t>
    </rPh>
    <rPh sb="123" eb="124">
      <t>ド</t>
    </rPh>
    <rPh sb="126" eb="128">
      <t>コウエイ</t>
    </rPh>
    <rPh sb="128" eb="130">
      <t>キギョウ</t>
    </rPh>
    <rPh sb="130" eb="132">
      <t>カイケイ</t>
    </rPh>
    <rPh sb="133" eb="135">
      <t>テキヨウ</t>
    </rPh>
    <rPh sb="136" eb="138">
      <t>イカン</t>
    </rPh>
    <phoneticPr fontId="4"/>
  </si>
  <si>
    <t>①収益的収支比率は、令和4年度は補助金事業実施による補助金収入や新規接続による加入金収入等により100％以上となったが、施設管理費不足分及び償還金を一般会計からの繰入金に依存している状態が継続しているので、使用料収入増加に取り組む必要がある。
⑤経費回収率は、経営移管による打ち切り決算を行ったため下がった。
⑥汚水処理原価は修繕費等の経費が増加したことにより上がった⑦施設利用率は微減となり、類似団体の平均値を下回っている。今後、地域内の人口減少が続くと予測されるため、居住誘導等による区域内人口の増加促進や施設維持管理費の抑制に努める必要がある。
⑧水洗化率は微増しているが、令和4年度は新規接続があったものの、要因としては接続・未接続世帯の人口減少の割合によるものであり、未接続世帯加入推進に取り組む必要がある。</t>
    <rPh sb="1" eb="4">
      <t>シュウエキテキ</t>
    </rPh>
    <rPh sb="4" eb="6">
      <t>シュウシ</t>
    </rPh>
    <rPh sb="6" eb="8">
      <t>ヒリツ</t>
    </rPh>
    <rPh sb="10" eb="12">
      <t>レイワ</t>
    </rPh>
    <rPh sb="13" eb="14">
      <t>ネン</t>
    </rPh>
    <rPh sb="14" eb="15">
      <t>ド</t>
    </rPh>
    <rPh sb="16" eb="19">
      <t>ホジョキン</t>
    </rPh>
    <rPh sb="19" eb="21">
      <t>ジギョウ</t>
    </rPh>
    <rPh sb="21" eb="23">
      <t>ジッシ</t>
    </rPh>
    <rPh sb="26" eb="29">
      <t>ホジョキン</t>
    </rPh>
    <rPh sb="29" eb="31">
      <t>シュウニュウ</t>
    </rPh>
    <rPh sb="32" eb="34">
      <t>シンキ</t>
    </rPh>
    <rPh sb="34" eb="36">
      <t>セツゾク</t>
    </rPh>
    <rPh sb="39" eb="41">
      <t>カニュウ</t>
    </rPh>
    <rPh sb="41" eb="42">
      <t>キン</t>
    </rPh>
    <rPh sb="42" eb="44">
      <t>シュウニュウ</t>
    </rPh>
    <rPh sb="44" eb="45">
      <t>トウ</t>
    </rPh>
    <rPh sb="52" eb="54">
      <t>イジョウ</t>
    </rPh>
    <rPh sb="60" eb="62">
      <t>シセツ</t>
    </rPh>
    <rPh sb="62" eb="64">
      <t>カンリ</t>
    </rPh>
    <rPh sb="64" eb="65">
      <t>ヒ</t>
    </rPh>
    <rPh sb="65" eb="68">
      <t>フソクブン</t>
    </rPh>
    <rPh sb="68" eb="69">
      <t>オヨ</t>
    </rPh>
    <rPh sb="70" eb="72">
      <t>ショウカン</t>
    </rPh>
    <rPh sb="72" eb="73">
      <t>キン</t>
    </rPh>
    <rPh sb="74" eb="76">
      <t>イッパン</t>
    </rPh>
    <rPh sb="76" eb="78">
      <t>カイケイ</t>
    </rPh>
    <rPh sb="81" eb="83">
      <t>クリイレ</t>
    </rPh>
    <rPh sb="83" eb="84">
      <t>キン</t>
    </rPh>
    <rPh sb="85" eb="87">
      <t>イゾン</t>
    </rPh>
    <rPh sb="91" eb="93">
      <t>ジョウタイ</t>
    </rPh>
    <rPh sb="94" eb="96">
      <t>ケイゾク</t>
    </rPh>
    <rPh sb="103" eb="106">
      <t>シヨウリョウ</t>
    </rPh>
    <rPh sb="106" eb="108">
      <t>シュウニュウ</t>
    </rPh>
    <rPh sb="108" eb="110">
      <t>ゾウカ</t>
    </rPh>
    <rPh sb="111" eb="112">
      <t>ト</t>
    </rPh>
    <rPh sb="113" eb="114">
      <t>ク</t>
    </rPh>
    <rPh sb="115" eb="117">
      <t>ヒツヨウ</t>
    </rPh>
    <rPh sb="123" eb="125">
      <t>ケイヒ</t>
    </rPh>
    <rPh sb="125" eb="127">
      <t>カイシュウ</t>
    </rPh>
    <rPh sb="127" eb="128">
      <t>リツ</t>
    </rPh>
    <rPh sb="130" eb="132">
      <t>ケイエイ</t>
    </rPh>
    <rPh sb="132" eb="134">
      <t>イカン</t>
    </rPh>
    <rPh sb="137" eb="138">
      <t>ウ</t>
    </rPh>
    <rPh sb="139" eb="140">
      <t>キ</t>
    </rPh>
    <rPh sb="141" eb="143">
      <t>ケッサン</t>
    </rPh>
    <rPh sb="144" eb="145">
      <t>オコナ</t>
    </rPh>
    <rPh sb="149" eb="150">
      <t>サ</t>
    </rPh>
    <rPh sb="156" eb="158">
      <t>オスイ</t>
    </rPh>
    <rPh sb="158" eb="160">
      <t>ショリ</t>
    </rPh>
    <rPh sb="160" eb="162">
      <t>ゲンカ</t>
    </rPh>
    <rPh sb="163" eb="166">
      <t>シュウゼンヒ</t>
    </rPh>
    <rPh sb="166" eb="167">
      <t>トウ</t>
    </rPh>
    <rPh sb="168" eb="170">
      <t>ケイヒ</t>
    </rPh>
    <rPh sb="171" eb="173">
      <t>ゾウカ</t>
    </rPh>
    <rPh sb="180" eb="181">
      <t>ア</t>
    </rPh>
    <rPh sb="185" eb="190">
      <t>シセツリヨウリツ</t>
    </rPh>
    <rPh sb="197" eb="199">
      <t>ルイジ</t>
    </rPh>
    <rPh sb="199" eb="201">
      <t>ダンタイ</t>
    </rPh>
    <rPh sb="202" eb="205">
      <t>ヘイキンチ</t>
    </rPh>
    <rPh sb="206" eb="208">
      <t>シタマワ</t>
    </rPh>
    <rPh sb="213" eb="215">
      <t>コンゴ</t>
    </rPh>
    <rPh sb="220" eb="222">
      <t>ジンコウ</t>
    </rPh>
    <rPh sb="222" eb="224">
      <t>ゲンショウ</t>
    </rPh>
    <rPh sb="225" eb="226">
      <t>ツヅ</t>
    </rPh>
    <rPh sb="228" eb="230">
      <t>ヨソク</t>
    </rPh>
    <rPh sb="236" eb="238">
      <t>キョジュウ</t>
    </rPh>
    <rPh sb="238" eb="240">
      <t>ユウドウ</t>
    </rPh>
    <rPh sb="240" eb="241">
      <t>ナド</t>
    </rPh>
    <rPh sb="244" eb="246">
      <t>クイキ</t>
    </rPh>
    <rPh sb="246" eb="247">
      <t>ナイ</t>
    </rPh>
    <rPh sb="247" eb="249">
      <t>ジンコウ</t>
    </rPh>
    <rPh sb="250" eb="252">
      <t>ゾウカ</t>
    </rPh>
    <rPh sb="252" eb="254">
      <t>ソクシン</t>
    </rPh>
    <rPh sb="255" eb="257">
      <t>シセツ</t>
    </rPh>
    <rPh sb="257" eb="259">
      <t>イジ</t>
    </rPh>
    <rPh sb="259" eb="262">
      <t>カンリヒ</t>
    </rPh>
    <rPh sb="263" eb="265">
      <t>ヨクセイ</t>
    </rPh>
    <rPh sb="266" eb="267">
      <t>ツト</t>
    </rPh>
    <rPh sb="269" eb="271">
      <t>ヒツヨウ</t>
    </rPh>
    <rPh sb="277" eb="280">
      <t>スイセンカ</t>
    </rPh>
    <rPh sb="280" eb="281">
      <t>リツ</t>
    </rPh>
    <rPh sb="282" eb="284">
      <t>ビゾウ</t>
    </rPh>
    <rPh sb="290" eb="292">
      <t>レイワ</t>
    </rPh>
    <rPh sb="293" eb="294">
      <t>ネン</t>
    </rPh>
    <rPh sb="294" eb="295">
      <t>ド</t>
    </rPh>
    <rPh sb="296" eb="298">
      <t>シンキ</t>
    </rPh>
    <rPh sb="298" eb="300">
      <t>セツゾク</t>
    </rPh>
    <rPh sb="308" eb="310">
      <t>ヨウイン</t>
    </rPh>
    <rPh sb="314" eb="316">
      <t>セツゾク</t>
    </rPh>
    <rPh sb="317" eb="320">
      <t>ミセツゾク</t>
    </rPh>
    <rPh sb="320" eb="322">
      <t>セタイ</t>
    </rPh>
    <rPh sb="323" eb="325">
      <t>ジンコウ</t>
    </rPh>
    <rPh sb="325" eb="327">
      <t>ゲンショウ</t>
    </rPh>
    <rPh sb="328" eb="330">
      <t>ワリアイ</t>
    </rPh>
    <rPh sb="339" eb="342">
      <t>ミセツゾク</t>
    </rPh>
    <rPh sb="342" eb="344">
      <t>セタイ</t>
    </rPh>
    <rPh sb="344" eb="346">
      <t>カニュウ</t>
    </rPh>
    <rPh sb="346" eb="348">
      <t>スイシン</t>
    </rPh>
    <rPh sb="349" eb="350">
      <t>ト</t>
    </rPh>
    <rPh sb="351" eb="352">
      <t>ク</t>
    </rPh>
    <rPh sb="353" eb="35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</si>
</sst>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375-452D-808D-0361B3E1422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C375-452D-808D-0361B3E1422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60.09</c:v>
                </c:pt>
                <c:pt idx="1">
                  <c:v>52.11</c:v>
                </c:pt>
                <c:pt idx="2">
                  <c:v>53.99</c:v>
                </c:pt>
                <c:pt idx="3">
                  <c:v>55.87</c:v>
                </c:pt>
                <c:pt idx="4">
                  <c:v>51.17</c:v>
                </c:pt>
              </c:numCache>
            </c:numRef>
          </c:val>
          <c:extLst>
            <c:ext xmlns:c16="http://schemas.microsoft.com/office/drawing/2014/chart" uri="{C3380CC4-5D6E-409C-BE32-E72D297353CC}">
              <c16:uniqueId val="{00000000-FDE7-4A8D-AA99-E5363EE043A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FDE7-4A8D-AA99-E5363EE043A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90.99</c:v>
                </c:pt>
                <c:pt idx="1">
                  <c:v>93.17</c:v>
                </c:pt>
                <c:pt idx="2">
                  <c:v>94.42</c:v>
                </c:pt>
                <c:pt idx="3">
                  <c:v>96.08</c:v>
                </c:pt>
                <c:pt idx="4">
                  <c:v>96.27</c:v>
                </c:pt>
              </c:numCache>
            </c:numRef>
          </c:val>
          <c:extLst>
            <c:ext xmlns:c16="http://schemas.microsoft.com/office/drawing/2014/chart" uri="{C3380CC4-5D6E-409C-BE32-E72D297353CC}">
              <c16:uniqueId val="{00000000-E1ED-4308-9FDA-62094882BA3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E1ED-4308-9FDA-62094882BA3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103.15</c:v>
                </c:pt>
                <c:pt idx="1">
                  <c:v>98.54</c:v>
                </c:pt>
                <c:pt idx="2">
                  <c:v>101.5</c:v>
                </c:pt>
                <c:pt idx="3">
                  <c:v>106.46</c:v>
                </c:pt>
                <c:pt idx="4">
                  <c:v>105.9</c:v>
                </c:pt>
              </c:numCache>
            </c:numRef>
          </c:val>
          <c:extLst>
            <c:ext xmlns:c16="http://schemas.microsoft.com/office/drawing/2014/chart" uri="{C3380CC4-5D6E-409C-BE32-E72D297353CC}">
              <c16:uniqueId val="{00000000-30FF-4E66-843A-3CC982DF06B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FF-4E66-843A-3CC982DF06B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4E-490C-9BE3-44F6AC2A93D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4E-490C-9BE3-44F6AC2A93D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E81-41FB-ABC3-34D92FF9B13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81-41FB-ABC3-34D92FF9B13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FCC-43FF-926C-AD3B6CC5719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FCC-43FF-926C-AD3B6CC5719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84-437F-9067-098FB50D6DD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84-437F-9067-098FB50D6DD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
                  <c:v>0</c:v>
                </c:pt>
                <c:pt idx="1">
                  <c:v>1067.32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5D2-4BD0-8717-E080F96AD1B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E5D2-4BD0-8717-E080F96AD1B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89.12</c:v>
                </c:pt>
                <c:pt idx="1">
                  <c:v>89.8</c:v>
                </c:pt>
                <c:pt idx="2">
                  <c:v>87.75</c:v>
                </c:pt>
                <c:pt idx="3">
                  <c:v>87.93</c:v>
                </c:pt>
                <c:pt idx="4">
                  <c:v>57.45</c:v>
                </c:pt>
              </c:numCache>
            </c:numRef>
          </c:val>
          <c:extLst>
            <c:ext xmlns:c16="http://schemas.microsoft.com/office/drawing/2014/chart" uri="{C3380CC4-5D6E-409C-BE32-E72D297353CC}">
              <c16:uniqueId val="{00000000-BD9E-4244-9471-679820A18B8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BD9E-4244-9471-679820A18B8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209.37</c:v>
                </c:pt>
                <c:pt idx="1">
                  <c:v>236.24</c:v>
                </c:pt>
                <c:pt idx="2">
                  <c:v>232.22</c:v>
                </c:pt>
                <c:pt idx="3">
                  <c:v>221.54</c:v>
                </c:pt>
                <c:pt idx="4">
                  <c:v>336.47</c:v>
                </c:pt>
              </c:numCache>
            </c:numRef>
          </c:val>
          <c:extLst>
            <c:ext xmlns:c16="http://schemas.microsoft.com/office/drawing/2014/chart" uri="{C3380CC4-5D6E-409C-BE32-E72D297353CC}">
              <c16:uniqueId val="{00000000-2B3C-444D-8A5A-7FB0EF60649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2B3C-444D-8A5A-7FB0EF60649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尾道市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5">
        <f>データ!S6</f>
        <v>130007</v>
      </c>
      <c r="AM8" s="45"/>
      <c r="AN8" s="45"/>
      <c r="AO8" s="45"/>
      <c r="AP8" s="45"/>
      <c r="AQ8" s="45"/>
      <c r="AR8" s="45"/>
      <c r="AS8" s="45"/>
      <c r="AT8" s="46">
        <f>データ!T6</f>
        <v>284.88</v>
      </c>
      <c r="AU8" s="46"/>
      <c r="AV8" s="46"/>
      <c r="AW8" s="46"/>
      <c r="AX8" s="46"/>
      <c r="AY8" s="46"/>
      <c r="AZ8" s="46"/>
      <c r="BA8" s="46"/>
      <c r="BB8" s="46">
        <f>データ!U6</f>
        <v>456.36</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0.28999999999999998</v>
      </c>
      <c r="Q10" s="46"/>
      <c r="R10" s="46"/>
      <c r="S10" s="46"/>
      <c r="T10" s="46"/>
      <c r="U10" s="46"/>
      <c r="V10" s="46"/>
      <c r="W10" s="46">
        <f>データ!Q6</f>
        <v>100</v>
      </c>
      <c r="X10" s="46"/>
      <c r="Y10" s="46"/>
      <c r="Z10" s="46"/>
      <c r="AA10" s="46"/>
      <c r="AB10" s="46"/>
      <c r="AC10" s="46"/>
      <c r="AD10" s="45">
        <f>データ!R6</f>
        <v>4715</v>
      </c>
      <c r="AE10" s="45"/>
      <c r="AF10" s="45"/>
      <c r="AG10" s="45"/>
      <c r="AH10" s="45"/>
      <c r="AI10" s="45"/>
      <c r="AJ10" s="45"/>
      <c r="AK10" s="2"/>
      <c r="AL10" s="45">
        <f>データ!V6</f>
        <v>375</v>
      </c>
      <c r="AM10" s="45"/>
      <c r="AN10" s="45"/>
      <c r="AO10" s="45"/>
      <c r="AP10" s="45"/>
      <c r="AQ10" s="45"/>
      <c r="AR10" s="45"/>
      <c r="AS10" s="45"/>
      <c r="AT10" s="46">
        <f>データ!W6</f>
        <v>0.16</v>
      </c>
      <c r="AU10" s="46"/>
      <c r="AV10" s="46"/>
      <c r="AW10" s="46"/>
      <c r="AX10" s="46"/>
      <c r="AY10" s="46"/>
      <c r="AZ10" s="46"/>
      <c r="BA10" s="46"/>
      <c r="BB10" s="46">
        <f>データ!X6</f>
        <v>2343.75</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45</v>
      </c>
      <c r="O86" s="12" t="str">
        <f>データ!EO6</f>
        <v>【0.02】</v>
      </c>
    </row>
  </sheetData>
  <sheetProtection algorithmName="SHA-512" hashValue="b/W/yHnOIxvm/tGJEFCzqeBIcL56iM4vcNo0v4VMSPvRAf2TYinJwXscxupv7of4YZddRIAWqhfAYBs7lWX3qQ==" saltValue="kru+8CJMSDR0Y/K3RbxLz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342050</v>
      </c>
      <c r="D6" s="19">
        <f t="shared" si="3"/>
        <v>47</v>
      </c>
      <c r="E6" s="19">
        <f t="shared" si="3"/>
        <v>17</v>
      </c>
      <c r="F6" s="19">
        <f t="shared" si="3"/>
        <v>5</v>
      </c>
      <c r="G6" s="19">
        <f t="shared" si="3"/>
        <v>0</v>
      </c>
      <c r="H6" s="19" t="str">
        <f t="shared" si="3"/>
        <v>広島県　尾道市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0.28999999999999998</v>
      </c>
      <c r="Q6" s="20">
        <f t="shared" si="3"/>
        <v>100</v>
      </c>
      <c r="R6" s="20">
        <f t="shared" si="3"/>
        <v>4715</v>
      </c>
      <c r="S6" s="20">
        <f t="shared" si="3"/>
        <v>130007</v>
      </c>
      <c r="T6" s="20">
        <f t="shared" si="3"/>
        <v>284.88</v>
      </c>
      <c r="U6" s="20">
        <f t="shared" si="3"/>
        <v>456.36</v>
      </c>
      <c r="V6" s="20">
        <f t="shared" si="3"/>
        <v>375</v>
      </c>
      <c r="W6" s="20">
        <f t="shared" si="3"/>
        <v>0.16</v>
      </c>
      <c r="X6" s="20">
        <f t="shared" si="3"/>
        <v>2343.75</v>
      </c>
      <c r="Y6" s="21">
        <f>IF(Y7="",NA(),Y7)</f>
        <v>103.15</v>
      </c>
      <c r="Z6" s="21">
        <f t="shared" ref="Z6:AH6" si="4">IF(Z7="",NA(),Z7)</f>
        <v>98.54</v>
      </c>
      <c r="AA6" s="21">
        <f t="shared" si="4"/>
        <v>101.5</v>
      </c>
      <c r="AB6" s="21">
        <f t="shared" si="4"/>
        <v>106.46</v>
      </c>
      <c r="AC6" s="21">
        <f t="shared" si="4"/>
        <v>105.9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1">
        <f t="shared" ref="BG6:BO6" si="7">IF(BG7="",NA(),BG7)</f>
        <v>1067.32</v>
      </c>
      <c r="BH6" s="20">
        <f t="shared" si="7"/>
        <v>0</v>
      </c>
      <c r="BI6" s="20">
        <f t="shared" si="7"/>
        <v>0</v>
      </c>
      <c r="BJ6" s="20">
        <f t="shared" si="7"/>
        <v>0</v>
      </c>
      <c r="BK6" s="21">
        <f t="shared" si="7"/>
        <v>789.46</v>
      </c>
      <c r="BL6" s="21">
        <f t="shared" si="7"/>
        <v>826.83</v>
      </c>
      <c r="BM6" s="21">
        <f t="shared" si="7"/>
        <v>867.83</v>
      </c>
      <c r="BN6" s="21">
        <f t="shared" si="7"/>
        <v>791.76</v>
      </c>
      <c r="BO6" s="21">
        <f t="shared" si="7"/>
        <v>900.82</v>
      </c>
      <c r="BP6" s="20" t="str">
        <f>IF(BP7="","",IF(BP7="-","【-】","【"&amp;SUBSTITUTE(TEXT(BP7,"#,##0.00"),"-","△")&amp;"】"))</f>
        <v>【809.19】</v>
      </c>
      <c r="BQ6" s="21">
        <f>IF(BQ7="",NA(),BQ7)</f>
        <v>89.12</v>
      </c>
      <c r="BR6" s="21">
        <f t="shared" ref="BR6:BZ6" si="8">IF(BR7="",NA(),BR7)</f>
        <v>89.8</v>
      </c>
      <c r="BS6" s="21">
        <f t="shared" si="8"/>
        <v>87.75</v>
      </c>
      <c r="BT6" s="21">
        <f t="shared" si="8"/>
        <v>87.93</v>
      </c>
      <c r="BU6" s="21">
        <f t="shared" si="8"/>
        <v>57.45</v>
      </c>
      <c r="BV6" s="21">
        <f t="shared" si="8"/>
        <v>57.77</v>
      </c>
      <c r="BW6" s="21">
        <f t="shared" si="8"/>
        <v>57.31</v>
      </c>
      <c r="BX6" s="21">
        <f t="shared" si="8"/>
        <v>57.08</v>
      </c>
      <c r="BY6" s="21">
        <f t="shared" si="8"/>
        <v>56.26</v>
      </c>
      <c r="BZ6" s="21">
        <f t="shared" si="8"/>
        <v>52.94</v>
      </c>
      <c r="CA6" s="20" t="str">
        <f>IF(CA7="","",IF(CA7="-","【-】","【"&amp;SUBSTITUTE(TEXT(CA7,"#,##0.00"),"-","△")&amp;"】"))</f>
        <v>【57.02】</v>
      </c>
      <c r="CB6" s="21">
        <f>IF(CB7="",NA(),CB7)</f>
        <v>209.37</v>
      </c>
      <c r="CC6" s="21">
        <f t="shared" ref="CC6:CK6" si="9">IF(CC7="",NA(),CC7)</f>
        <v>236.24</v>
      </c>
      <c r="CD6" s="21">
        <f t="shared" si="9"/>
        <v>232.22</v>
      </c>
      <c r="CE6" s="21">
        <f t="shared" si="9"/>
        <v>221.54</v>
      </c>
      <c r="CF6" s="21">
        <f t="shared" si="9"/>
        <v>336.47</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60.09</v>
      </c>
      <c r="CN6" s="21">
        <f t="shared" ref="CN6:CV6" si="10">IF(CN7="",NA(),CN7)</f>
        <v>52.11</v>
      </c>
      <c r="CO6" s="21">
        <f t="shared" si="10"/>
        <v>53.99</v>
      </c>
      <c r="CP6" s="21">
        <f t="shared" si="10"/>
        <v>55.87</v>
      </c>
      <c r="CQ6" s="21">
        <f t="shared" si="10"/>
        <v>51.17</v>
      </c>
      <c r="CR6" s="21">
        <f t="shared" si="10"/>
        <v>50.68</v>
      </c>
      <c r="CS6" s="21">
        <f t="shared" si="10"/>
        <v>50.14</v>
      </c>
      <c r="CT6" s="21">
        <f t="shared" si="10"/>
        <v>54.83</v>
      </c>
      <c r="CU6" s="21">
        <f t="shared" si="10"/>
        <v>66.53</v>
      </c>
      <c r="CV6" s="21">
        <f t="shared" si="10"/>
        <v>52.35</v>
      </c>
      <c r="CW6" s="20" t="str">
        <f>IF(CW7="","",IF(CW7="-","【-】","【"&amp;SUBSTITUTE(TEXT(CW7,"#,##0.00"),"-","△")&amp;"】"))</f>
        <v>【52.55】</v>
      </c>
      <c r="CX6" s="21">
        <f>IF(CX7="",NA(),CX7)</f>
        <v>90.99</v>
      </c>
      <c r="CY6" s="21">
        <f t="shared" ref="CY6:DG6" si="11">IF(CY7="",NA(),CY7)</f>
        <v>93.17</v>
      </c>
      <c r="CZ6" s="21">
        <f t="shared" si="11"/>
        <v>94.42</v>
      </c>
      <c r="DA6" s="21">
        <f t="shared" si="11"/>
        <v>96.08</v>
      </c>
      <c r="DB6" s="21">
        <f t="shared" si="11"/>
        <v>96.27</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342050</v>
      </c>
      <c r="D7" s="23">
        <v>47</v>
      </c>
      <c r="E7" s="23">
        <v>17</v>
      </c>
      <c r="F7" s="23">
        <v>5</v>
      </c>
      <c r="G7" s="23">
        <v>0</v>
      </c>
      <c r="H7" s="23" t="s">
        <v>99</v>
      </c>
      <c r="I7" s="23" t="s">
        <v>100</v>
      </c>
      <c r="J7" s="23" t="s">
        <v>101</v>
      </c>
      <c r="K7" s="23" t="s">
        <v>102</v>
      </c>
      <c r="L7" s="23" t="s">
        <v>103</v>
      </c>
      <c r="M7" s="23" t="s">
        <v>104</v>
      </c>
      <c r="N7" s="24" t="s">
        <v>105</v>
      </c>
      <c r="O7" s="24" t="s">
        <v>106</v>
      </c>
      <c r="P7" s="24">
        <v>0.28999999999999998</v>
      </c>
      <c r="Q7" s="24">
        <v>100</v>
      </c>
      <c r="R7" s="24">
        <v>4715</v>
      </c>
      <c r="S7" s="24">
        <v>130007</v>
      </c>
      <c r="T7" s="24">
        <v>284.88</v>
      </c>
      <c r="U7" s="24">
        <v>456.36</v>
      </c>
      <c r="V7" s="24">
        <v>375</v>
      </c>
      <c r="W7" s="24">
        <v>0.16</v>
      </c>
      <c r="X7" s="24">
        <v>2343.75</v>
      </c>
      <c r="Y7" s="24">
        <v>103.15</v>
      </c>
      <c r="Z7" s="24">
        <v>98.54</v>
      </c>
      <c r="AA7" s="24">
        <v>101.5</v>
      </c>
      <c r="AB7" s="24">
        <v>106.46</v>
      </c>
      <c r="AC7" s="24">
        <v>105.9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1067.32</v>
      </c>
      <c r="BH7" s="24">
        <v>0</v>
      </c>
      <c r="BI7" s="24">
        <v>0</v>
      </c>
      <c r="BJ7" s="24">
        <v>0</v>
      </c>
      <c r="BK7" s="24">
        <v>789.46</v>
      </c>
      <c r="BL7" s="24">
        <v>826.83</v>
      </c>
      <c r="BM7" s="24">
        <v>867.83</v>
      </c>
      <c r="BN7" s="24">
        <v>791.76</v>
      </c>
      <c r="BO7" s="24">
        <v>900.82</v>
      </c>
      <c r="BP7" s="24">
        <v>809.19</v>
      </c>
      <c r="BQ7" s="24">
        <v>89.12</v>
      </c>
      <c r="BR7" s="24">
        <v>89.8</v>
      </c>
      <c r="BS7" s="24">
        <v>87.75</v>
      </c>
      <c r="BT7" s="24">
        <v>87.93</v>
      </c>
      <c r="BU7" s="24">
        <v>57.45</v>
      </c>
      <c r="BV7" s="24">
        <v>57.77</v>
      </c>
      <c r="BW7" s="24">
        <v>57.31</v>
      </c>
      <c r="BX7" s="24">
        <v>57.08</v>
      </c>
      <c r="BY7" s="24">
        <v>56.26</v>
      </c>
      <c r="BZ7" s="24">
        <v>52.94</v>
      </c>
      <c r="CA7" s="24">
        <v>57.02</v>
      </c>
      <c r="CB7" s="24">
        <v>209.37</v>
      </c>
      <c r="CC7" s="24">
        <v>236.24</v>
      </c>
      <c r="CD7" s="24">
        <v>232.22</v>
      </c>
      <c r="CE7" s="24">
        <v>221.54</v>
      </c>
      <c r="CF7" s="24">
        <v>336.47</v>
      </c>
      <c r="CG7" s="24">
        <v>274.35000000000002</v>
      </c>
      <c r="CH7" s="24">
        <v>273.52</v>
      </c>
      <c r="CI7" s="24">
        <v>274.99</v>
      </c>
      <c r="CJ7" s="24">
        <v>282.08999999999997</v>
      </c>
      <c r="CK7" s="24">
        <v>303.27999999999997</v>
      </c>
      <c r="CL7" s="24">
        <v>273.68</v>
      </c>
      <c r="CM7" s="24">
        <v>60.09</v>
      </c>
      <c r="CN7" s="24">
        <v>52.11</v>
      </c>
      <c r="CO7" s="24">
        <v>53.99</v>
      </c>
      <c r="CP7" s="24">
        <v>55.87</v>
      </c>
      <c r="CQ7" s="24">
        <v>51.17</v>
      </c>
      <c r="CR7" s="24">
        <v>50.68</v>
      </c>
      <c r="CS7" s="24">
        <v>50.14</v>
      </c>
      <c r="CT7" s="24">
        <v>54.83</v>
      </c>
      <c r="CU7" s="24">
        <v>66.53</v>
      </c>
      <c r="CV7" s="24">
        <v>52.35</v>
      </c>
      <c r="CW7" s="24">
        <v>52.55</v>
      </c>
      <c r="CX7" s="24">
        <v>90.99</v>
      </c>
      <c r="CY7" s="24">
        <v>93.17</v>
      </c>
      <c r="CZ7" s="24">
        <v>94.42</v>
      </c>
      <c r="DA7" s="24">
        <v>96.08</v>
      </c>
      <c r="DB7" s="24">
        <v>96.27</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2024-01-25T07:01:00Z</cp:lastPrinted>
  <dcterms:created xsi:type="dcterms:W3CDTF">2023-12-12T02:55:27Z</dcterms:created>
  <dcterms:modified xsi:type="dcterms:W3CDTF">2024-01-29T01:30:29Z</dcterms:modified>
  <cp:category/>
</cp:coreProperties>
</file>