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060健康福祉局\160医療介護政策課\介護推進Ｇ\高齢化率（毎年7月頃ホームページ掲載）\Ｒ5\02　施行（ホームページ掲載）\"/>
    </mc:Choice>
  </mc:AlternateContent>
  <bookViews>
    <workbookView xWindow="0" yWindow="0" windowWidth="19200" windowHeight="7320"/>
  </bookViews>
  <sheets>
    <sheet name="高齢化率 (市町順)" sheetId="3" r:id="rId1"/>
    <sheet name="高齢化率 (高齢化率順)" sheetId="10" r:id="rId2"/>
    <sheet name="グラフ" sheetId="12" r:id="rId3"/>
  </sheets>
  <externalReferences>
    <externalReference r:id="rId4"/>
  </externalReferences>
  <definedNames>
    <definedName name="_xlnm._FilterDatabase" localSheetId="1" hidden="1">'高齢化率 (高齢化率順)'!$B$4:$F$27</definedName>
    <definedName name="_xlnm.Print_Area" localSheetId="1">'高齢化率 (高齢化率順)'!$B$1:$F$29</definedName>
    <definedName name="_xlnm.Print_Area" localSheetId="0">'高齢化率 (市町順)'!$B$1:$F$29</definedName>
  </definedNames>
  <calcPr calcId="152511"/>
</workbook>
</file>

<file path=xl/calcChain.xml><?xml version="1.0" encoding="utf-8"?>
<calcChain xmlns="http://schemas.openxmlformats.org/spreadsheetml/2006/main">
  <c r="B29" i="10" l="1"/>
  <c r="E8" i="3"/>
  <c r="E6" i="3"/>
  <c r="E5" i="3"/>
  <c r="B1" i="10" l="1"/>
  <c r="E7" i="3" l="1"/>
  <c r="E9" i="3"/>
  <c r="E10" i="3"/>
  <c r="E11" i="3"/>
  <c r="E12" i="3"/>
  <c r="E13" i="3"/>
  <c r="E14" i="3"/>
  <c r="E15" i="3"/>
  <c r="E16" i="3"/>
  <c r="E17" i="3"/>
  <c r="E18" i="3"/>
  <c r="E27" i="3"/>
  <c r="E19" i="3"/>
  <c r="E20" i="3"/>
  <c r="E21" i="3"/>
  <c r="E22" i="3"/>
  <c r="E23" i="3"/>
  <c r="E24" i="3"/>
  <c r="E25" i="3"/>
  <c r="E26" i="3"/>
  <c r="E4" i="3"/>
  <c r="F5" i="3" l="1"/>
  <c r="A5" i="3" s="1"/>
  <c r="F11" i="3"/>
  <c r="A11" i="3" s="1"/>
  <c r="F23" i="3"/>
  <c r="A23" i="3" s="1"/>
  <c r="F15" i="3"/>
  <c r="A15" i="3" s="1"/>
  <c r="F24" i="3"/>
  <c r="A24" i="3" s="1"/>
  <c r="F19" i="3"/>
  <c r="A19" i="3" s="1"/>
  <c r="F7" i="3"/>
  <c r="A7" i="3" s="1"/>
  <c r="F16" i="3"/>
  <c r="A16" i="3" s="1"/>
  <c r="F20" i="3"/>
  <c r="A20" i="3" s="1"/>
  <c r="F8" i="3"/>
  <c r="A8" i="3" s="1"/>
  <c r="F12" i="3"/>
  <c r="A12" i="3" s="1"/>
  <c r="F26" i="3"/>
  <c r="A26" i="3" s="1"/>
  <c r="F9" i="3"/>
  <c r="A9" i="3" s="1"/>
  <c r="F13" i="3"/>
  <c r="A13" i="3" s="1"/>
  <c r="F17" i="3"/>
  <c r="A17" i="3" s="1"/>
  <c r="F21" i="3"/>
  <c r="A21" i="3" s="1"/>
  <c r="F25" i="3"/>
  <c r="A25" i="3" s="1"/>
  <c r="F27" i="3"/>
  <c r="A27" i="3" s="1"/>
  <c r="F6" i="3"/>
  <c r="A6" i="3" s="1"/>
  <c r="F10" i="3"/>
  <c r="A10" i="3" s="1"/>
  <c r="F14" i="3"/>
  <c r="A14" i="3" s="1"/>
  <c r="F18" i="3"/>
  <c r="A18" i="3" s="1"/>
  <c r="F22" i="3"/>
  <c r="A22" i="3" s="1"/>
  <c r="B27" i="10" l="1"/>
  <c r="C24" i="10"/>
  <c r="D21" i="10"/>
  <c r="B19" i="10"/>
  <c r="C16" i="10"/>
  <c r="D13" i="10"/>
  <c r="B11" i="10"/>
  <c r="C8" i="10"/>
  <c r="B5" i="10"/>
  <c r="D26" i="10"/>
  <c r="B24" i="10"/>
  <c r="C21" i="10"/>
  <c r="D18" i="10"/>
  <c r="B16" i="10"/>
  <c r="C13" i="10"/>
  <c r="D10" i="10"/>
  <c r="B8" i="10"/>
  <c r="D5" i="10"/>
  <c r="D24" i="10"/>
  <c r="E24" i="10" s="1"/>
  <c r="B14" i="10"/>
  <c r="B6" i="10"/>
  <c r="C26" i="10"/>
  <c r="D23" i="10"/>
  <c r="B21" i="10"/>
  <c r="C18" i="10"/>
  <c r="D15" i="10"/>
  <c r="B13" i="10"/>
  <c r="C10" i="10"/>
  <c r="D7" i="10"/>
  <c r="C5" i="10"/>
  <c r="E5" i="10" s="1"/>
  <c r="B26" i="10"/>
  <c r="C23" i="10"/>
  <c r="D20" i="10"/>
  <c r="B18" i="10"/>
  <c r="C15" i="10"/>
  <c r="D12" i="10"/>
  <c r="B10" i="10"/>
  <c r="C7" i="10"/>
  <c r="B25" i="10"/>
  <c r="D19" i="10"/>
  <c r="C14" i="10"/>
  <c r="B9" i="10"/>
  <c r="C27" i="10"/>
  <c r="C19" i="10"/>
  <c r="C11" i="10"/>
  <c r="D8" i="10"/>
  <c r="D25" i="10"/>
  <c r="B23" i="10"/>
  <c r="C20" i="10"/>
  <c r="D17" i="10"/>
  <c r="B15" i="10"/>
  <c r="C12" i="10"/>
  <c r="D9" i="10"/>
  <c r="B7" i="10"/>
  <c r="C25" i="10"/>
  <c r="D22" i="10"/>
  <c r="B20" i="10"/>
  <c r="C17" i="10"/>
  <c r="D14" i="10"/>
  <c r="B12" i="10"/>
  <c r="C9" i="10"/>
  <c r="D6" i="10"/>
  <c r="D27" i="10"/>
  <c r="E27" i="10" s="1"/>
  <c r="C22" i="10"/>
  <c r="B17" i="10"/>
  <c r="D11" i="10"/>
  <c r="C6" i="10"/>
  <c r="B22" i="10"/>
  <c r="D16" i="10"/>
  <c r="E16" i="10" s="1"/>
  <c r="E19" i="10" l="1"/>
  <c r="E10" i="10"/>
  <c r="E25" i="10"/>
  <c r="E6" i="10"/>
  <c r="E13" i="10"/>
  <c r="E23" i="10"/>
  <c r="E22" i="10"/>
  <c r="C4" i="10"/>
  <c r="E12" i="10"/>
  <c r="E8" i="10"/>
  <c r="E18" i="10"/>
  <c r="E14" i="10"/>
  <c r="E21" i="10"/>
  <c r="E9" i="10"/>
  <c r="E7" i="10"/>
  <c r="E11" i="10"/>
  <c r="E17" i="10"/>
  <c r="E15" i="10"/>
  <c r="D4" i="10"/>
  <c r="E26" i="10"/>
  <c r="E20" i="10"/>
  <c r="E4" i="10" l="1"/>
</calcChain>
</file>

<file path=xl/sharedStrings.xml><?xml version="1.0" encoding="utf-8"?>
<sst xmlns="http://schemas.openxmlformats.org/spreadsheetml/2006/main" count="40" uniqueCount="34">
  <si>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</si>
  <si>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</si>
  <si>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</si>
  <si>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</si>
  <si>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</si>
  <si>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</si>
  <si>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</si>
  <si>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</si>
  <si>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</si>
  <si>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</si>
  <si>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</si>
  <si>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</si>
  <si>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</si>
  <si>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</si>
  <si>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</si>
  <si>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</si>
  <si>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</si>
  <si>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</si>
  <si>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</si>
  <si>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</si>
  <si>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</si>
  <si>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県全体</t>
    <rPh sb="0" eb="3">
      <t>ケンゼンタイ</t>
    </rPh>
    <phoneticPr fontId="2"/>
  </si>
  <si>
    <t>総人口
　　　　　　（人）</t>
    <rPh sb="0" eb="3">
      <t>ソウジンコウ</t>
    </rPh>
    <rPh sb="11" eb="12">
      <t>ニン</t>
    </rPh>
    <phoneticPr fontId="2"/>
  </si>
  <si>
    <t>65歳以上
　　　　　　（人）</t>
    <rPh sb="13" eb="14">
      <t>ニン</t>
    </rPh>
    <phoneticPr fontId="3"/>
  </si>
  <si>
    <t>高齢化率
　　　　　（％）</t>
    <rPh sb="0" eb="3">
      <t>コウレイカ</t>
    </rPh>
    <rPh sb="3" eb="4">
      <t>リツ</t>
    </rPh>
    <phoneticPr fontId="2"/>
  </si>
  <si>
    <t>区分</t>
    <phoneticPr fontId="2"/>
  </si>
  <si>
    <t>―</t>
    <phoneticPr fontId="2"/>
  </si>
  <si>
    <t>安芸高田市</t>
  </si>
  <si>
    <t>広島市</t>
    <phoneticPr fontId="2"/>
  </si>
  <si>
    <t>―</t>
    <phoneticPr fontId="2"/>
  </si>
  <si>
    <t>高齢化率の
順位</t>
    <rPh sb="0" eb="3">
      <t>コウレイカ</t>
    </rPh>
    <rPh sb="3" eb="4">
      <t>リツ</t>
    </rPh>
    <rPh sb="6" eb="8">
      <t>ジュンイ</t>
    </rPh>
    <phoneticPr fontId="2"/>
  </si>
  <si>
    <t>順位</t>
    <rPh sb="0" eb="2">
      <t>ジュンイ</t>
    </rPh>
    <phoneticPr fontId="2"/>
  </si>
  <si>
    <t>広島県　市町別高齢化率（R5.1.1現在）</t>
    <rPh sb="0" eb="3">
      <t>ヒロシマケン</t>
    </rPh>
    <rPh sb="4" eb="6">
      <t>シマチ</t>
    </rPh>
    <rPh sb="6" eb="7">
      <t>ベツ</t>
    </rPh>
    <rPh sb="7" eb="10">
      <t>コウレイカ</t>
    </rPh>
    <rPh sb="10" eb="11">
      <t>リツ</t>
    </rPh>
    <rPh sb="18" eb="20">
      <t>ゲンザイ</t>
    </rPh>
    <phoneticPr fontId="2"/>
  </si>
  <si>
    <t>【出典】 総務省「住民基本台帳に基づく人口、人口動態及び世帯数（令和5年1月1日現在）」</t>
    <rPh sb="1" eb="3">
      <t>シュッテン</t>
    </rPh>
    <rPh sb="5" eb="8">
      <t>ソウムショウ</t>
    </rPh>
    <rPh sb="32" eb="34">
      <t>レイワ</t>
    </rPh>
    <rPh sb="35" eb="36">
      <t>ネン</t>
    </rPh>
    <rPh sb="36" eb="37">
      <t>ヘイネン</t>
    </rPh>
    <rPh sb="37" eb="38">
      <t>ガツ</t>
    </rPh>
    <rPh sb="39" eb="42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</si>
</sst>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1" xfId="2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38" fontId="0" fillId="0" borderId="3" xfId="2" applyFont="1" applyBorder="1" applyAlignment="1" applyProtection="1">
      <alignment vertical="center"/>
    </xf>
    <xf numFmtId="38" fontId="0" fillId="0" borderId="3" xfId="2" applyFont="1" applyBorder="1" applyAlignment="1">
      <alignment vertical="center"/>
    </xf>
    <xf numFmtId="0" fontId="0" fillId="0" borderId="0" xfId="0" applyAlignment="1">
      <alignment vertical="center"/>
    </xf>
    <xf numFmtId="38" fontId="0" fillId="0" borderId="4" xfId="2" applyFont="1" applyBorder="1">
      <alignment vertical="center"/>
    </xf>
    <xf numFmtId="38" fontId="0" fillId="0" borderId="5" xfId="2" applyFont="1" applyBorder="1" applyAlignment="1" applyProtection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1" fillId="2" borderId="10" xfId="1" applyNumberFormat="1" applyFill="1" applyBorder="1">
      <alignment vertical="center"/>
    </xf>
    <xf numFmtId="176" fontId="1" fillId="0" borderId="11" xfId="1" applyNumberFormat="1" applyFill="1" applyBorder="1">
      <alignment vertical="center"/>
    </xf>
    <xf numFmtId="176" fontId="1" fillId="0" borderId="12" xfId="1" applyNumberFormat="1" applyFill="1" applyBorder="1">
      <alignment vertical="center"/>
    </xf>
    <xf numFmtId="176" fontId="0" fillId="0" borderId="11" xfId="1" applyNumberFormat="1" applyFont="1" applyFill="1" applyBorder="1">
      <alignment vertical="center"/>
    </xf>
    <xf numFmtId="38" fontId="0" fillId="0" borderId="13" xfId="2" applyFont="1" applyBorder="1">
      <alignment vertical="center"/>
    </xf>
    <xf numFmtId="176" fontId="1" fillId="0" borderId="15" xfId="1" applyNumberFormat="1" applyFill="1" applyBorder="1">
      <alignment vertical="center"/>
    </xf>
    <xf numFmtId="38" fontId="0" fillId="0" borderId="16" xfId="2" applyFont="1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1" fillId="0" borderId="1" xfId="2" applyFont="1" applyBorder="1">
      <alignment vertical="center"/>
    </xf>
    <xf numFmtId="38" fontId="1" fillId="0" borderId="3" xfId="2" applyFont="1" applyBorder="1" applyAlignment="1" applyProtection="1">
      <alignment vertical="center"/>
    </xf>
    <xf numFmtId="38" fontId="1" fillId="0" borderId="4" xfId="2" applyFont="1" applyBorder="1">
      <alignment vertical="center"/>
    </xf>
    <xf numFmtId="38" fontId="1" fillId="0" borderId="5" xfId="2" applyFont="1" applyBorder="1" applyAlignment="1" applyProtection="1">
      <alignment vertical="center"/>
    </xf>
    <xf numFmtId="38" fontId="0" fillId="0" borderId="5" xfId="2" applyFont="1" applyBorder="1" applyAlignment="1">
      <alignment vertical="center"/>
    </xf>
    <xf numFmtId="38" fontId="1" fillId="2" borderId="30" xfId="2" applyFill="1" applyBorder="1">
      <alignment vertical="center"/>
    </xf>
    <xf numFmtId="38" fontId="1" fillId="2" borderId="29" xfId="2" applyFill="1" applyBorder="1">
      <alignment vertical="center"/>
    </xf>
    <xf numFmtId="0" fontId="0" fillId="0" borderId="0" xfId="0" applyAlignment="1">
      <alignment horizontal="center" vertical="center"/>
    </xf>
    <xf numFmtId="38" fontId="0" fillId="0" borderId="17" xfId="2" applyFont="1" applyBorder="1" applyAlignment="1">
      <alignment vertical="center"/>
    </xf>
    <xf numFmtId="38" fontId="0" fillId="0" borderId="14" xfId="2" applyFont="1" applyBorder="1" applyAlignment="1">
      <alignment vertical="center"/>
    </xf>
    <xf numFmtId="0" fontId="0" fillId="2" borderId="3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8" fontId="1" fillId="2" borderId="30" xfId="2" applyFont="1" applyFill="1" applyBorder="1">
      <alignment vertical="center"/>
    </xf>
    <xf numFmtId="38" fontId="1" fillId="0" borderId="16" xfId="2" applyFont="1" applyBorder="1">
      <alignment vertical="center"/>
    </xf>
    <xf numFmtId="38" fontId="1" fillId="0" borderId="13" xfId="2" applyFont="1" applyBorder="1">
      <alignment vertical="center"/>
    </xf>
    <xf numFmtId="38" fontId="1" fillId="2" borderId="29" xfId="2" applyFont="1" applyFill="1" applyBorder="1">
      <alignment vertical="center"/>
    </xf>
    <xf numFmtId="38" fontId="1" fillId="0" borderId="3" xfId="2" applyFont="1" applyBorder="1" applyAlignment="1">
      <alignment vertical="center"/>
    </xf>
    <xf numFmtId="38" fontId="1" fillId="0" borderId="17" xfId="2" applyFont="1" applyBorder="1" applyAlignment="1" applyProtection="1">
      <alignment vertical="center"/>
    </xf>
    <xf numFmtId="38" fontId="1" fillId="0" borderId="14" xfId="2" applyFont="1" applyBorder="1" applyAlignment="1" applyProtection="1">
      <alignment vertical="center"/>
    </xf>
    <xf numFmtId="176" fontId="1" fillId="2" borderId="10" xfId="1" applyNumberFormat="1" applyFont="1" applyFill="1" applyBorder="1">
      <alignment vertical="center"/>
    </xf>
    <xf numFmtId="176" fontId="1" fillId="0" borderId="11" xfId="1" applyNumberFormat="1" applyFont="1" applyFill="1" applyBorder="1">
      <alignment vertical="center"/>
    </xf>
    <xf numFmtId="176" fontId="1" fillId="0" borderId="12" xfId="1" applyNumberFormat="1" applyFont="1" applyFill="1" applyBorder="1">
      <alignment vertical="center"/>
    </xf>
    <xf numFmtId="176" fontId="1" fillId="0" borderId="15" xfId="1" applyNumberFormat="1" applyFont="1" applyFill="1" applyBorder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38" fontId="1" fillId="0" borderId="25" xfId="2" applyFont="1" applyBorder="1" applyAlignment="1">
      <alignment horizontal="center" vertical="center" wrapText="1"/>
    </xf>
    <xf numFmtId="38" fontId="1" fillId="0" borderId="26" xfId="2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ja-JP" sz="1400" b="1" i="0" baseline="0">
                <a:effectLst/>
              </a:rPr>
              <a:t>広島県の高齢化率(令和</a:t>
            </a:r>
            <a:r>
              <a:rPr lang="en-US" altLang="ja-JP" sz="1400" b="1" i="0" baseline="0">
                <a:effectLst/>
              </a:rPr>
              <a:t>5</a:t>
            </a:r>
            <a:r>
              <a:rPr lang="ja-JP" altLang="ja-JP" sz="1400" b="1" i="0" baseline="0">
                <a:effectLst/>
              </a:rPr>
              <a:t>年</a:t>
            </a:r>
            <a:r>
              <a:rPr lang="en-US" altLang="ja-JP" sz="1400" b="1" i="0" baseline="0">
                <a:effectLst/>
              </a:rPr>
              <a:t>1</a:t>
            </a:r>
            <a:r>
              <a:rPr lang="ja-JP" altLang="ja-JP" sz="1400" b="1" i="0" baseline="0">
                <a:effectLst/>
              </a:rPr>
              <a:t>月1日現在）</a:t>
            </a:r>
            <a:endParaRPr lang="ja-JP" altLang="ja-JP" sz="1050">
              <a:effectLst/>
            </a:endParaRPr>
          </a:p>
        </c:rich>
      </c:tx>
      <c:layout>
        <c:manualLayout>
          <c:xMode val="edge"/>
          <c:yMode val="edge"/>
          <c:x val="0.32965575243763401"/>
          <c:y val="4.18604635832095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283111229852758E-2"/>
          <c:y val="0.17879755900778324"/>
          <c:w val="0.79327919497221855"/>
          <c:h val="0.57594965910471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'高齢化率 (市町順)'!$E$2</c:f>
              <c:strCache>
                <c:ptCount val="1"/>
                <c:pt idx="0">
                  <c:v>高齢化率
　　　　　（％）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2436133989498919E-17"/>
                  <c:y val="1.26594412601094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05495343834245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566848348487255E-3"/>
                  <c:y val="-8.43962750673965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8.43962750673965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"/>
                  <c:y val="-2.10990687668491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0"/>
                  <c:y val="8.43962750673965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1.3566848348487255E-3"/>
                  <c:y val="-8.43962750673969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1.0682557744765466E-7"/>
                  <c:y val="1.26594412601094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1.3566848348487255E-3"/>
                  <c:y val="1.26594412601094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('高齢化率 (市町順)'!$B$3,'高齢化率 (市町順)'!$B$5:$B$27)</c:f>
              <c:strCache>
                <c:ptCount val="24"/>
                <c:pt idx="1">
                  <c:v>広島市</c:v>
                </c:pt>
                <c:pt idx="2">
                  <c:v>呉市</c:v>
                </c:pt>
                <c:pt idx="3">
                  <c:v>竹原市</c:v>
                </c:pt>
                <c:pt idx="4">
                  <c:v>三原市</c:v>
                </c:pt>
                <c:pt idx="5">
                  <c:v>尾道市</c:v>
                </c:pt>
                <c:pt idx="6">
                  <c:v>福山市</c:v>
                </c:pt>
                <c:pt idx="7">
                  <c:v>府中市</c:v>
                </c:pt>
                <c:pt idx="8">
                  <c:v>三次市</c:v>
                </c:pt>
                <c:pt idx="9">
                  <c:v>庄原市</c:v>
                </c:pt>
                <c:pt idx="10">
                  <c:v>大竹市</c:v>
                </c:pt>
                <c:pt idx="11">
                  <c:v>東広島市</c:v>
                </c:pt>
                <c:pt idx="12">
                  <c:v>廿日市市</c:v>
                </c:pt>
                <c:pt idx="13">
                  <c:v>安芸高田市</c:v>
                </c:pt>
                <c:pt idx="14">
                  <c:v>江田島市</c:v>
                </c:pt>
                <c:pt idx="15">
                  <c:v>府中町</c:v>
                </c:pt>
                <c:pt idx="16">
                  <c:v>海田町</c:v>
                </c:pt>
                <c:pt idx="17">
                  <c:v>熊野町</c:v>
                </c:pt>
                <c:pt idx="18">
                  <c:v>坂町</c:v>
                </c:pt>
                <c:pt idx="19">
                  <c:v>安芸太田町</c:v>
                </c:pt>
                <c:pt idx="20">
                  <c:v>北広島町</c:v>
                </c:pt>
                <c:pt idx="21">
                  <c:v>大崎上島町</c:v>
                </c:pt>
                <c:pt idx="22">
                  <c:v>世羅町</c:v>
                </c:pt>
                <c:pt idx="23">
                  <c:v>神石高原町</c:v>
                </c:pt>
              </c:strCache>
            </c:strRef>
          </c:cat>
          <c:val>
            <c:numRef>
              <c:f>('高齢化率 (市町順)'!$E$3,'高齢化率 (市町順)'!$E$5:$E$27)</c:f>
              <c:numCache>
                <c:formatCode>0.0%</c:formatCode>
                <c:ptCount val="24"/>
                <c:pt idx="1">
                  <c:v>0.26021265586871617</c:v>
                </c:pt>
                <c:pt idx="2">
                  <c:v>0.36101433275505279</c:v>
                </c:pt>
                <c:pt idx="3">
                  <c:v>0.42487068600016958</c:v>
                </c:pt>
                <c:pt idx="4">
                  <c:v>0.35835744890863003</c:v>
                </c:pt>
                <c:pt idx="5">
                  <c:v>0.3686878398855446</c:v>
                </c:pt>
                <c:pt idx="6">
                  <c:v>0.29098905106320166</c:v>
                </c:pt>
                <c:pt idx="7">
                  <c:v>0.38467850012307525</c:v>
                </c:pt>
                <c:pt idx="8">
                  <c:v>0.36394454870149523</c:v>
                </c:pt>
                <c:pt idx="9">
                  <c:v>0.44095743050660458</c:v>
                </c:pt>
                <c:pt idx="10">
                  <c:v>0.35961479435236343</c:v>
                </c:pt>
                <c:pt idx="11">
                  <c:v>0.24596933066460733</c:v>
                </c:pt>
                <c:pt idx="12">
                  <c:v>0.31171323105516308</c:v>
                </c:pt>
                <c:pt idx="13">
                  <c:v>0.40449979613773673</c:v>
                </c:pt>
                <c:pt idx="14">
                  <c:v>0.45047445426073951</c:v>
                </c:pt>
                <c:pt idx="15">
                  <c:v>0.24658259439224064</c:v>
                </c:pt>
                <c:pt idx="16">
                  <c:v>0.23659388361238945</c:v>
                </c:pt>
                <c:pt idx="17">
                  <c:v>0.35192676176282733</c:v>
                </c:pt>
                <c:pt idx="18">
                  <c:v>0.29659630812368565</c:v>
                </c:pt>
                <c:pt idx="19">
                  <c:v>0.51666666666666672</c:v>
                </c:pt>
                <c:pt idx="20">
                  <c:v>0.39408162097189631</c:v>
                </c:pt>
                <c:pt idx="21">
                  <c:v>0.46539447450868698</c:v>
                </c:pt>
                <c:pt idx="22">
                  <c:v>0.42256214149139582</c:v>
                </c:pt>
                <c:pt idx="23">
                  <c:v>0.4932719117468784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1690112"/>
        <c:axId val="711690504"/>
      </c:barChart>
      <c:catAx>
        <c:axId val="711690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711690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1690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71169011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694" cy="6067778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0.07224</cdr:x>
      <cdr:y>0.47129</cdr:y>
    </cdr:from>
    <cdr:to>
      <cdr:x>0.87083</cdr:x>
      <cdr:y>0.47236</cdr:y>
    </cdr:to>
    <cdr:sp macro="" textlink="">
      <cdr:nvSpPr>
        <cdr:cNvPr id="2662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2482" y="2741139"/>
          <a:ext cx="6659786" cy="62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0.87308</cdr:x>
      <cdr:y>0.42914</cdr:y>
    </cdr:from>
    <cdr:to>
      <cdr:x>0.97878</cdr:x>
      <cdr:y>0.51705</cdr:y>
    </cdr:to>
    <cdr:sp macro="" textlink="">
      <cdr:nvSpPr>
        <cdr:cNvPr id="266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1087" y="2496033"/>
          <a:ext cx="881485" cy="5113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 xmlns:a="http://schemas.openxmlformats.org/drawingml/2006/main"/>
      </cdr:spPr>
      <cdr:txBody>
        <a:bodyPr xmlns:a="http://schemas.openxmlformats.org/drawingml/2006/main" vertOverflow="clip" wrap="square" lIns="36576" tIns="18288" rIns="36576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広島県平均</a:t>
          </a:r>
        </a:p>
        <a:p xmlns:a="http://schemas.openxmlformats.org/drawingml/2006/main"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9.7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5&#27507;&#20197;&#19978;&#20154;&#21475;&#27604;&#29575;&#65288;R5.1.1&#65289;&#122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5歳以上人口比率 (市町順)"/>
      <sheetName val="85歳以上人口比率 (比率順)"/>
      <sheetName val="グラフ"/>
    </sheetNames>
    <sheetDataSet>
      <sheetData sheetId="0">
        <row r="2">
          <cell r="E2" t="str">
            <v>比率
　　　　　（％）</v>
          </cell>
        </row>
        <row r="5">
          <cell r="B5" t="str">
            <v>広島市</v>
          </cell>
          <cell r="E5">
            <v>4.4034468584007676E-2</v>
          </cell>
        </row>
        <row r="6">
          <cell r="B6" t="str">
            <v>呉市</v>
          </cell>
          <cell r="E6">
            <v>7.2261172523549397E-2</v>
          </cell>
        </row>
        <row r="7">
          <cell r="B7" t="str">
            <v>竹原市</v>
          </cell>
          <cell r="E7">
            <v>9.1155770372254724E-2</v>
          </cell>
        </row>
        <row r="8">
          <cell r="B8" t="str">
            <v>三原市</v>
          </cell>
          <cell r="E8">
            <v>7.5274244565583154E-2</v>
          </cell>
        </row>
        <row r="9">
          <cell r="B9" t="str">
            <v>尾道市</v>
          </cell>
          <cell r="E9">
            <v>7.6503572884536991E-2</v>
          </cell>
        </row>
        <row r="10">
          <cell r="B10" t="str">
            <v>福山市</v>
          </cell>
          <cell r="E10">
            <v>5.1551605873006223E-2</v>
          </cell>
        </row>
        <row r="11">
          <cell r="B11" t="str">
            <v>府中市</v>
          </cell>
          <cell r="E11">
            <v>8.2323660531138029E-2</v>
          </cell>
        </row>
        <row r="12">
          <cell r="B12" t="str">
            <v>三次市</v>
          </cell>
          <cell r="E12">
            <v>8.697055915410537E-2</v>
          </cell>
        </row>
        <row r="13">
          <cell r="B13" t="str">
            <v>庄原市</v>
          </cell>
          <cell r="E13">
            <v>0.12265162891905973</v>
          </cell>
        </row>
        <row r="14">
          <cell r="B14" t="str">
            <v>大竹市</v>
          </cell>
          <cell r="E14">
            <v>7.4125230202578274E-2</v>
          </cell>
        </row>
        <row r="15">
          <cell r="B15" t="str">
            <v>東広島市</v>
          </cell>
          <cell r="E15">
            <v>4.1549121894585324E-2</v>
          </cell>
        </row>
        <row r="16">
          <cell r="B16" t="str">
            <v>廿日市市</v>
          </cell>
          <cell r="E16">
            <v>5.5034030580197728E-2</v>
          </cell>
        </row>
        <row r="17">
          <cell r="B17" t="str">
            <v>安芸高田市</v>
          </cell>
          <cell r="E17">
            <v>9.7446161829571151E-2</v>
          </cell>
        </row>
        <row r="18">
          <cell r="B18" t="str">
            <v>江田島市</v>
          </cell>
          <cell r="E18">
            <v>9.9191324264946479E-2</v>
          </cell>
        </row>
        <row r="19">
          <cell r="B19" t="str">
            <v>府中町</v>
          </cell>
          <cell r="E19">
            <v>4.1840766860146338E-2</v>
          </cell>
        </row>
        <row r="20">
          <cell r="B20" t="str">
            <v>海田町</v>
          </cell>
          <cell r="E20">
            <v>3.7794967198668365E-2</v>
          </cell>
        </row>
        <row r="21">
          <cell r="B21" t="str">
            <v>熊野町</v>
          </cell>
          <cell r="E21">
            <v>5.3991909729614651E-2</v>
          </cell>
        </row>
        <row r="22">
          <cell r="B22" t="str">
            <v>坂町</v>
          </cell>
          <cell r="E22">
            <v>5.6624347690630114E-2</v>
          </cell>
        </row>
        <row r="23">
          <cell r="B23" t="str">
            <v>安芸太田町</v>
          </cell>
          <cell r="E23">
            <v>0.15631578947368421</v>
          </cell>
        </row>
        <row r="24">
          <cell r="B24" t="str">
            <v>北広島町</v>
          </cell>
          <cell r="E24">
            <v>0.10331406330490527</v>
          </cell>
        </row>
        <row r="25">
          <cell r="B25" t="str">
            <v>大崎上島町</v>
          </cell>
          <cell r="E25">
            <v>0.12403873540301909</v>
          </cell>
        </row>
        <row r="26">
          <cell r="B26" t="str">
            <v>世羅町</v>
          </cell>
          <cell r="E26">
            <v>0.10740423287400278</v>
          </cell>
        </row>
        <row r="27">
          <cell r="B27" t="str">
            <v>神石高原町</v>
          </cell>
          <cell r="E27">
            <v>0.15129106558370711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1905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1905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BreakPreview" topLeftCell="A4" zoomScale="90" zoomScaleNormal="90" zoomScaleSheetLayoutView="90" workbookViewId="0">
      <selection activeCell="P5" sqref="P5"/>
    </sheetView>
  </sheetViews>
  <sheetFormatPr defaultRowHeight="24.9" customHeight="1" x14ac:dyDescent="0.2"/>
  <cols>
    <col min="1" max="1" width="5.1796875" bestFit="1" customWidth="1"/>
    <col min="2" max="2" width="16.6328125" style="1" customWidth="1"/>
    <col min="3" max="3" width="16.6328125" customWidth="1"/>
    <col min="4" max="4" width="16.6328125" style="6" customWidth="1"/>
    <col min="5" max="5" width="16.6328125" customWidth="1"/>
    <col min="6" max="6" width="16.6328125" style="1" customWidth="1"/>
    <col min="7" max="7" width="1.6328125" customWidth="1"/>
  </cols>
  <sheetData>
    <row r="1" spans="1:6" ht="24.9" customHeight="1" thickBot="1" x14ac:dyDescent="0.25">
      <c r="B1" s="59" t="s">
        <v>32</v>
      </c>
      <c r="C1" s="59"/>
      <c r="D1" s="59"/>
      <c r="E1" s="59"/>
      <c r="F1" s="59"/>
    </row>
    <row r="2" spans="1:6" ht="24.9" customHeight="1" x14ac:dyDescent="0.2">
      <c r="B2" s="57" t="s">
        <v>25</v>
      </c>
      <c r="C2" s="60" t="s">
        <v>22</v>
      </c>
      <c r="D2" s="62" t="s">
        <v>23</v>
      </c>
      <c r="E2" s="64" t="s">
        <v>24</v>
      </c>
      <c r="F2" s="66" t="s">
        <v>30</v>
      </c>
    </row>
    <row r="3" spans="1:6" ht="24.9" customHeight="1" thickBot="1" x14ac:dyDescent="0.25">
      <c r="A3" t="s">
        <v>31</v>
      </c>
      <c r="B3" s="58"/>
      <c r="C3" s="61"/>
      <c r="D3" s="63"/>
      <c r="E3" s="65"/>
      <c r="F3" s="67"/>
    </row>
    <row r="4" spans="1:6" ht="24.9" customHeight="1" thickBot="1" x14ac:dyDescent="0.25">
      <c r="B4" s="37" t="s">
        <v>21</v>
      </c>
      <c r="C4" s="41">
        <v>2770623</v>
      </c>
      <c r="D4" s="44">
        <v>823177</v>
      </c>
      <c r="E4" s="48">
        <f t="shared" ref="E4:E27" si="0">D4/C4</f>
        <v>0.29710898956660647</v>
      </c>
      <c r="F4" s="55" t="s">
        <v>26</v>
      </c>
    </row>
    <row r="5" spans="1:6" ht="24.9" customHeight="1" x14ac:dyDescent="0.2">
      <c r="A5" s="33">
        <f>+F5</f>
        <v>20</v>
      </c>
      <c r="B5" s="38" t="s">
        <v>28</v>
      </c>
      <c r="C5" s="24">
        <v>1184731</v>
      </c>
      <c r="D5" s="25">
        <v>308282</v>
      </c>
      <c r="E5" s="49">
        <f>D5/C5</f>
        <v>0.26021265586871617</v>
      </c>
      <c r="F5" s="52">
        <f>RANK(E5,$E$5:$E$27)</f>
        <v>20</v>
      </c>
    </row>
    <row r="6" spans="1:6" ht="24.9" customHeight="1" x14ac:dyDescent="0.2">
      <c r="A6" s="33">
        <f t="shared" ref="A6:A27" si="1">+F6</f>
        <v>13</v>
      </c>
      <c r="B6" s="39" t="s">
        <v>0</v>
      </c>
      <c r="C6" s="22">
        <v>209241</v>
      </c>
      <c r="D6" s="45">
        <v>75539</v>
      </c>
      <c r="E6" s="50">
        <f>D6/C6</f>
        <v>0.36101433275505279</v>
      </c>
      <c r="F6" s="53">
        <f t="shared" ref="F6:F27" si="2">RANK(E6,$E$5:$E$27)</f>
        <v>13</v>
      </c>
    </row>
    <row r="7" spans="1:6" ht="24.9" customHeight="1" x14ac:dyDescent="0.2">
      <c r="A7" s="33">
        <f t="shared" si="1"/>
        <v>6</v>
      </c>
      <c r="B7" s="39" t="s">
        <v>1</v>
      </c>
      <c r="C7" s="22">
        <v>23586</v>
      </c>
      <c r="D7" s="23">
        <v>10021</v>
      </c>
      <c r="E7" s="50">
        <f t="shared" si="0"/>
        <v>0.42487068600016958</v>
      </c>
      <c r="F7" s="53">
        <f t="shared" si="2"/>
        <v>6</v>
      </c>
    </row>
    <row r="8" spans="1:6" ht="24.9" customHeight="1" x14ac:dyDescent="0.2">
      <c r="A8" s="33">
        <f t="shared" si="1"/>
        <v>15</v>
      </c>
      <c r="B8" s="39" t="s">
        <v>2</v>
      </c>
      <c r="C8" s="22">
        <v>89154</v>
      </c>
      <c r="D8" s="45">
        <v>31949</v>
      </c>
      <c r="E8" s="50">
        <f>D8/C8</f>
        <v>0.35835744890863003</v>
      </c>
      <c r="F8" s="53">
        <f t="shared" si="2"/>
        <v>15</v>
      </c>
    </row>
    <row r="9" spans="1:6" ht="24.9" customHeight="1" x14ac:dyDescent="0.2">
      <c r="A9" s="33">
        <f t="shared" si="1"/>
        <v>11</v>
      </c>
      <c r="B9" s="39" t="s">
        <v>3</v>
      </c>
      <c r="C9" s="22">
        <v>130007</v>
      </c>
      <c r="D9" s="23">
        <v>47932</v>
      </c>
      <c r="E9" s="50">
        <f t="shared" si="0"/>
        <v>0.3686878398855446</v>
      </c>
      <c r="F9" s="53">
        <f t="shared" si="2"/>
        <v>11</v>
      </c>
    </row>
    <row r="10" spans="1:6" ht="24.9" customHeight="1" x14ac:dyDescent="0.2">
      <c r="A10" s="33">
        <f t="shared" si="1"/>
        <v>19</v>
      </c>
      <c r="B10" s="39" t="s">
        <v>4</v>
      </c>
      <c r="C10" s="22">
        <v>460684</v>
      </c>
      <c r="D10" s="45">
        <v>134054</v>
      </c>
      <c r="E10" s="50">
        <f t="shared" si="0"/>
        <v>0.29098905106320166</v>
      </c>
      <c r="F10" s="53">
        <f t="shared" si="2"/>
        <v>19</v>
      </c>
    </row>
    <row r="11" spans="1:6" ht="24.9" customHeight="1" x14ac:dyDescent="0.2">
      <c r="A11" s="33">
        <f t="shared" si="1"/>
        <v>10</v>
      </c>
      <c r="B11" s="39" t="s">
        <v>5</v>
      </c>
      <c r="C11" s="22">
        <v>36563</v>
      </c>
      <c r="D11" s="23">
        <v>14065</v>
      </c>
      <c r="E11" s="50">
        <f t="shared" si="0"/>
        <v>0.38467850012307525</v>
      </c>
      <c r="F11" s="53">
        <f t="shared" si="2"/>
        <v>10</v>
      </c>
    </row>
    <row r="12" spans="1:6" ht="24.9" customHeight="1" x14ac:dyDescent="0.2">
      <c r="A12" s="33">
        <f t="shared" si="1"/>
        <v>12</v>
      </c>
      <c r="B12" s="39" t="s">
        <v>6</v>
      </c>
      <c r="C12" s="22">
        <v>49557</v>
      </c>
      <c r="D12" s="45">
        <v>18036</v>
      </c>
      <c r="E12" s="50">
        <f t="shared" si="0"/>
        <v>0.36394454870149523</v>
      </c>
      <c r="F12" s="53">
        <f t="shared" si="2"/>
        <v>12</v>
      </c>
    </row>
    <row r="13" spans="1:6" ht="24.9" customHeight="1" x14ac:dyDescent="0.2">
      <c r="A13" s="33">
        <f t="shared" si="1"/>
        <v>5</v>
      </c>
      <c r="B13" s="39" t="s">
        <v>7</v>
      </c>
      <c r="C13" s="22">
        <v>32629</v>
      </c>
      <c r="D13" s="23">
        <v>14388</v>
      </c>
      <c r="E13" s="50">
        <f t="shared" si="0"/>
        <v>0.44095743050660458</v>
      </c>
      <c r="F13" s="53">
        <f t="shared" si="2"/>
        <v>5</v>
      </c>
    </row>
    <row r="14" spans="1:6" ht="24.9" customHeight="1" x14ac:dyDescent="0.2">
      <c r="A14" s="33">
        <f t="shared" si="1"/>
        <v>14</v>
      </c>
      <c r="B14" s="39" t="s">
        <v>8</v>
      </c>
      <c r="C14" s="22">
        <v>26064</v>
      </c>
      <c r="D14" s="45">
        <v>9373</v>
      </c>
      <c r="E14" s="50">
        <f t="shared" si="0"/>
        <v>0.35961479435236343</v>
      </c>
      <c r="F14" s="53">
        <f t="shared" si="2"/>
        <v>14</v>
      </c>
    </row>
    <row r="15" spans="1:6" ht="24.9" customHeight="1" x14ac:dyDescent="0.2">
      <c r="A15" s="33">
        <f t="shared" si="1"/>
        <v>22</v>
      </c>
      <c r="B15" s="39" t="s">
        <v>9</v>
      </c>
      <c r="C15" s="22">
        <v>190353</v>
      </c>
      <c r="D15" s="23">
        <v>46821</v>
      </c>
      <c r="E15" s="50">
        <f t="shared" si="0"/>
        <v>0.24596933066460733</v>
      </c>
      <c r="F15" s="53">
        <f t="shared" si="2"/>
        <v>22</v>
      </c>
    </row>
    <row r="16" spans="1:6" ht="24.9" customHeight="1" x14ac:dyDescent="0.2">
      <c r="A16" s="33">
        <f t="shared" si="1"/>
        <v>17</v>
      </c>
      <c r="B16" s="39" t="s">
        <v>10</v>
      </c>
      <c r="C16" s="22">
        <v>116219</v>
      </c>
      <c r="D16" s="45">
        <v>36227</v>
      </c>
      <c r="E16" s="50">
        <f t="shared" si="0"/>
        <v>0.31171323105516308</v>
      </c>
      <c r="F16" s="53">
        <f t="shared" si="2"/>
        <v>17</v>
      </c>
    </row>
    <row r="17" spans="1:6" ht="24.9" customHeight="1" x14ac:dyDescent="0.2">
      <c r="A17" s="33">
        <f t="shared" si="1"/>
        <v>8</v>
      </c>
      <c r="B17" s="39" t="s">
        <v>27</v>
      </c>
      <c r="C17" s="22">
        <v>26979</v>
      </c>
      <c r="D17" s="23">
        <v>10913</v>
      </c>
      <c r="E17" s="50">
        <f t="shared" si="0"/>
        <v>0.40449979613773673</v>
      </c>
      <c r="F17" s="53">
        <f t="shared" si="2"/>
        <v>8</v>
      </c>
    </row>
    <row r="18" spans="1:6" ht="24.9" customHeight="1" x14ac:dyDescent="0.2">
      <c r="A18" s="33">
        <f t="shared" si="1"/>
        <v>4</v>
      </c>
      <c r="B18" s="39" t="s">
        <v>11</v>
      </c>
      <c r="C18" s="22">
        <v>21393</v>
      </c>
      <c r="D18" s="45">
        <v>9637</v>
      </c>
      <c r="E18" s="50">
        <f t="shared" si="0"/>
        <v>0.45047445426073951</v>
      </c>
      <c r="F18" s="53">
        <f t="shared" si="2"/>
        <v>4</v>
      </c>
    </row>
    <row r="19" spans="1:6" ht="24.9" customHeight="1" x14ac:dyDescent="0.2">
      <c r="A19" s="33">
        <f t="shared" si="1"/>
        <v>21</v>
      </c>
      <c r="B19" s="39" t="s">
        <v>12</v>
      </c>
      <c r="C19" s="42">
        <v>52891</v>
      </c>
      <c r="D19" s="46">
        <v>13042</v>
      </c>
      <c r="E19" s="50">
        <f t="shared" si="0"/>
        <v>0.24658259439224064</v>
      </c>
      <c r="F19" s="53">
        <f t="shared" si="2"/>
        <v>21</v>
      </c>
    </row>
    <row r="20" spans="1:6" ht="24.9" customHeight="1" x14ac:dyDescent="0.2">
      <c r="A20" s="33">
        <f t="shared" si="1"/>
        <v>23</v>
      </c>
      <c r="B20" s="39" t="s">
        <v>13</v>
      </c>
      <c r="C20" s="22">
        <v>30639</v>
      </c>
      <c r="D20" s="45">
        <v>7249</v>
      </c>
      <c r="E20" s="50">
        <f t="shared" si="0"/>
        <v>0.23659388361238945</v>
      </c>
      <c r="F20" s="53">
        <f t="shared" si="2"/>
        <v>23</v>
      </c>
    </row>
    <row r="21" spans="1:6" ht="24.9" customHeight="1" x14ac:dyDescent="0.2">
      <c r="A21" s="33">
        <f t="shared" si="1"/>
        <v>16</v>
      </c>
      <c r="B21" s="39" t="s">
        <v>14</v>
      </c>
      <c r="C21" s="22">
        <v>23485</v>
      </c>
      <c r="D21" s="23">
        <v>8265</v>
      </c>
      <c r="E21" s="50">
        <f t="shared" si="0"/>
        <v>0.35192676176282733</v>
      </c>
      <c r="F21" s="53">
        <f t="shared" si="2"/>
        <v>16</v>
      </c>
    </row>
    <row r="22" spans="1:6" ht="24.9" customHeight="1" x14ac:dyDescent="0.2">
      <c r="A22" s="33">
        <f t="shared" si="1"/>
        <v>18</v>
      </c>
      <c r="B22" s="39" t="s">
        <v>15</v>
      </c>
      <c r="C22" s="22">
        <v>12839</v>
      </c>
      <c r="D22" s="45">
        <v>3808</v>
      </c>
      <c r="E22" s="50">
        <f t="shared" si="0"/>
        <v>0.29659630812368565</v>
      </c>
      <c r="F22" s="53">
        <f t="shared" si="2"/>
        <v>18</v>
      </c>
    </row>
    <row r="23" spans="1:6" ht="24.9" customHeight="1" x14ac:dyDescent="0.2">
      <c r="A23" s="33">
        <f t="shared" si="1"/>
        <v>1</v>
      </c>
      <c r="B23" s="39" t="s">
        <v>16</v>
      </c>
      <c r="C23" s="24">
        <v>5700</v>
      </c>
      <c r="D23" s="25">
        <v>2945</v>
      </c>
      <c r="E23" s="49">
        <f t="shared" si="0"/>
        <v>0.51666666666666672</v>
      </c>
      <c r="F23" s="53">
        <f t="shared" si="2"/>
        <v>1</v>
      </c>
    </row>
    <row r="24" spans="1:6" ht="24.9" customHeight="1" x14ac:dyDescent="0.2">
      <c r="A24" s="33">
        <f t="shared" si="1"/>
        <v>9</v>
      </c>
      <c r="B24" s="39" t="s">
        <v>17</v>
      </c>
      <c r="C24" s="22">
        <v>17471</v>
      </c>
      <c r="D24" s="45">
        <v>6885</v>
      </c>
      <c r="E24" s="50">
        <f t="shared" si="0"/>
        <v>0.39408162097189631</v>
      </c>
      <c r="F24" s="53">
        <f t="shared" si="2"/>
        <v>9</v>
      </c>
    </row>
    <row r="25" spans="1:6" ht="24.9" customHeight="1" x14ac:dyDescent="0.2">
      <c r="A25" s="33">
        <f t="shared" si="1"/>
        <v>3</v>
      </c>
      <c r="B25" s="39" t="s">
        <v>18</v>
      </c>
      <c r="C25" s="22">
        <v>7022</v>
      </c>
      <c r="D25" s="23">
        <v>3268</v>
      </c>
      <c r="E25" s="50">
        <f t="shared" si="0"/>
        <v>0.46539447450868698</v>
      </c>
      <c r="F25" s="53">
        <f t="shared" si="2"/>
        <v>3</v>
      </c>
    </row>
    <row r="26" spans="1:6" ht="24.9" customHeight="1" x14ac:dyDescent="0.2">
      <c r="A26" s="33">
        <f t="shared" si="1"/>
        <v>7</v>
      </c>
      <c r="B26" s="39" t="s">
        <v>19</v>
      </c>
      <c r="C26" s="22">
        <v>15167</v>
      </c>
      <c r="D26" s="45">
        <v>6409</v>
      </c>
      <c r="E26" s="50">
        <f t="shared" si="0"/>
        <v>0.42256214149139582</v>
      </c>
      <c r="F26" s="53">
        <f t="shared" si="2"/>
        <v>7</v>
      </c>
    </row>
    <row r="27" spans="1:6" ht="24.9" customHeight="1" thickBot="1" x14ac:dyDescent="0.25">
      <c r="A27" s="33">
        <f t="shared" si="1"/>
        <v>2</v>
      </c>
      <c r="B27" s="40" t="s">
        <v>20</v>
      </c>
      <c r="C27" s="43">
        <v>8249</v>
      </c>
      <c r="D27" s="47">
        <v>4069</v>
      </c>
      <c r="E27" s="51">
        <f t="shared" si="0"/>
        <v>0.4932719117468784</v>
      </c>
      <c r="F27" s="54">
        <f t="shared" si="2"/>
        <v>2</v>
      </c>
    </row>
    <row r="28" spans="1:6" ht="24.9" customHeight="1" x14ac:dyDescent="0.2">
      <c r="B28" s="34"/>
      <c r="C28" s="35"/>
      <c r="D28" s="36"/>
      <c r="E28" s="35"/>
      <c r="F28" s="34"/>
    </row>
    <row r="29" spans="1:6" ht="24.9" customHeight="1" x14ac:dyDescent="0.2">
      <c r="B29" s="56" t="s">
        <v>33</v>
      </c>
      <c r="C29" s="56"/>
      <c r="D29" s="56"/>
      <c r="E29" s="56"/>
      <c r="F29" s="56"/>
    </row>
  </sheetData>
  <mergeCells count="7">
    <mergeCell ref="B29:F29"/>
    <mergeCell ref="B2:B3"/>
    <mergeCell ref="B1:F1"/>
    <mergeCell ref="C2:C3"/>
    <mergeCell ref="D2:D3"/>
    <mergeCell ref="E2:E3"/>
    <mergeCell ref="F2:F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view="pageBreakPreview" zoomScale="85" zoomScaleNormal="90" zoomScaleSheetLayoutView="85" workbookViewId="0">
      <selection activeCell="P5" sqref="P5"/>
    </sheetView>
  </sheetViews>
  <sheetFormatPr defaultRowHeight="24.9" customHeight="1" x14ac:dyDescent="0.2"/>
  <cols>
    <col min="1" max="1" width="1.6328125" customWidth="1"/>
    <col min="2" max="2" width="16.6328125" style="29" customWidth="1"/>
    <col min="3" max="3" width="16.6328125" customWidth="1"/>
    <col min="4" max="4" width="16.6328125" style="6" customWidth="1"/>
    <col min="5" max="5" width="16.6328125" customWidth="1"/>
    <col min="6" max="6" width="16.6328125" style="29" customWidth="1"/>
  </cols>
  <sheetData>
    <row r="1" spans="2:6" ht="24.9" customHeight="1" thickBot="1" x14ac:dyDescent="0.25">
      <c r="B1" s="59" t="str">
        <f>+'高齢化率 (市町順)'!B1:F1</f>
        <v>広島県　市町別高齢化率（R5.1.1現在）</v>
      </c>
      <c r="C1" s="59"/>
      <c r="D1" s="59"/>
      <c r="E1" s="59"/>
      <c r="F1" s="59"/>
    </row>
    <row r="2" spans="2:6" ht="24.9" customHeight="1" x14ac:dyDescent="0.2">
      <c r="B2" s="57" t="s">
        <v>25</v>
      </c>
      <c r="C2" s="60" t="s">
        <v>22</v>
      </c>
      <c r="D2" s="62" t="s">
        <v>23</v>
      </c>
      <c r="E2" s="64" t="s">
        <v>24</v>
      </c>
      <c r="F2" s="66" t="s">
        <v>30</v>
      </c>
    </row>
    <row r="3" spans="2:6" ht="24.9" customHeight="1" thickBot="1" x14ac:dyDescent="0.25">
      <c r="B3" s="58"/>
      <c r="C3" s="61"/>
      <c r="D3" s="63"/>
      <c r="E3" s="65"/>
      <c r="F3" s="67"/>
    </row>
    <row r="4" spans="2:6" ht="24.9" customHeight="1" thickBot="1" x14ac:dyDescent="0.25">
      <c r="B4" s="3" t="s">
        <v>21</v>
      </c>
      <c r="C4" s="27">
        <f>SUM(C5:C27)</f>
        <v>2770623</v>
      </c>
      <c r="D4" s="28">
        <f>SUM(D5:D27)</f>
        <v>823177</v>
      </c>
      <c r="E4" s="12">
        <f t="shared" ref="E4" si="0">D4/C4</f>
        <v>0.29710898956660647</v>
      </c>
      <c r="F4" s="32" t="s">
        <v>29</v>
      </c>
    </row>
    <row r="5" spans="2:6" ht="24.9" customHeight="1" x14ac:dyDescent="0.2">
      <c r="B5" s="19" t="str">
        <f>VLOOKUP(F5,'高齢化率 (市町順)'!A:F,2,0)</f>
        <v>安芸太田町</v>
      </c>
      <c r="C5" s="7">
        <f>VLOOKUP(F5,'高齢化率 (市町順)'!A:F,3,0)</f>
        <v>5700</v>
      </c>
      <c r="D5" s="8">
        <f>VLOOKUP(F5,'高齢化率 (市町順)'!A:F,4,0)</f>
        <v>2945</v>
      </c>
      <c r="E5" s="15">
        <f t="shared" ref="E5:E27" si="1">D5/C5</f>
        <v>0.51666666666666672</v>
      </c>
      <c r="F5" s="9">
        <v>1</v>
      </c>
    </row>
    <row r="6" spans="2:6" ht="24.9" customHeight="1" x14ac:dyDescent="0.2">
      <c r="B6" s="20" t="str">
        <f>VLOOKUP(F6,'高齢化率 (市町順)'!A:F,2,0)</f>
        <v>神石高原町</v>
      </c>
      <c r="C6" s="2">
        <f>VLOOKUP(F6,'高齢化率 (市町順)'!A:F,3,0)</f>
        <v>8249</v>
      </c>
      <c r="D6" s="4">
        <f>VLOOKUP(F6,'高齢化率 (市町順)'!A:F,4,0)</f>
        <v>4069</v>
      </c>
      <c r="E6" s="14">
        <f t="shared" si="1"/>
        <v>0.4932719117468784</v>
      </c>
      <c r="F6" s="10">
        <v>2</v>
      </c>
    </row>
    <row r="7" spans="2:6" ht="24.9" customHeight="1" x14ac:dyDescent="0.2">
      <c r="B7" s="20" t="str">
        <f>VLOOKUP(F7,'高齢化率 (市町順)'!A:F,2,0)</f>
        <v>大崎上島町</v>
      </c>
      <c r="C7" s="2">
        <f>VLOOKUP(F7,'高齢化率 (市町順)'!A:F,3,0)</f>
        <v>7022</v>
      </c>
      <c r="D7" s="4">
        <f>VLOOKUP(F7,'高齢化率 (市町順)'!A:F,4,0)</f>
        <v>3268</v>
      </c>
      <c r="E7" s="14">
        <f t="shared" si="1"/>
        <v>0.46539447450868698</v>
      </c>
      <c r="F7" s="10">
        <v>3</v>
      </c>
    </row>
    <row r="8" spans="2:6" ht="24.9" customHeight="1" x14ac:dyDescent="0.2">
      <c r="B8" s="20" t="str">
        <f>VLOOKUP(F8,'高齢化率 (市町順)'!A:F,2,0)</f>
        <v>江田島市</v>
      </c>
      <c r="C8" s="2">
        <f>VLOOKUP(F8,'高齢化率 (市町順)'!A:F,3,0)</f>
        <v>21393</v>
      </c>
      <c r="D8" s="5">
        <f>VLOOKUP(F8,'高齢化率 (市町順)'!A:F,4,0)</f>
        <v>9637</v>
      </c>
      <c r="E8" s="14">
        <f t="shared" si="1"/>
        <v>0.45047445426073951</v>
      </c>
      <c r="F8" s="10">
        <v>4</v>
      </c>
    </row>
    <row r="9" spans="2:6" ht="24.9" customHeight="1" x14ac:dyDescent="0.2">
      <c r="B9" s="20" t="str">
        <f>VLOOKUP(F9,'高齢化率 (市町順)'!A:F,2,0)</f>
        <v>庄原市</v>
      </c>
      <c r="C9" s="2">
        <f>VLOOKUP(F9,'高齢化率 (市町順)'!A:F,3,0)</f>
        <v>32629</v>
      </c>
      <c r="D9" s="4">
        <f>VLOOKUP(F9,'高齢化率 (市町順)'!A:F,4,0)</f>
        <v>14388</v>
      </c>
      <c r="E9" s="14">
        <f t="shared" si="1"/>
        <v>0.44095743050660458</v>
      </c>
      <c r="F9" s="10">
        <v>5</v>
      </c>
    </row>
    <row r="10" spans="2:6" ht="24.9" customHeight="1" x14ac:dyDescent="0.2">
      <c r="B10" s="20" t="str">
        <f>VLOOKUP(F10,'高齢化率 (市町順)'!A:F,2,0)</f>
        <v>竹原市</v>
      </c>
      <c r="C10" s="2">
        <f>VLOOKUP(F10,'高齢化率 (市町順)'!A:F,3,0)</f>
        <v>23586</v>
      </c>
      <c r="D10" s="5">
        <f>VLOOKUP(F10,'高齢化率 (市町順)'!A:F,4,0)</f>
        <v>10021</v>
      </c>
      <c r="E10" s="14">
        <f t="shared" si="1"/>
        <v>0.42487068600016958</v>
      </c>
      <c r="F10" s="10">
        <v>6</v>
      </c>
    </row>
    <row r="11" spans="2:6" ht="24.9" customHeight="1" x14ac:dyDescent="0.2">
      <c r="B11" s="20" t="str">
        <f>VLOOKUP(F11,'高齢化率 (市町順)'!A:F,2,0)</f>
        <v>世羅町</v>
      </c>
      <c r="C11" s="2">
        <f>VLOOKUP(F11,'高齢化率 (市町順)'!A:F,3,0)</f>
        <v>15167</v>
      </c>
      <c r="D11" s="4">
        <f>VLOOKUP(F11,'高齢化率 (市町順)'!A:F,4,0)</f>
        <v>6409</v>
      </c>
      <c r="E11" s="14">
        <f t="shared" si="1"/>
        <v>0.42256214149139582</v>
      </c>
      <c r="F11" s="10">
        <v>7</v>
      </c>
    </row>
    <row r="12" spans="2:6" ht="24.9" customHeight="1" x14ac:dyDescent="0.2">
      <c r="B12" s="20" t="str">
        <f>VLOOKUP(F12,'高齢化率 (市町順)'!A:F,2,0)</f>
        <v>安芸高田市</v>
      </c>
      <c r="C12" s="2">
        <f>VLOOKUP(F12,'高齢化率 (市町順)'!A:F,3,0)</f>
        <v>26979</v>
      </c>
      <c r="D12" s="4">
        <f>VLOOKUP(F12,'高齢化率 (市町順)'!A:F,4,0)</f>
        <v>10913</v>
      </c>
      <c r="E12" s="14">
        <f t="shared" si="1"/>
        <v>0.40449979613773673</v>
      </c>
      <c r="F12" s="10">
        <v>8</v>
      </c>
    </row>
    <row r="13" spans="2:6" ht="24.9" customHeight="1" x14ac:dyDescent="0.2">
      <c r="B13" s="20" t="str">
        <f>VLOOKUP(F13,'高齢化率 (市町順)'!A:F,2,0)</f>
        <v>北広島町</v>
      </c>
      <c r="C13" s="2">
        <f>VLOOKUP(F13,'高齢化率 (市町順)'!A:F,3,0)</f>
        <v>17471</v>
      </c>
      <c r="D13" s="5">
        <f>VLOOKUP(F13,'高齢化率 (市町順)'!A:F,4,0)</f>
        <v>6885</v>
      </c>
      <c r="E13" s="14">
        <f t="shared" si="1"/>
        <v>0.39408162097189631</v>
      </c>
      <c r="F13" s="10">
        <v>9</v>
      </c>
    </row>
    <row r="14" spans="2:6" ht="24.9" customHeight="1" x14ac:dyDescent="0.2">
      <c r="B14" s="20" t="str">
        <f>VLOOKUP(F14,'高齢化率 (市町順)'!A:F,2,0)</f>
        <v>府中市</v>
      </c>
      <c r="C14" s="2">
        <f>VLOOKUP(F14,'高齢化率 (市町順)'!A:F,3,0)</f>
        <v>36563</v>
      </c>
      <c r="D14" s="4">
        <f>VLOOKUP(F14,'高齢化率 (市町順)'!A:F,4,0)</f>
        <v>14065</v>
      </c>
      <c r="E14" s="14">
        <f t="shared" si="1"/>
        <v>0.38467850012307525</v>
      </c>
      <c r="F14" s="10">
        <v>10</v>
      </c>
    </row>
    <row r="15" spans="2:6" ht="24.9" customHeight="1" x14ac:dyDescent="0.2">
      <c r="B15" s="20" t="str">
        <f>VLOOKUP(F15,'高齢化率 (市町順)'!A:F,2,0)</f>
        <v>尾道市</v>
      </c>
      <c r="C15" s="2">
        <f>VLOOKUP(F15,'高齢化率 (市町順)'!A:F,3,0)</f>
        <v>130007</v>
      </c>
      <c r="D15" s="4">
        <f>VLOOKUP(F15,'高齢化率 (市町順)'!A:F,4,0)</f>
        <v>47932</v>
      </c>
      <c r="E15" s="14">
        <f t="shared" si="1"/>
        <v>0.3686878398855446</v>
      </c>
      <c r="F15" s="10">
        <v>11</v>
      </c>
    </row>
    <row r="16" spans="2:6" ht="24.9" customHeight="1" x14ac:dyDescent="0.2">
      <c r="B16" s="20" t="str">
        <f>VLOOKUP(F16,'高齢化率 (市町順)'!A:F,2,0)</f>
        <v>三次市</v>
      </c>
      <c r="C16" s="2">
        <f>VLOOKUP(F16,'高齢化率 (市町順)'!A:F,3,0)</f>
        <v>49557</v>
      </c>
      <c r="D16" s="5">
        <f>VLOOKUP(F16,'高齢化率 (市町順)'!A:F,4,0)</f>
        <v>18036</v>
      </c>
      <c r="E16" s="14">
        <f t="shared" si="1"/>
        <v>0.36394454870149523</v>
      </c>
      <c r="F16" s="10">
        <v>12</v>
      </c>
    </row>
    <row r="17" spans="2:6" ht="24.9" customHeight="1" x14ac:dyDescent="0.2">
      <c r="B17" s="20" t="str">
        <f>VLOOKUP(F17,'高齢化率 (市町順)'!A:F,2,0)</f>
        <v>呉市</v>
      </c>
      <c r="C17" s="2">
        <f>VLOOKUP(F17,'高齢化率 (市町順)'!A:F,3,0)</f>
        <v>209241</v>
      </c>
      <c r="D17" s="5">
        <f>VLOOKUP(F17,'高齢化率 (市町順)'!A:F,4,0)</f>
        <v>75539</v>
      </c>
      <c r="E17" s="14">
        <f t="shared" si="1"/>
        <v>0.36101433275505279</v>
      </c>
      <c r="F17" s="10">
        <v>13</v>
      </c>
    </row>
    <row r="18" spans="2:6" ht="24.9" customHeight="1" x14ac:dyDescent="0.2">
      <c r="B18" s="20" t="str">
        <f>VLOOKUP(F18,'高齢化率 (市町順)'!A:F,2,0)</f>
        <v>大竹市</v>
      </c>
      <c r="C18" s="2">
        <f>VLOOKUP(F18,'高齢化率 (市町順)'!A:F,3,0)</f>
        <v>26064</v>
      </c>
      <c r="D18" s="4">
        <f>VLOOKUP(F18,'高齢化率 (市町順)'!A:F,4,0)</f>
        <v>9373</v>
      </c>
      <c r="E18" s="14">
        <f t="shared" si="1"/>
        <v>0.35961479435236343</v>
      </c>
      <c r="F18" s="10">
        <v>14</v>
      </c>
    </row>
    <row r="19" spans="2:6" ht="24.9" customHeight="1" x14ac:dyDescent="0.2">
      <c r="B19" s="20" t="str">
        <f>VLOOKUP(F19,'高齢化率 (市町順)'!A:F,2,0)</f>
        <v>三原市</v>
      </c>
      <c r="C19" s="18">
        <f>VLOOKUP(F19,'高齢化率 (市町順)'!A:F,3,0)</f>
        <v>89154</v>
      </c>
      <c r="D19" s="30">
        <f>VLOOKUP(F19,'高齢化率 (市町順)'!A:F,4,0)</f>
        <v>31949</v>
      </c>
      <c r="E19" s="14">
        <f t="shared" si="1"/>
        <v>0.35835744890863003</v>
      </c>
      <c r="F19" s="10">
        <v>15</v>
      </c>
    </row>
    <row r="20" spans="2:6" ht="24.9" customHeight="1" x14ac:dyDescent="0.2">
      <c r="B20" s="20" t="str">
        <f>VLOOKUP(F20,'高齢化率 (市町順)'!A:F,2,0)</f>
        <v>熊野町</v>
      </c>
      <c r="C20" s="2">
        <f>VLOOKUP(F20,'高齢化率 (市町順)'!A:F,3,0)</f>
        <v>23485</v>
      </c>
      <c r="D20" s="5">
        <f>VLOOKUP(F20,'高齢化率 (市町順)'!A:F,4,0)</f>
        <v>8265</v>
      </c>
      <c r="E20" s="14">
        <f t="shared" si="1"/>
        <v>0.35192676176282733</v>
      </c>
      <c r="F20" s="10">
        <v>16</v>
      </c>
    </row>
    <row r="21" spans="2:6" ht="24.9" customHeight="1" x14ac:dyDescent="0.2">
      <c r="B21" s="20" t="str">
        <f>VLOOKUP(F21,'高齢化率 (市町順)'!A:F,2,0)</f>
        <v>廿日市市</v>
      </c>
      <c r="C21" s="2">
        <f>VLOOKUP(F21,'高齢化率 (市町順)'!A:F,3,0)</f>
        <v>116219</v>
      </c>
      <c r="D21" s="5">
        <f>VLOOKUP(F21,'高齢化率 (市町順)'!A:F,4,0)</f>
        <v>36227</v>
      </c>
      <c r="E21" s="14">
        <f t="shared" si="1"/>
        <v>0.31171323105516308</v>
      </c>
      <c r="F21" s="10">
        <v>17</v>
      </c>
    </row>
    <row r="22" spans="2:6" ht="24.9" customHeight="1" x14ac:dyDescent="0.2">
      <c r="B22" s="20" t="str">
        <f>VLOOKUP(F22,'高齢化率 (市町順)'!A:F,2,0)</f>
        <v>坂町</v>
      </c>
      <c r="C22" s="2">
        <f>VLOOKUP(F22,'高齢化率 (市町順)'!A:F,3,0)</f>
        <v>12839</v>
      </c>
      <c r="D22" s="5">
        <f>VLOOKUP(F22,'高齢化率 (市町順)'!A:F,4,0)</f>
        <v>3808</v>
      </c>
      <c r="E22" s="14">
        <f t="shared" si="1"/>
        <v>0.29659630812368565</v>
      </c>
      <c r="F22" s="10">
        <v>18</v>
      </c>
    </row>
    <row r="23" spans="2:6" ht="24.9" customHeight="1" x14ac:dyDescent="0.2">
      <c r="B23" s="20" t="str">
        <f>VLOOKUP(F23,'高齢化率 (市町順)'!A:F,2,0)</f>
        <v>福山市</v>
      </c>
      <c r="C23" s="7">
        <f>VLOOKUP(F23,'高齢化率 (市町順)'!A:F,3,0)</f>
        <v>460684</v>
      </c>
      <c r="D23" s="26">
        <f>VLOOKUP(F23,'高齢化率 (市町順)'!A:F,4,0)</f>
        <v>134054</v>
      </c>
      <c r="E23" s="13">
        <f t="shared" si="1"/>
        <v>0.29098905106320166</v>
      </c>
      <c r="F23" s="10">
        <v>19</v>
      </c>
    </row>
    <row r="24" spans="2:6" ht="24.9" customHeight="1" x14ac:dyDescent="0.2">
      <c r="B24" s="20" t="str">
        <f>VLOOKUP(F24,'高齢化率 (市町順)'!A:F,2,0)</f>
        <v>広島市</v>
      </c>
      <c r="C24" s="22">
        <f>VLOOKUP(F24,'高齢化率 (市町順)'!A:F,3,0)</f>
        <v>1184731</v>
      </c>
      <c r="D24" s="23">
        <f>VLOOKUP(F24,'高齢化率 (市町順)'!A:F,4,0)</f>
        <v>308282</v>
      </c>
      <c r="E24" s="14">
        <f t="shared" si="1"/>
        <v>0.26021265586871617</v>
      </c>
      <c r="F24" s="10">
        <v>20</v>
      </c>
    </row>
    <row r="25" spans="2:6" ht="24.9" customHeight="1" x14ac:dyDescent="0.2">
      <c r="B25" s="20" t="str">
        <f>VLOOKUP(F25,'高齢化率 (市町順)'!A:F,2,0)</f>
        <v>府中町</v>
      </c>
      <c r="C25" s="2">
        <f>VLOOKUP(F25,'高齢化率 (市町順)'!A:F,3,0)</f>
        <v>52891</v>
      </c>
      <c r="D25" s="4">
        <f>VLOOKUP(F25,'高齢化率 (市町順)'!A:F,4,0)</f>
        <v>13042</v>
      </c>
      <c r="E25" s="14">
        <f t="shared" si="1"/>
        <v>0.24658259439224064</v>
      </c>
      <c r="F25" s="10">
        <v>21</v>
      </c>
    </row>
    <row r="26" spans="2:6" ht="24.9" customHeight="1" x14ac:dyDescent="0.2">
      <c r="B26" s="20" t="str">
        <f>VLOOKUP(F26,'高齢化率 (市町順)'!A:F,2,0)</f>
        <v>東広島市</v>
      </c>
      <c r="C26" s="2">
        <f>VLOOKUP(F26,'高齢化率 (市町順)'!A:F,3,0)</f>
        <v>190353</v>
      </c>
      <c r="D26" s="4">
        <f>VLOOKUP(F26,'高齢化率 (市町順)'!A:F,4,0)</f>
        <v>46821</v>
      </c>
      <c r="E26" s="14">
        <f t="shared" si="1"/>
        <v>0.24596933066460733</v>
      </c>
      <c r="F26" s="10">
        <v>22</v>
      </c>
    </row>
    <row r="27" spans="2:6" ht="24.9" customHeight="1" thickBot="1" x14ac:dyDescent="0.25">
      <c r="B27" s="21" t="str">
        <f>VLOOKUP(F27,'高齢化率 (市町順)'!A:F,2,0)</f>
        <v>海田町</v>
      </c>
      <c r="C27" s="16">
        <f>VLOOKUP(F27,'高齢化率 (市町順)'!A:F,3,0)</f>
        <v>30639</v>
      </c>
      <c r="D27" s="31">
        <f>VLOOKUP(F27,'高齢化率 (市町順)'!A:F,4,0)</f>
        <v>7249</v>
      </c>
      <c r="E27" s="17">
        <f t="shared" si="1"/>
        <v>0.23659388361238945</v>
      </c>
      <c r="F27" s="11">
        <v>23</v>
      </c>
    </row>
    <row r="29" spans="2:6" ht="24.9" customHeight="1" x14ac:dyDescent="0.2">
      <c r="B29" s="68" t="str">
        <f>+'高齢化率 (市町順)'!B29:F29</f>
        <v>【出典】 総務省「住民基本台帳に基づく人口、人口動態及び世帯数（令和5年1月1日現在）」</v>
      </c>
      <c r="C29" s="68"/>
      <c r="D29" s="68"/>
      <c r="E29" s="68"/>
      <c r="F29" s="68"/>
    </row>
  </sheetData>
  <sortState ref="B5:F27">
    <sortCondition descending="1" ref="E5:E27"/>
  </sortState>
  <mergeCells count="7">
    <mergeCell ref="B29:F29"/>
    <mergeCell ref="B2:B3"/>
    <mergeCell ref="B1:F1"/>
    <mergeCell ref="C2:C3"/>
    <mergeCell ref="D2:D3"/>
    <mergeCell ref="E2:E3"/>
    <mergeCell ref="F2:F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高齢化率 (市町順)</vt:lpstr>
      <vt:lpstr>高齢化率 (高齢化率順)</vt:lpstr>
      <vt:lpstr>グラフ</vt:lpstr>
      <vt:lpstr>'高齢化率 (高齢化率順)'!Print_Area</vt:lpstr>
      <vt:lpstr>'高齢化率 (市町順)'!Print_Area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東郷 幸則</dc:creator>
  <cp:lastModifiedBy>広島県</cp:lastModifiedBy>
  <cp:lastPrinted>2023-08-02T01:39:19Z</cp:lastPrinted>
  <dcterms:created xsi:type="dcterms:W3CDTF">2009-07-03T04:32:29Z</dcterms:created>
  <dcterms:modified xsi:type="dcterms:W3CDTF">2023-08-02T01:39:32Z</dcterms:modified>
</cp:coreProperties>
</file>