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5\農林\0030水産係\!受信メール保管\R4\20230112Fwd （尾道市〆1.24）【0201〆】公営企業に係る経営比較分析表（R3年度決算）の分析等について（依頼）\提出\"/>
    </mc:Choice>
  </mc:AlternateContent>
  <workbookProtection workbookAlgorithmName="SHA-512" workbookHashValue="Hatpr5oIVD8PGO7z5NsB/7jclkA1jpqFJ6wZKVBHBZa+SerZRs2cstT2C/qpGQA1SDdB22zo7JCrOI+HYxNC/g==" workbookSaltValue="cCIcDJKOaa+LUJvzqhBRk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<sst xmlns="http://schemas.openxmlformats.org/spreadsheetml/2006/main" count="236" uniqueCount="123">
  <si>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</si>
  <si>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</si>
  <si>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</si>
  <si>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</si>
  <si>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</si>
  <si>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</si>
  <si>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</si>
  <si>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</si>
  <si>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</si>
  <si>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</si>
  <si>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</si>
  <si>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</si>
  <si>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</si>
  <si>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</si>
  <si>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</si>
  <si>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</si>
  <si>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</si>
  <si>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</si>
  <si>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</si>
  <si>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</si>
  <si>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</si>
  <si>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</si>
  <si>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</si>
  <si>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</si>
  <si>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</si>
  <si>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</si>
  <si>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</si>
  <si>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</si>
  <si>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</si>
  <si>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</si>
  <si>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</si>
  <si>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</si>
  <si>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</si>
  <si>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</si>
  <si>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</si>
  <si>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</si>
  <si>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</si>
  <si>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</si>
  <si>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</si>
  <si>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</si>
  <si>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</si>
  <si>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</si>
  <si>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</si>
  <si>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</si>
  <si>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</si>
  <si>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</si>
  <si>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</si>
  <si>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</si>
  <si>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</si>
  <si>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</si>
  <si>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</si>
  <si>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</si>
  <si>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</si>
  <si>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</si>
  <si>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</si>
  <si>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</si>
  <si>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</si>
  <si>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</si>
  <si>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</si>
  <si>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</si>
  <si>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</si>
  <si>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</si>
  <si>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</si>
  <si>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</si>
  <si>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</si>
  <si>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</si>
  <si>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</si>
  <si>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</si>
  <si>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</si>
  <si>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</si>
  <si>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</si>
  <si>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</si>
  <si>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</si>
  <si>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</si>
  <si>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</si>
  <si>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</si>
  <si>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</si>
  <si>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</si>
  <si>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</si>
  <si>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</si>
  <si>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</si>
  <si>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</si>
  <si>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</si>
  <si>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</si>
  <si>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</si>
  <si>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</si>
  <si>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</si>
  <si>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</si>
  <si>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</si>
  <si>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</si>
  <si>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</si>
  <si>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</si>
  <si>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</si>
  <si>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</si>
  <si>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</si>
  <si>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</si>
  <si>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</si>
  <si>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</si>
  <si>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</si>
  <si>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</si>
  <si>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</si>
  <si>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</si>
  <si>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</si>
  <si>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</si>
  <si>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</si>
  <si>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</si>
  <si>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</si>
  <si>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</si>
  <si>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</si>
  <si>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</si>
  <si>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</si>
  <si>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</si>
  <si>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</si>
  <si>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</si>
  <si>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</si>
  <si>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</si>
  <si>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</si>
  <si>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</si>
  <si>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</si>
  <si>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</si>
  <si>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　排水処理施設において、委託業者の作成する点検記録票に基づき、計画的に老朽化した機器の早期交換修繕を行うことにより、排水処理施設の適切な維持・管理に努めている。
　管渠については、敷設後１０年以上経過しているため、適切な維持・管理体制の構築を検討する必要がある。
　これらの適切な維持・管理のため、経営戦略に則り、令和２年度において、機能保全計画を策定した。
　機能保全計画に基づき効率的な更新を行っていく。</t>
    <phoneticPr fontId="4"/>
  </si>
  <si>
    <t>①収益的収支比率は、減少傾向にあったが、令和３年度は100％近くに改善した。しかしながら施設管理費用の不足分及び償還金を一般会計からの繰入金に依存しているのが現状である。使用料収入は増加傾向にあるが、管理費を含めた一層の経営改善に取り組む必要がある。
　⑤経費回収率は、下水道使用料が増加し、委託料等の汚水処理費を現状維持としたため増加に転じた。しかしながら類似団体の平均値を大きく下回っている。管理委託内容の見直し等による費用削減及び、利用者数の拡大による使用料収入の増加に更に取組む必要がある。
　⑥汚水処理原価、⑦施設利用率は、機能保全計画策定により汚水処理原価費が増加、施設利用率微増となっている。いずれも類似団体より低い水準にあり、費用削減と接続加入促進に取り組む必要がある。
　⑧水洗化率は、区域内人口が減少した一方、利用者数が増加したため上昇したが、将来的に人口減少に伴い利用者も減少していくと考えられる。区域内人口を増加させ、利用者拡大に繋げる取組みが必要と考えられる。</t>
    <rPh sb="20" eb="22">
      <t>レイワ</t>
    </rPh>
    <rPh sb="23" eb="24">
      <t>ネン</t>
    </rPh>
    <rPh sb="24" eb="25">
      <t>ド</t>
    </rPh>
    <rPh sb="33" eb="35">
      <t>カイゼン</t>
    </rPh>
    <rPh sb="157" eb="159">
      <t>ゲンジョウ</t>
    </rPh>
    <rPh sb="159" eb="161">
      <t>イジ</t>
    </rPh>
    <rPh sb="166" eb="168">
      <t>ゾウカ</t>
    </rPh>
    <rPh sb="169" eb="170">
      <t>テン</t>
    </rPh>
    <phoneticPr fontId="4"/>
  </si>
  <si>
    <t>利用者の増加に伸び悩む中、他課と連携した区域内人口確保や、未接続世帯の接続に向けた継続的な取組みが必要であると考える。また、管渠も含めた施設全体の適切な維持・管理も今後の課題である。
　平成２８年度策定の経営戦略に則り、汚水処理費の見直しと接続率の向上を行いつつ、令和２年度策定した機能保全計画により施設の長寿命化に取り組み、投資の平準化を図ることで、より効率的で健全な経営を目指す。
　当事業を将来にわたり安定的に運営するため令和５年度からの公営企業会計の適用に向け取り組みを進めている。</t>
    <rPh sb="214" eb="216">
      <t>レイワ</t>
    </rPh>
    <rPh sb="217" eb="218">
      <t>ネン</t>
    </rPh>
    <rPh sb="218" eb="219">
      <t>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</si>
</sst>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52-4130-9FB9-275824B7BD0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0.26</c:v>
                </c:pt>
                <c:pt idx="2">
                  <c:v>0.04</c:v>
                </c:pt>
                <c:pt idx="3" formatCode="#,##0.00;&quot;△&quot;#,##0.00">
                  <c:v>0</c:v>
                </c:pt>
                <c:pt idx="4" formatCode="#,##0.00;&quot;△&quot;#,##0.00">
                  <c:v>0</c:v>
                </c:pt>
              </c:numCache>
            </c:numRef>
          </c:val>
          <c:smooth val="0"/>
          <c:extLst>
            <c:ext xmlns:c16="http://schemas.microsoft.com/office/drawing/2014/chart" uri="{C3380CC4-5D6E-409C-BE32-E72D297353CC}">
              <c16:uniqueId val="{00000001-9E52-4130-9FB9-275824B7BD0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24.46</c:v>
                </c:pt>
                <c:pt idx="1">
                  <c:v>26.62</c:v>
                </c:pt>
                <c:pt idx="2">
                  <c:v>23.02</c:v>
                </c:pt>
                <c:pt idx="3">
                  <c:v>24.46</c:v>
                </c:pt>
                <c:pt idx="4">
                  <c:v>24.46</c:v>
                </c:pt>
              </c:numCache>
            </c:numRef>
          </c:val>
          <c:extLst>
            <c:ext xmlns:c16="http://schemas.microsoft.com/office/drawing/2014/chart" uri="{C3380CC4-5D6E-409C-BE32-E72D297353CC}">
              <c16:uniqueId val="{00000000-EE6D-4CBD-8C14-B07E5028C1B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c:v>
                </c:pt>
                <c:pt idx="1">
                  <c:v>29.43</c:v>
                </c:pt>
                <c:pt idx="2">
                  <c:v>26.7</c:v>
                </c:pt>
                <c:pt idx="3">
                  <c:v>29.12</c:v>
                </c:pt>
                <c:pt idx="4">
                  <c:v>29.1</c:v>
                </c:pt>
              </c:numCache>
            </c:numRef>
          </c:val>
          <c:smooth val="0"/>
          <c:extLst>
            <c:ext xmlns:c16="http://schemas.microsoft.com/office/drawing/2014/chart" uri="{C3380CC4-5D6E-409C-BE32-E72D297353CC}">
              <c16:uniqueId val="{00000001-EE6D-4CBD-8C14-B07E5028C1B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61.86</c:v>
                </c:pt>
                <c:pt idx="1">
                  <c:v>65.38</c:v>
                </c:pt>
                <c:pt idx="2">
                  <c:v>66.83</c:v>
                </c:pt>
                <c:pt idx="3">
                  <c:v>70.28</c:v>
                </c:pt>
                <c:pt idx="4">
                  <c:v>71.569999999999993</c:v>
                </c:pt>
              </c:numCache>
            </c:numRef>
          </c:val>
          <c:extLst>
            <c:ext xmlns:c16="http://schemas.microsoft.com/office/drawing/2014/chart" uri="{C3380CC4-5D6E-409C-BE32-E72D297353CC}">
              <c16:uniqueId val="{00000000-2EFB-4AC6-997F-1239B317BDB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66.95</c:v>
                </c:pt>
                <c:pt idx="1">
                  <c:v>66.33</c:v>
                </c:pt>
                <c:pt idx="2">
                  <c:v>66.459999999999994</c:v>
                </c:pt>
                <c:pt idx="3">
                  <c:v>64.42</c:v>
                </c:pt>
                <c:pt idx="4">
                  <c:v>63.84</c:v>
                </c:pt>
              </c:numCache>
            </c:numRef>
          </c:val>
          <c:smooth val="0"/>
          <c:extLst>
            <c:ext xmlns:c16="http://schemas.microsoft.com/office/drawing/2014/chart" uri="{C3380CC4-5D6E-409C-BE32-E72D297353CC}">
              <c16:uniqueId val="{00000001-2EFB-4AC6-997F-1239B317BDB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98.55</c:v>
                </c:pt>
                <c:pt idx="2">
                  <c:v>97.24</c:v>
                </c:pt>
                <c:pt idx="3">
                  <c:v>89.58</c:v>
                </c:pt>
                <c:pt idx="4">
                  <c:v>99.32</c:v>
                </c:pt>
              </c:numCache>
            </c:numRef>
          </c:val>
          <c:extLst>
            <c:ext xmlns:c16="http://schemas.microsoft.com/office/drawing/2014/chart" uri="{C3380CC4-5D6E-409C-BE32-E72D297353CC}">
              <c16:uniqueId val="{00000000-B121-45FF-A9E4-9F025941CA7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21-45FF-A9E4-9F025941CA7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25-4663-8859-468266E0C59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25-4663-8859-468266E0C59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97-4274-8124-7615F6BDBAA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97-4274-8124-7615F6BDBAA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9B-4CEB-9446-0BB71F1323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9B-4CEB-9446-0BB71F1323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C2-4F41-AE07-B7707739CDF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C2-4F41-AE07-B7707739CDF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5429.21</c:v>
                </c:pt>
                <c:pt idx="1">
                  <c:v>0</c:v>
                </c:pt>
                <c:pt idx="2">
                  <c:v>0</c:v>
                </c:pt>
                <c:pt idx="3">
                  <c:v>0</c:v>
                </c:pt>
                <c:pt idx="4">
                  <c:v>0</c:v>
                </c:pt>
              </c:numCache>
            </c:numRef>
          </c:val>
          <c:extLst>
            <c:ext xmlns:c16="http://schemas.microsoft.com/office/drawing/2014/chart" uri="{C3380CC4-5D6E-409C-BE32-E72D297353CC}">
              <c16:uniqueId val="{00000000-FCAB-40BB-B809-230ABEC5C4A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1491.92</c:v>
                </c:pt>
                <c:pt idx="1">
                  <c:v>1756.26</c:v>
                </c:pt>
                <c:pt idx="2">
                  <c:v>1864.29</c:v>
                </c:pt>
                <c:pt idx="3">
                  <c:v>1867.86</c:v>
                </c:pt>
                <c:pt idx="4">
                  <c:v>1786.64</c:v>
                </c:pt>
              </c:numCache>
            </c:numRef>
          </c:val>
          <c:smooth val="0"/>
          <c:extLst>
            <c:ext xmlns:c16="http://schemas.microsoft.com/office/drawing/2014/chart" uri="{C3380CC4-5D6E-409C-BE32-E72D297353CC}">
              <c16:uniqueId val="{00000001-FCAB-40BB-B809-230ABEC5C4A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34.130000000000003</c:v>
                </c:pt>
                <c:pt idx="1">
                  <c:v>33.46</c:v>
                </c:pt>
                <c:pt idx="2">
                  <c:v>30.13</c:v>
                </c:pt>
                <c:pt idx="3">
                  <c:v>22.5</c:v>
                </c:pt>
                <c:pt idx="4">
                  <c:v>35.83</c:v>
                </c:pt>
              </c:numCache>
            </c:numRef>
          </c:val>
          <c:extLst>
            <c:ext xmlns:c16="http://schemas.microsoft.com/office/drawing/2014/chart" uri="{C3380CC4-5D6E-409C-BE32-E72D297353CC}">
              <c16:uniqueId val="{00000000-54AD-4BBA-AC61-DD734305C02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46.77</c:v>
                </c:pt>
                <c:pt idx="1">
                  <c:v>45.78</c:v>
                </c:pt>
                <c:pt idx="2">
                  <c:v>51.32</c:v>
                </c:pt>
                <c:pt idx="3">
                  <c:v>46.93</c:v>
                </c:pt>
                <c:pt idx="4">
                  <c:v>46.93</c:v>
                </c:pt>
              </c:numCache>
            </c:numRef>
          </c:val>
          <c:smooth val="0"/>
          <c:extLst>
            <c:ext xmlns:c16="http://schemas.microsoft.com/office/drawing/2014/chart" uri="{C3380CC4-5D6E-409C-BE32-E72D297353CC}">
              <c16:uniqueId val="{00000001-54AD-4BBA-AC61-DD734305C02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672.59</c:v>
                </c:pt>
                <c:pt idx="1">
                  <c:v>648.27</c:v>
                </c:pt>
                <c:pt idx="2">
                  <c:v>817.15</c:v>
                </c:pt>
                <c:pt idx="3">
                  <c:v>1178.07</c:v>
                </c:pt>
                <c:pt idx="4">
                  <c:v>739.69</c:v>
                </c:pt>
              </c:numCache>
            </c:numRef>
          </c:val>
          <c:extLst>
            <c:ext xmlns:c16="http://schemas.microsoft.com/office/drawing/2014/chart" uri="{C3380CC4-5D6E-409C-BE32-E72D297353CC}">
              <c16:uniqueId val="{00000000-31F7-4574-8EA4-08D07AB1935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348.75</c:v>
                </c:pt>
                <c:pt idx="1">
                  <c:v>367.7</c:v>
                </c:pt>
                <c:pt idx="2">
                  <c:v>329.91</c:v>
                </c:pt>
                <c:pt idx="3">
                  <c:v>346.96</c:v>
                </c:pt>
                <c:pt idx="4">
                  <c:v>345.6</c:v>
                </c:pt>
              </c:numCache>
            </c:numRef>
          </c:val>
          <c:smooth val="0"/>
          <c:extLst>
            <c:ext xmlns:c16="http://schemas.microsoft.com/office/drawing/2014/chart" uri="{C3380CC4-5D6E-409C-BE32-E72D297353CC}">
              <c16:uniqueId val="{00000001-31F7-4574-8EA4-08D07AB1935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43" zoomScaleNormal="100" workbookViewId="0">
      <selection activeCell="BK93" sqref="BK9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尾道市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H3</v>
      </c>
      <c r="X8" s="65"/>
      <c r="Y8" s="65"/>
      <c r="Z8" s="65"/>
      <c r="AA8" s="65"/>
      <c r="AB8" s="65"/>
      <c r="AC8" s="65"/>
      <c r="AD8" s="66" t="str">
        <f>データ!$M$6</f>
        <v>非設置</v>
      </c>
      <c r="AE8" s="66"/>
      <c r="AF8" s="66"/>
      <c r="AG8" s="66"/>
      <c r="AH8" s="66"/>
      <c r="AI8" s="66"/>
      <c r="AJ8" s="66"/>
      <c r="AK8" s="3"/>
      <c r="AL8" s="46">
        <f>データ!S6</f>
        <v>131887</v>
      </c>
      <c r="AM8" s="46"/>
      <c r="AN8" s="46"/>
      <c r="AO8" s="46"/>
      <c r="AP8" s="46"/>
      <c r="AQ8" s="46"/>
      <c r="AR8" s="46"/>
      <c r="AS8" s="46"/>
      <c r="AT8" s="45">
        <f>データ!T6</f>
        <v>285.11</v>
      </c>
      <c r="AU8" s="45"/>
      <c r="AV8" s="45"/>
      <c r="AW8" s="45"/>
      <c r="AX8" s="45"/>
      <c r="AY8" s="45"/>
      <c r="AZ8" s="45"/>
      <c r="BA8" s="45"/>
      <c r="BB8" s="45">
        <f>データ!U6</f>
        <v>462.58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0.16</v>
      </c>
      <c r="Q10" s="45"/>
      <c r="R10" s="45"/>
      <c r="S10" s="45"/>
      <c r="T10" s="45"/>
      <c r="U10" s="45"/>
      <c r="V10" s="45"/>
      <c r="W10" s="45">
        <f>データ!Q6</f>
        <v>100</v>
      </c>
      <c r="X10" s="45"/>
      <c r="Y10" s="45"/>
      <c r="Z10" s="45"/>
      <c r="AA10" s="45"/>
      <c r="AB10" s="45"/>
      <c r="AC10" s="45"/>
      <c r="AD10" s="46">
        <f>データ!R6</f>
        <v>4950</v>
      </c>
      <c r="AE10" s="46"/>
      <c r="AF10" s="46"/>
      <c r="AG10" s="46"/>
      <c r="AH10" s="46"/>
      <c r="AI10" s="46"/>
      <c r="AJ10" s="46"/>
      <c r="AK10" s="2"/>
      <c r="AL10" s="46">
        <f>データ!V6</f>
        <v>204</v>
      </c>
      <c r="AM10" s="46"/>
      <c r="AN10" s="46"/>
      <c r="AO10" s="46"/>
      <c r="AP10" s="46"/>
      <c r="AQ10" s="46"/>
      <c r="AR10" s="46"/>
      <c r="AS10" s="46"/>
      <c r="AT10" s="45">
        <f>データ!W6</f>
        <v>0.1</v>
      </c>
      <c r="AU10" s="45"/>
      <c r="AV10" s="45"/>
      <c r="AW10" s="45"/>
      <c r="AX10" s="45"/>
      <c r="AY10" s="45"/>
      <c r="AZ10" s="45"/>
      <c r="BA10" s="45"/>
      <c r="BB10" s="45">
        <f>データ!X6</f>
        <v>2040</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121</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120</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122</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【974.72】</v>
      </c>
      <c r="I86" s="12" t="str">
        <f>データ!CA6</f>
        <v>【44.22】</v>
      </c>
      <c r="J86" s="12" t="str">
        <f>データ!CL6</f>
        <v>【392.85】</v>
      </c>
      <c r="K86" s="12" t="str">
        <f>データ!CW6</f>
        <v>【32.23】</v>
      </c>
      <c r="L86" s="12" t="str">
        <f>データ!DH6</f>
        <v>【80.63】</v>
      </c>
      <c r="M86" s="12" t="s">
        <v>44</v>
      </c>
      <c r="N86" s="12" t="s">
        <v>45</v>
      </c>
      <c r="O86" s="12" t="str">
        <f>データ!EO6</f>
        <v>【0.01】</v>
      </c>
    </row>
  </sheetData>
  <sheetProtection algorithmName="SHA-512" hashValue="r+O0IJcnYicZsgdTTfXW89ZBglVHP7MmmRNSjDoM3nxnJfO/P79wtlf8u6AUizuns3vhUEpAQdy/eQXZQxUjkA==" saltValue="2fmQfNujzNDd1PJ/ntQf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342050</v>
      </c>
      <c r="D6" s="19">
        <f t="shared" si="3"/>
        <v>47</v>
      </c>
      <c r="E6" s="19">
        <f t="shared" si="3"/>
        <v>17</v>
      </c>
      <c r="F6" s="19">
        <f t="shared" si="3"/>
        <v>6</v>
      </c>
      <c r="G6" s="19">
        <f t="shared" si="3"/>
        <v>0</v>
      </c>
      <c r="H6" s="19" t="str">
        <f t="shared" si="3"/>
        <v>広島県　尾道市</v>
      </c>
      <c r="I6" s="19" t="str">
        <f t="shared" si="3"/>
        <v>法非適用</v>
      </c>
      <c r="J6" s="19" t="str">
        <f t="shared" si="3"/>
        <v>下水道事業</v>
      </c>
      <c r="K6" s="19" t="str">
        <f t="shared" si="3"/>
        <v>漁業集落排水</v>
      </c>
      <c r="L6" s="19" t="str">
        <f t="shared" si="3"/>
        <v>H3</v>
      </c>
      <c r="M6" s="19" t="str">
        <f t="shared" si="3"/>
        <v>非設置</v>
      </c>
      <c r="N6" s="20" t="str">
        <f t="shared" si="3"/>
        <v>-</v>
      </c>
      <c r="O6" s="20" t="str">
        <f t="shared" si="3"/>
        <v>該当数値なし</v>
      </c>
      <c r="P6" s="20">
        <f t="shared" si="3"/>
        <v>0.16</v>
      </c>
      <c r="Q6" s="20">
        <f t="shared" si="3"/>
        <v>100</v>
      </c>
      <c r="R6" s="20">
        <f t="shared" si="3"/>
        <v>4950</v>
      </c>
      <c r="S6" s="20">
        <f t="shared" si="3"/>
        <v>131887</v>
      </c>
      <c r="T6" s="20">
        <f t="shared" si="3"/>
        <v>285.11</v>
      </c>
      <c r="U6" s="20">
        <f t="shared" si="3"/>
        <v>462.58</v>
      </c>
      <c r="V6" s="20">
        <f t="shared" si="3"/>
        <v>204</v>
      </c>
      <c r="W6" s="20">
        <f t="shared" si="3"/>
        <v>0.1</v>
      </c>
      <c r="X6" s="20">
        <f t="shared" si="3"/>
        <v>2040</v>
      </c>
      <c r="Y6" s="21">
        <f>IF(Y7="",NA(),Y7)</f>
        <v>100</v>
      </c>
      <c r="Z6" s="21">
        <f t="shared" ref="Z6:AH6" si="4">IF(Z7="",NA(),Z7)</f>
        <v>98.55</v>
      </c>
      <c r="AA6" s="21">
        <f t="shared" si="4"/>
        <v>97.24</v>
      </c>
      <c r="AB6" s="21">
        <f t="shared" si="4"/>
        <v>89.58</v>
      </c>
      <c r="AC6" s="21">
        <f t="shared" si="4"/>
        <v>99.32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5429.21</v>
      </c>
      <c r="BG6" s="20">
        <f t="shared" ref="BG6:BO6" si="7">IF(BG7="",NA(),BG7)</f>
        <v>0</v>
      </c>
      <c r="BH6" s="20">
        <f t="shared" si="7"/>
        <v>0</v>
      </c>
      <c r="BI6" s="20">
        <f t="shared" si="7"/>
        <v>0</v>
      </c>
      <c r="BJ6" s="20">
        <f t="shared" si="7"/>
        <v>0</v>
      </c>
      <c r="BK6" s="21">
        <f t="shared" si="7"/>
        <v>1491.92</v>
      </c>
      <c r="BL6" s="21">
        <f t="shared" si="7"/>
        <v>1756.26</v>
      </c>
      <c r="BM6" s="21">
        <f t="shared" si="7"/>
        <v>1864.29</v>
      </c>
      <c r="BN6" s="21">
        <f t="shared" si="7"/>
        <v>1867.86</v>
      </c>
      <c r="BO6" s="21">
        <f t="shared" si="7"/>
        <v>1786.64</v>
      </c>
      <c r="BP6" s="20" t="str">
        <f>IF(BP7="","",IF(BP7="-","【-】","【"&amp;SUBSTITUTE(TEXT(BP7,"#,##0.00"),"-","△")&amp;"】"))</f>
        <v>【974.72】</v>
      </c>
      <c r="BQ6" s="21">
        <f>IF(BQ7="",NA(),BQ7)</f>
        <v>34.130000000000003</v>
      </c>
      <c r="BR6" s="21">
        <f t="shared" ref="BR6:BZ6" si="8">IF(BR7="",NA(),BR7)</f>
        <v>33.46</v>
      </c>
      <c r="BS6" s="21">
        <f t="shared" si="8"/>
        <v>30.13</v>
      </c>
      <c r="BT6" s="21">
        <f t="shared" si="8"/>
        <v>22.5</v>
      </c>
      <c r="BU6" s="21">
        <f t="shared" si="8"/>
        <v>35.83</v>
      </c>
      <c r="BV6" s="21">
        <f t="shared" si="8"/>
        <v>46.77</v>
      </c>
      <c r="BW6" s="21">
        <f t="shared" si="8"/>
        <v>45.78</v>
      </c>
      <c r="BX6" s="21">
        <f t="shared" si="8"/>
        <v>51.32</v>
      </c>
      <c r="BY6" s="21">
        <f t="shared" si="8"/>
        <v>46.93</v>
      </c>
      <c r="BZ6" s="21">
        <f t="shared" si="8"/>
        <v>46.93</v>
      </c>
      <c r="CA6" s="20" t="str">
        <f>IF(CA7="","",IF(CA7="-","【-】","【"&amp;SUBSTITUTE(TEXT(CA7,"#,##0.00"),"-","△")&amp;"】"))</f>
        <v>【44.22】</v>
      </c>
      <c r="CB6" s="21">
        <f>IF(CB7="",NA(),CB7)</f>
        <v>672.59</v>
      </c>
      <c r="CC6" s="21">
        <f t="shared" ref="CC6:CK6" si="9">IF(CC7="",NA(),CC7)</f>
        <v>648.27</v>
      </c>
      <c r="CD6" s="21">
        <f t="shared" si="9"/>
        <v>817.15</v>
      </c>
      <c r="CE6" s="21">
        <f t="shared" si="9"/>
        <v>1178.07</v>
      </c>
      <c r="CF6" s="21">
        <f t="shared" si="9"/>
        <v>739.69</v>
      </c>
      <c r="CG6" s="21">
        <f t="shared" si="9"/>
        <v>348.75</v>
      </c>
      <c r="CH6" s="21">
        <f t="shared" si="9"/>
        <v>367.7</v>
      </c>
      <c r="CI6" s="21">
        <f t="shared" si="9"/>
        <v>329.91</v>
      </c>
      <c r="CJ6" s="21">
        <f t="shared" si="9"/>
        <v>346.96</v>
      </c>
      <c r="CK6" s="21">
        <f t="shared" si="9"/>
        <v>345.6</v>
      </c>
      <c r="CL6" s="20" t="str">
        <f>IF(CL7="","",IF(CL7="-","【-】","【"&amp;SUBSTITUTE(TEXT(CL7,"#,##0.00"),"-","△")&amp;"】"))</f>
        <v>【392.85】</v>
      </c>
      <c r="CM6" s="21">
        <f>IF(CM7="",NA(),CM7)</f>
        <v>24.46</v>
      </c>
      <c r="CN6" s="21">
        <f t="shared" ref="CN6:CV6" si="10">IF(CN7="",NA(),CN7)</f>
        <v>26.62</v>
      </c>
      <c r="CO6" s="21">
        <f t="shared" si="10"/>
        <v>23.02</v>
      </c>
      <c r="CP6" s="21">
        <f t="shared" si="10"/>
        <v>24.46</v>
      </c>
      <c r="CQ6" s="21">
        <f t="shared" si="10"/>
        <v>24.46</v>
      </c>
      <c r="CR6" s="21">
        <f t="shared" si="10"/>
        <v>29.8</v>
      </c>
      <c r="CS6" s="21">
        <f t="shared" si="10"/>
        <v>29.43</v>
      </c>
      <c r="CT6" s="21">
        <f t="shared" si="10"/>
        <v>26.7</v>
      </c>
      <c r="CU6" s="21">
        <f t="shared" si="10"/>
        <v>29.12</v>
      </c>
      <c r="CV6" s="21">
        <f t="shared" si="10"/>
        <v>29.1</v>
      </c>
      <c r="CW6" s="20" t="str">
        <f>IF(CW7="","",IF(CW7="-","【-】","【"&amp;SUBSTITUTE(TEXT(CW7,"#,##0.00"),"-","△")&amp;"】"))</f>
        <v>【32.23】</v>
      </c>
      <c r="CX6" s="21">
        <f>IF(CX7="",NA(),CX7)</f>
        <v>61.86</v>
      </c>
      <c r="CY6" s="21">
        <f t="shared" ref="CY6:DG6" si="11">IF(CY7="",NA(),CY7)</f>
        <v>65.38</v>
      </c>
      <c r="CZ6" s="21">
        <f t="shared" si="11"/>
        <v>66.83</v>
      </c>
      <c r="DA6" s="21">
        <f t="shared" si="11"/>
        <v>70.28</v>
      </c>
      <c r="DB6" s="21">
        <f t="shared" si="11"/>
        <v>71.569999999999993</v>
      </c>
      <c r="DC6" s="21">
        <f t="shared" si="11"/>
        <v>66.95</v>
      </c>
      <c r="DD6" s="21">
        <f t="shared" si="11"/>
        <v>66.33</v>
      </c>
      <c r="DE6" s="21">
        <f t="shared" si="11"/>
        <v>66.459999999999994</v>
      </c>
      <c r="DF6" s="21">
        <f t="shared" si="11"/>
        <v>64.42</v>
      </c>
      <c r="DG6" s="21">
        <f t="shared" si="11"/>
        <v>63.84</v>
      </c>
      <c r="DH6" s="20" t="str">
        <f>IF(DH7="","",IF(DH7="-","【-】","【"&amp;SUBSTITUTE(TEXT(DH7,"#,##0.00"),"-","△")&amp;"】"))</f>
        <v>【80.63】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1">
        <f t="shared" si="14"/>
        <v>0.26</v>
      </c>
      <c r="EL6" s="21">
        <f t="shared" si="14"/>
        <v>0.04</v>
      </c>
      <c r="EM6" s="20">
        <f t="shared" si="14"/>
        <v>0</v>
      </c>
      <c r="EN6" s="20">
        <f t="shared" si="14"/>
        <v>0</v>
      </c>
      <c r="EO6" s="20" t="str">
        <f>IF(EO7="","",IF(EO7="-","【-】","【"&amp;SUBSTITUTE(TEXT(EO7,"#,##0.00"),"-","△")&amp;"】"))</f>
        <v>【0.01】</v>
      </c>
    </row>
    <row r="7" spans="1:145" s="22" customFormat="1" x14ac:dyDescent="0.15">
      <c r="A7" s="14"/>
      <c r="B7" s="23">
        <v>2021</v>
      </c>
      <c r="C7" s="23">
        <v>342050</v>
      </c>
      <c r="D7" s="23">
        <v>47</v>
      </c>
      <c r="E7" s="23">
        <v>17</v>
      </c>
      <c r="F7" s="23">
        <v>6</v>
      </c>
      <c r="G7" s="23">
        <v>0</v>
      </c>
      <c r="H7" s="23" t="s">
        <v>99</v>
      </c>
      <c r="I7" s="23" t="s">
        <v>100</v>
      </c>
      <c r="J7" s="23" t="s">
        <v>101</v>
      </c>
      <c r="K7" s="23" t="s">
        <v>102</v>
      </c>
      <c r="L7" s="23" t="s">
        <v>103</v>
      </c>
      <c r="M7" s="23" t="s">
        <v>104</v>
      </c>
      <c r="N7" s="24" t="s">
        <v>105</v>
      </c>
      <c r="O7" s="24" t="s">
        <v>106</v>
      </c>
      <c r="P7" s="24">
        <v>0.16</v>
      </c>
      <c r="Q7" s="24">
        <v>100</v>
      </c>
      <c r="R7" s="24">
        <v>4950</v>
      </c>
      <c r="S7" s="24">
        <v>131887</v>
      </c>
      <c r="T7" s="24">
        <v>285.11</v>
      </c>
      <c r="U7" s="24">
        <v>462.58</v>
      </c>
      <c r="V7" s="24">
        <v>204</v>
      </c>
      <c r="W7" s="24">
        <v>0.1</v>
      </c>
      <c r="X7" s="24">
        <v>2040</v>
      </c>
      <c r="Y7" s="24">
        <v>100</v>
      </c>
      <c r="Z7" s="24">
        <v>98.55</v>
      </c>
      <c r="AA7" s="24">
        <v>97.24</v>
      </c>
      <c r="AB7" s="24">
        <v>89.58</v>
      </c>
      <c r="AC7" s="24">
        <v>99.32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5429.21</v>
      </c>
      <c r="BG7" s="24">
        <v>0</v>
      </c>
      <c r="BH7" s="24">
        <v>0</v>
      </c>
      <c r="BI7" s="24">
        <v>0</v>
      </c>
      <c r="BJ7" s="24">
        <v>0</v>
      </c>
      <c r="BK7" s="24">
        <v>1491.92</v>
      </c>
      <c r="BL7" s="24">
        <v>1756.26</v>
      </c>
      <c r="BM7" s="24">
        <v>1864.29</v>
      </c>
      <c r="BN7" s="24">
        <v>1867.86</v>
      </c>
      <c r="BO7" s="24">
        <v>1786.64</v>
      </c>
      <c r="BP7" s="24">
        <v>974.72</v>
      </c>
      <c r="BQ7" s="24">
        <v>34.130000000000003</v>
      </c>
      <c r="BR7" s="24">
        <v>33.46</v>
      </c>
      <c r="BS7" s="24">
        <v>30.13</v>
      </c>
      <c r="BT7" s="24">
        <v>22.5</v>
      </c>
      <c r="BU7" s="24">
        <v>35.83</v>
      </c>
      <c r="BV7" s="24">
        <v>46.77</v>
      </c>
      <c r="BW7" s="24">
        <v>45.78</v>
      </c>
      <c r="BX7" s="24">
        <v>51.32</v>
      </c>
      <c r="BY7" s="24">
        <v>46.93</v>
      </c>
      <c r="BZ7" s="24">
        <v>46.93</v>
      </c>
      <c r="CA7" s="24">
        <v>44.22</v>
      </c>
      <c r="CB7" s="24">
        <v>672.59</v>
      </c>
      <c r="CC7" s="24">
        <v>648.27</v>
      </c>
      <c r="CD7" s="24">
        <v>817.15</v>
      </c>
      <c r="CE7" s="24">
        <v>1178.07</v>
      </c>
      <c r="CF7" s="24">
        <v>739.69</v>
      </c>
      <c r="CG7" s="24">
        <v>348.75</v>
      </c>
      <c r="CH7" s="24">
        <v>367.7</v>
      </c>
      <c r="CI7" s="24">
        <v>329.91</v>
      </c>
      <c r="CJ7" s="24">
        <v>346.96</v>
      </c>
      <c r="CK7" s="24">
        <v>345.6</v>
      </c>
      <c r="CL7" s="24">
        <v>392.85</v>
      </c>
      <c r="CM7" s="24">
        <v>24.46</v>
      </c>
      <c r="CN7" s="24">
        <v>26.62</v>
      </c>
      <c r="CO7" s="24">
        <v>23.02</v>
      </c>
      <c r="CP7" s="24">
        <v>24.46</v>
      </c>
      <c r="CQ7" s="24">
        <v>24.46</v>
      </c>
      <c r="CR7" s="24">
        <v>29.8</v>
      </c>
      <c r="CS7" s="24">
        <v>29.43</v>
      </c>
      <c r="CT7" s="24">
        <v>26.7</v>
      </c>
      <c r="CU7" s="24">
        <v>29.12</v>
      </c>
      <c r="CV7" s="24">
        <v>29.1</v>
      </c>
      <c r="CW7" s="24">
        <v>32.229999999999997</v>
      </c>
      <c r="CX7" s="24">
        <v>61.86</v>
      </c>
      <c r="CY7" s="24">
        <v>65.38</v>
      </c>
      <c r="CZ7" s="24">
        <v>66.83</v>
      </c>
      <c r="DA7" s="24">
        <v>70.28</v>
      </c>
      <c r="DB7" s="24">
        <v>71.569999999999993</v>
      </c>
      <c r="DC7" s="24">
        <v>66.95</v>
      </c>
      <c r="DD7" s="24">
        <v>66.33</v>
      </c>
      <c r="DE7" s="24">
        <v>66.459999999999994</v>
      </c>
      <c r="DF7" s="24">
        <v>64.42</v>
      </c>
      <c r="DG7" s="24">
        <v>63.84</v>
      </c>
      <c r="DH7" s="24">
        <v>80.63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0.26</v>
      </c>
      <c r="EL7" s="24">
        <v>0.04</v>
      </c>
      <c r="EM7" s="24">
        <v>0</v>
      </c>
      <c r="EN7" s="24">
        <v>0</v>
      </c>
      <c r="EO7" s="24">
        <v>0.01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115</v>
      </c>
      <c r="D13" t="s">
        <v>116</v>
      </c>
      <c r="E13" t="s">
        <v>117</v>
      </c>
      <c r="F13" t="s">
        <v>118</v>
      </c>
      <c r="G13" t="s">
        <v>119</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矢野　一徳</cp:lastModifiedBy>
  <cp:lastPrinted>2023-01-23T00:13:16Z</cp:lastPrinted>
  <dcterms:created xsi:type="dcterms:W3CDTF">2022-12-01T02:03:21Z</dcterms:created>
  <dcterms:modified xsi:type="dcterms:W3CDTF">2023-01-23T00:17:36Z</dcterms:modified>
  <cp:category/>
</cp:coreProperties>
</file>