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60健康福祉局\130障害者支援課\　13指導検査Ｇ\C03 指導監査\集団指導\Ｒ４年度\02　資料作成\04　処遇改善加算について\令和5年度処遇改善加算等計画書（06）\"/>
    </mc:Choice>
  </mc:AlternateContent>
  <bookViews>
    <workbookView xWindow="0" yWindow="0" windowWidth="28800" windowHeight="12450" tabRatio="867" activeTab="6"/>
  </bookViews>
  <sheets>
    <sheet name="【参考】数式用" sheetId="92" r:id="rId1"/>
    <sheet name="はじめに" sheetId="77" r:id="rId2"/>
    <sheet name="基本情報入力シート" sheetId="73" r:id="rId3"/>
    <sheet name="別紙様式2-1 計画書_総括表" sheetId="70" r:id="rId4"/>
    <sheet name="別紙様式2-2 個表_処遇" sheetId="9" r:id="rId5"/>
    <sheet name="別紙様式2-3 個表_特定" sheetId="72" r:id="rId6"/>
    <sheet name="別紙様式2-4 個表_ベースアップ" sheetId="79" r:id="rId7"/>
    <sheet name="別紙様式2-5_職員分類変更" sheetId="80" r:id="rId8"/>
    <sheet name="別紙４変更届様式★" sheetId="91" r:id="rId9"/>
    <sheet name="別紙様式５（特別な事情）" sheetId="82" r:id="rId10"/>
    <sheet name="1-1処遇改善届出書（者）" sheetId="83" r:id="rId11"/>
    <sheet name="状況一覧表（者）" sheetId="90" r:id="rId12"/>
    <sheet name="1-2処遇改善届出書（児）" sheetId="85" r:id="rId13"/>
    <sheet name="状況一覧表（児）" sheetId="86"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【参考】数式用!#REF!</definedName>
    <definedName name="_xlnm._FilterDatabase" localSheetId="4" hidden="1">'別紙様式2-2 個表_処遇'!$L$11:$AG$11</definedName>
    <definedName name="_xlnm._FilterDatabase" localSheetId="5" hidden="1">'別紙様式2-3 個表_特定'!$L$11:$AH$11</definedName>
    <definedName name="_xlnm._FilterDatabase" localSheetId="6" hidden="1">'別紙様式2-4 個表_ベースアップ'!$L$11:$AG$11</definedName>
    <definedName name="_new1">[1]サービス名一覧!$A$4:$A$27</definedName>
    <definedName name="erea" localSheetId="0">#REF!</definedName>
    <definedName name="erea" localSheetId="10">#REF!</definedName>
    <definedName name="erea" localSheetId="12">#REF!</definedName>
    <definedName name="erea" localSheetId="13">#REF!</definedName>
    <definedName name="erea" localSheetId="11">#REF!</definedName>
    <definedName name="erea">#REF!</definedName>
    <definedName name="new" localSheetId="0">#REF!</definedName>
    <definedName name="new" localSheetId="10">#REF!</definedName>
    <definedName name="new" localSheetId="12">#REF!</definedName>
    <definedName name="new" localSheetId="13">#REF!</definedName>
    <definedName name="new" localSheetId="11">#REF!</definedName>
    <definedName name="new">#REF!</definedName>
    <definedName name="_xlnm.Print_Area" localSheetId="0">【参考】数式用!$A$1:$L$34</definedName>
    <definedName name="_xlnm.Print_Area" localSheetId="10">'1-1処遇改善届出書（者）'!$B$1:$AM$43</definedName>
    <definedName name="_xlnm.Print_Area" localSheetId="12">'1-2処遇改善届出書（児）'!$B$1:$AM$33</definedName>
    <definedName name="_xlnm.Print_Area" localSheetId="1">はじめに!$A$1:$F$38</definedName>
    <definedName name="_xlnm.Print_Area" localSheetId="2">基本情報入力シート!$A$1:$AB$53</definedName>
    <definedName name="_xlnm.Print_Area" localSheetId="13">'状況一覧表（児）'!$A$1:$AP$41</definedName>
    <definedName name="_xlnm.Print_Area" localSheetId="11">'状況一覧表（者）'!$A$1:$AP$71</definedName>
    <definedName name="_xlnm.Print_Area" localSheetId="8">別紙４変更届様式★!$A$1:$AF$52</definedName>
    <definedName name="_xlnm.Print_Area" localSheetId="3">'別紙様式2-1 計画書_総括表'!$A$1:$AL$235</definedName>
    <definedName name="_xlnm.Print_Area" localSheetId="4">'別紙様式2-2 個表_処遇'!$A$1:$AG$31</definedName>
    <definedName name="_xlnm.Print_Area" localSheetId="5">'別紙様式2-3 個表_特定'!$A$1:$AH$31</definedName>
    <definedName name="_xlnm.Print_Area" localSheetId="6">'別紙様式2-4 個表_ベースアップ'!$A$1:$AL$31</definedName>
    <definedName name="_xlnm.Print_Area" localSheetId="7">'別紙様式2-5_職員分類変更'!$A$1:$W$39</definedName>
    <definedName name="_xlnm.Print_Area" localSheetId="9">'別紙様式５（特別な事情）'!$A$1:$AJ$33</definedName>
    <definedName name="_xlnm.Print_Titles" localSheetId="0">【参考】数式用!$2:$4</definedName>
    <definedName name="_xlnm.Print_Titles" localSheetId="13">'状況一覧表（児）'!$1:$4</definedName>
    <definedName name="_xlnm.Print_Titles" localSheetId="11">'状況一覧表（者）'!$1:$4</definedName>
    <definedName name="_xlnm.Print_Titles" localSheetId="4">'別紙様式2-2 個表_処遇'!$7:$11</definedName>
    <definedName name="_xlnm.Print_Titles" localSheetId="5">'別紙様式2-3 個表_特定'!$7:$11</definedName>
    <definedName name="_xlnm.Print_Titles" localSheetId="6">'別紙様式2-4 個表_ベースアップ'!$7:$11</definedName>
    <definedName name="www" localSheetId="0">#REF!</definedName>
    <definedName name="www" localSheetId="10">#REF!</definedName>
    <definedName name="www" localSheetId="12">#REF!</definedName>
    <definedName name="www" localSheetId="13">#REF!</definedName>
    <definedName name="www" localSheetId="11">#REF!</definedName>
    <definedName name="www" localSheetId="6">#REF!</definedName>
    <definedName name="www" localSheetId="9">#REF!</definedName>
    <definedName name="www">#REF!</definedName>
    <definedName name="サービス" localSheetId="0">#REF!</definedName>
    <definedName name="サービス" localSheetId="10">#REF!</definedName>
    <definedName name="サービス" localSheetId="12">#REF!</definedName>
    <definedName name="サービス" localSheetId="13">#REF!</definedName>
    <definedName name="サービス" localSheetId="11">#REF!</definedName>
    <definedName name="サービス" localSheetId="6">#REF!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9">#REF!</definedName>
    <definedName name="サービス名">[4]数式用!$A$5:$A$28</definedName>
    <definedName name="サービス名称" localSheetId="0">#REF!</definedName>
    <definedName name="サービス名称" localSheetId="10">#REF!</definedName>
    <definedName name="サービス名称" localSheetId="12">#REF!</definedName>
    <definedName name="サービス名称" localSheetId="13">#REF!</definedName>
    <definedName name="サービス名称" localSheetId="11">#REF!</definedName>
    <definedName name="サービス名称">#REF!</definedName>
    <definedName name="一覧">[5]加算率一覧!$A$4:$A$25</definedName>
    <definedName name="種類">[6]サービス種類一覧!$A$4:$A$20</definedName>
    <definedName name="特定" localSheetId="0">#REF!</definedName>
    <definedName name="特定" localSheetId="10">#REF!</definedName>
    <definedName name="特定" localSheetId="12">#REF!</definedName>
    <definedName name="特定" localSheetId="13">#REF!</definedName>
    <definedName name="特定" localSheetId="11">#REF!</definedName>
    <definedName name="特定" localSheetId="6">#REF!</definedName>
    <definedName name="特定" localSheetId="9">#REF!</definedName>
    <definedName name="特定">#REF!</definedName>
  </definedNames>
  <calcPr calcId="152511"/>
</workbook>
</file>

<file path=xl/calcChain.xml><?xml version="1.0" encoding="utf-8"?>
<calcChain xmlns="http://schemas.openxmlformats.org/spreadsheetml/2006/main">
  <c r="T111" i="79" l="1"/>
  <c r="T110" i="79"/>
  <c r="T109" i="79"/>
  <c r="T108" i="79"/>
  <c r="T107" i="79"/>
  <c r="T106" i="79"/>
  <c r="T105" i="79"/>
  <c r="T104" i="79"/>
  <c r="T103" i="79"/>
  <c r="T102" i="79"/>
  <c r="T101" i="79"/>
  <c r="T100" i="79"/>
  <c r="T99" i="79"/>
  <c r="T98" i="79"/>
  <c r="T97" i="79"/>
  <c r="T96" i="79"/>
  <c r="T95" i="79"/>
  <c r="T94" i="79"/>
  <c r="T93" i="79"/>
  <c r="T92" i="79"/>
  <c r="T91" i="79"/>
  <c r="T90" i="79"/>
  <c r="T89" i="79"/>
  <c r="T88" i="79"/>
  <c r="T87" i="79"/>
  <c r="T86" i="79"/>
  <c r="T85" i="79"/>
  <c r="T84" i="79"/>
  <c r="T83" i="79"/>
  <c r="T82" i="79"/>
  <c r="T81" i="79"/>
  <c r="T80" i="79"/>
  <c r="T79" i="79"/>
  <c r="T78" i="79"/>
  <c r="T77" i="79"/>
  <c r="T76" i="79"/>
  <c r="T75" i="79"/>
  <c r="T74" i="79"/>
  <c r="T73" i="79"/>
  <c r="T72" i="79"/>
  <c r="T71" i="79"/>
  <c r="T70" i="79"/>
  <c r="T69" i="79"/>
  <c r="T68" i="79"/>
  <c r="T67" i="79"/>
  <c r="T66" i="79"/>
  <c r="T65" i="79"/>
  <c r="T64" i="79"/>
  <c r="T63" i="79"/>
  <c r="T62" i="79"/>
  <c r="T61" i="79"/>
  <c r="T60" i="79"/>
  <c r="T59" i="79"/>
  <c r="T58" i="79"/>
  <c r="T57" i="79"/>
  <c r="T56" i="79"/>
  <c r="T55" i="79"/>
  <c r="T54" i="79"/>
  <c r="T53" i="79"/>
  <c r="T52" i="79"/>
  <c r="T51" i="79"/>
  <c r="T50" i="79"/>
  <c r="T49" i="79"/>
  <c r="T48" i="79"/>
  <c r="T47" i="79"/>
  <c r="T46" i="79"/>
  <c r="T45" i="79"/>
  <c r="T44" i="79"/>
  <c r="T43" i="79"/>
  <c r="T42" i="79"/>
  <c r="T41" i="79"/>
  <c r="T40" i="79"/>
  <c r="T39" i="79"/>
  <c r="T38" i="79"/>
  <c r="T37" i="79"/>
  <c r="T36" i="79"/>
  <c r="T35" i="79"/>
  <c r="T34" i="79"/>
  <c r="T33" i="79"/>
  <c r="T32" i="79"/>
  <c r="T31" i="79"/>
  <c r="T30" i="79"/>
  <c r="T29" i="79"/>
  <c r="T28" i="79"/>
  <c r="T27" i="79"/>
  <c r="T26" i="79"/>
  <c r="T25" i="79"/>
  <c r="T24" i="79"/>
  <c r="T23" i="79"/>
  <c r="T22" i="79"/>
  <c r="T21" i="79"/>
  <c r="T20" i="79"/>
  <c r="T19" i="79"/>
  <c r="T18" i="79"/>
  <c r="T17" i="79"/>
  <c r="T16" i="79"/>
  <c r="T15" i="79"/>
  <c r="T14" i="79"/>
  <c r="T13" i="79"/>
  <c r="T12" i="79"/>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3" i="72"/>
  <c r="U12" i="72"/>
  <c r="T111" i="72"/>
  <c r="T110" i="72"/>
  <c r="T109" i="72"/>
  <c r="T108" i="72"/>
  <c r="T107" i="72"/>
  <c r="T106" i="72"/>
  <c r="T105" i="72"/>
  <c r="T104" i="72"/>
  <c r="T103" i="72"/>
  <c r="T102" i="72"/>
  <c r="T101" i="72"/>
  <c r="T100" i="72"/>
  <c r="T99" i="72"/>
  <c r="T98" i="72"/>
  <c r="T97" i="72"/>
  <c r="T96" i="72"/>
  <c r="T95" i="72"/>
  <c r="T94" i="72"/>
  <c r="T93" i="72"/>
  <c r="T92" i="72"/>
  <c r="T91" i="72"/>
  <c r="T90" i="72"/>
  <c r="T89" i="72"/>
  <c r="T88" i="72"/>
  <c r="T87" i="72"/>
  <c r="T86" i="72"/>
  <c r="T85" i="72"/>
  <c r="T84" i="72"/>
  <c r="T83" i="72"/>
  <c r="T82" i="72"/>
  <c r="T81" i="72"/>
  <c r="T80" i="72"/>
  <c r="T79" i="72"/>
  <c r="T78" i="72"/>
  <c r="T77" i="72"/>
  <c r="T76" i="72"/>
  <c r="T75" i="72"/>
  <c r="T74" i="72"/>
  <c r="T73" i="72"/>
  <c r="T72" i="72"/>
  <c r="T71" i="72"/>
  <c r="T70" i="72"/>
  <c r="T69" i="72"/>
  <c r="T68" i="72"/>
  <c r="T67" i="72"/>
  <c r="T66" i="72"/>
  <c r="T65" i="72"/>
  <c r="T64" i="72"/>
  <c r="T63" i="72"/>
  <c r="T62" i="72"/>
  <c r="T61" i="72"/>
  <c r="T60" i="72"/>
  <c r="T59" i="72"/>
  <c r="T58" i="72"/>
  <c r="T57" i="72"/>
  <c r="T56" i="72"/>
  <c r="T55" i="72"/>
  <c r="T54" i="72"/>
  <c r="T53" i="72"/>
  <c r="T52" i="72"/>
  <c r="T51" i="72"/>
  <c r="T50" i="72"/>
  <c r="T49" i="72"/>
  <c r="T48" i="72"/>
  <c r="T47" i="72"/>
  <c r="T46" i="72"/>
  <c r="T45" i="72"/>
  <c r="T44" i="72"/>
  <c r="T43" i="72"/>
  <c r="T42" i="72"/>
  <c r="T41" i="72"/>
  <c r="T40" i="72"/>
  <c r="T39" i="72"/>
  <c r="T38" i="72"/>
  <c r="T37" i="72"/>
  <c r="T36" i="72"/>
  <c r="T35" i="72"/>
  <c r="T34" i="72"/>
  <c r="T33" i="72"/>
  <c r="T32" i="72"/>
  <c r="T31" i="72"/>
  <c r="T30" i="72"/>
  <c r="T29" i="72"/>
  <c r="T28" i="72"/>
  <c r="T27" i="72"/>
  <c r="T26" i="72"/>
  <c r="T25" i="72"/>
  <c r="T24" i="72"/>
  <c r="T23" i="72"/>
  <c r="T22" i="72"/>
  <c r="T21" i="72"/>
  <c r="T20" i="72"/>
  <c r="T19" i="72"/>
  <c r="T15" i="72"/>
  <c r="T14" i="72"/>
  <c r="T13" i="72"/>
  <c r="T111" i="9"/>
  <c r="T110" i="9"/>
  <c r="T109" i="9"/>
  <c r="T108" i="9"/>
  <c r="T107" i="9"/>
  <c r="T106" i="9"/>
  <c r="T105" i="9"/>
  <c r="T104" i="9"/>
  <c r="T103" i="9"/>
  <c r="T102" i="9"/>
  <c r="T101" i="9"/>
  <c r="T100" i="9"/>
  <c r="T99" i="9"/>
  <c r="T98" i="9"/>
  <c r="T97" i="9"/>
  <c r="T96" i="9"/>
  <c r="T95" i="9"/>
  <c r="T94" i="9"/>
  <c r="T93" i="9"/>
  <c r="T92" i="9"/>
  <c r="T91" i="9"/>
  <c r="T90" i="9"/>
  <c r="T89" i="9"/>
  <c r="T88" i="9"/>
  <c r="T87" i="9"/>
  <c r="T86" i="9"/>
  <c r="T85" i="9"/>
  <c r="T84" i="9"/>
  <c r="T83" i="9"/>
  <c r="T82" i="9"/>
  <c r="T81" i="9"/>
  <c r="T80" i="9"/>
  <c r="T79" i="9"/>
  <c r="T78" i="9"/>
  <c r="T77" i="9"/>
  <c r="T76" i="9"/>
  <c r="T75" i="9"/>
  <c r="T74" i="9"/>
  <c r="T73" i="9"/>
  <c r="T72" i="9"/>
  <c r="T71" i="9"/>
  <c r="T70" i="9"/>
  <c r="T69" i="9"/>
  <c r="T68" i="9"/>
  <c r="T67" i="9"/>
  <c r="T66" i="9"/>
  <c r="T65" i="9"/>
  <c r="T64" i="9"/>
  <c r="T63" i="9"/>
  <c r="T62" i="9"/>
  <c r="T61" i="9"/>
  <c r="T60" i="9"/>
  <c r="T59" i="9"/>
  <c r="T58" i="9"/>
  <c r="T57" i="9"/>
  <c r="T56" i="9"/>
  <c r="T55" i="9"/>
  <c r="T54" i="9"/>
  <c r="T53" i="9"/>
  <c r="T52" i="9"/>
  <c r="T51" i="9"/>
  <c r="T50" i="9"/>
  <c r="T49" i="9"/>
  <c r="T48" i="9"/>
  <c r="T47" i="9"/>
  <c r="T46" i="9"/>
  <c r="T45" i="9"/>
  <c r="T44" i="9"/>
  <c r="T43" i="9"/>
  <c r="T42" i="9"/>
  <c r="T41" i="9"/>
  <c r="T40" i="9"/>
  <c r="T39" i="9"/>
  <c r="T38" i="9"/>
  <c r="T37" i="9"/>
  <c r="T36" i="9"/>
  <c r="T35" i="9"/>
  <c r="T34" i="9"/>
  <c r="T33" i="9"/>
  <c r="T32" i="9"/>
  <c r="T31" i="9"/>
  <c r="T30" i="9"/>
  <c r="T29" i="9"/>
  <c r="T28" i="9"/>
  <c r="T27" i="9"/>
  <c r="T26" i="9"/>
  <c r="T25" i="9"/>
  <c r="T24" i="9"/>
  <c r="T23" i="9"/>
  <c r="T22" i="9"/>
  <c r="T21" i="9"/>
  <c r="T20" i="9"/>
  <c r="T19" i="9"/>
  <c r="T18" i="9"/>
  <c r="T17" i="9"/>
  <c r="T16" i="9"/>
  <c r="T15" i="9"/>
  <c r="T14" i="9"/>
  <c r="T13" i="9"/>
  <c r="T12" i="9"/>
  <c r="O18" i="79" l="1"/>
  <c r="O18" i="72"/>
  <c r="U36" i="80" l="1"/>
  <c r="U23" i="80"/>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3" i="79" l="1"/>
  <c r="AE65" i="70" l="1"/>
  <c r="Y65" i="70"/>
  <c r="S65" i="70"/>
  <c r="P111" i="79" l="1"/>
  <c r="AG111" i="79" s="1"/>
  <c r="O111" i="79"/>
  <c r="N111" i="79"/>
  <c r="M111" i="79"/>
  <c r="L111" i="79"/>
  <c r="K111" i="79"/>
  <c r="J111" i="79"/>
  <c r="I111" i="79"/>
  <c r="H111" i="79"/>
  <c r="G111" i="79"/>
  <c r="F111" i="79"/>
  <c r="E111" i="79"/>
  <c r="D111" i="79"/>
  <c r="C111" i="79"/>
  <c r="B111" i="79"/>
  <c r="P110" i="79"/>
  <c r="AG110" i="79" s="1"/>
  <c r="O110" i="79"/>
  <c r="N110" i="79"/>
  <c r="M110" i="79"/>
  <c r="L110" i="79"/>
  <c r="K110" i="79"/>
  <c r="J110" i="79"/>
  <c r="I110" i="79"/>
  <c r="H110" i="79"/>
  <c r="G110" i="79"/>
  <c r="F110" i="79"/>
  <c r="E110" i="79"/>
  <c r="D110" i="79"/>
  <c r="C110" i="79"/>
  <c r="B110" i="79"/>
  <c r="P109" i="79"/>
  <c r="AG109" i="79" s="1"/>
  <c r="O109" i="79"/>
  <c r="N109" i="79"/>
  <c r="M109" i="79"/>
  <c r="L109" i="79"/>
  <c r="K109" i="79"/>
  <c r="J109" i="79"/>
  <c r="I109" i="79"/>
  <c r="H109" i="79"/>
  <c r="G109" i="79"/>
  <c r="F109" i="79"/>
  <c r="E109" i="79"/>
  <c r="D109" i="79"/>
  <c r="C109" i="79"/>
  <c r="B109" i="79"/>
  <c r="P108" i="79"/>
  <c r="AG108" i="79" s="1"/>
  <c r="O108" i="79"/>
  <c r="N108" i="79"/>
  <c r="M108" i="79"/>
  <c r="L108" i="79"/>
  <c r="K108" i="79"/>
  <c r="J108" i="79"/>
  <c r="I108" i="79"/>
  <c r="H108" i="79"/>
  <c r="G108" i="79"/>
  <c r="F108" i="79"/>
  <c r="E108" i="79"/>
  <c r="D108" i="79"/>
  <c r="C108" i="79"/>
  <c r="B108" i="79"/>
  <c r="P107" i="79"/>
  <c r="AG107" i="79" s="1"/>
  <c r="O107" i="79"/>
  <c r="N107" i="79"/>
  <c r="M107" i="79"/>
  <c r="L107" i="79"/>
  <c r="K107" i="79"/>
  <c r="J107" i="79"/>
  <c r="I107" i="79"/>
  <c r="H107" i="79"/>
  <c r="G107" i="79"/>
  <c r="F107" i="79"/>
  <c r="E107" i="79"/>
  <c r="D107" i="79"/>
  <c r="C107" i="79"/>
  <c r="B107" i="79"/>
  <c r="P106" i="79"/>
  <c r="AG106" i="79" s="1"/>
  <c r="O106" i="79"/>
  <c r="N106" i="79"/>
  <c r="M106" i="79"/>
  <c r="L106" i="79"/>
  <c r="K106" i="79"/>
  <c r="J106" i="79"/>
  <c r="I106" i="79"/>
  <c r="H106" i="79"/>
  <c r="G106" i="79"/>
  <c r="F106" i="79"/>
  <c r="E106" i="79"/>
  <c r="D106" i="79"/>
  <c r="C106" i="79"/>
  <c r="B106" i="79"/>
  <c r="P105" i="79"/>
  <c r="AG105" i="79" s="1"/>
  <c r="O105" i="79"/>
  <c r="N105" i="79"/>
  <c r="M105" i="79"/>
  <c r="L105" i="79"/>
  <c r="K105" i="79"/>
  <c r="J105" i="79"/>
  <c r="I105" i="79"/>
  <c r="H105" i="79"/>
  <c r="G105" i="79"/>
  <c r="F105" i="79"/>
  <c r="E105" i="79"/>
  <c r="D105" i="79"/>
  <c r="C105" i="79"/>
  <c r="B105" i="79"/>
  <c r="P104" i="79"/>
  <c r="AG104" i="79" s="1"/>
  <c r="O104" i="79"/>
  <c r="N104" i="79"/>
  <c r="M104" i="79"/>
  <c r="L104" i="79"/>
  <c r="K104" i="79"/>
  <c r="J104" i="79"/>
  <c r="I104" i="79"/>
  <c r="H104" i="79"/>
  <c r="G104" i="79"/>
  <c r="F104" i="79"/>
  <c r="E104" i="79"/>
  <c r="D104" i="79"/>
  <c r="C104" i="79"/>
  <c r="B104" i="79"/>
  <c r="P103" i="79"/>
  <c r="AG103" i="79" s="1"/>
  <c r="O103" i="79"/>
  <c r="N103" i="79"/>
  <c r="M103" i="79"/>
  <c r="L103" i="79"/>
  <c r="K103" i="79"/>
  <c r="J103" i="79"/>
  <c r="I103" i="79"/>
  <c r="H103" i="79"/>
  <c r="G103" i="79"/>
  <c r="F103" i="79"/>
  <c r="E103" i="79"/>
  <c r="D103" i="79"/>
  <c r="C103" i="79"/>
  <c r="B103" i="79"/>
  <c r="P102" i="79"/>
  <c r="AG102" i="79" s="1"/>
  <c r="O102" i="79"/>
  <c r="N102" i="79"/>
  <c r="M102" i="79"/>
  <c r="L102" i="79"/>
  <c r="K102" i="79"/>
  <c r="J102" i="79"/>
  <c r="I102" i="79"/>
  <c r="H102" i="79"/>
  <c r="G102" i="79"/>
  <c r="F102" i="79"/>
  <c r="E102" i="79"/>
  <c r="D102" i="79"/>
  <c r="C102" i="79"/>
  <c r="B102" i="79"/>
  <c r="P101" i="79"/>
  <c r="AG101" i="79" s="1"/>
  <c r="O101" i="79"/>
  <c r="N101" i="79"/>
  <c r="M101" i="79"/>
  <c r="L101" i="79"/>
  <c r="K101" i="79"/>
  <c r="J101" i="79"/>
  <c r="I101" i="79"/>
  <c r="H101" i="79"/>
  <c r="G101" i="79"/>
  <c r="F101" i="79"/>
  <c r="E101" i="79"/>
  <c r="D101" i="79"/>
  <c r="C101" i="79"/>
  <c r="B101" i="79"/>
  <c r="P100" i="79"/>
  <c r="AG100" i="79" s="1"/>
  <c r="O100" i="79"/>
  <c r="N100" i="79"/>
  <c r="M100" i="79"/>
  <c r="L100" i="79"/>
  <c r="K100" i="79"/>
  <c r="J100" i="79"/>
  <c r="I100" i="79"/>
  <c r="H100" i="79"/>
  <c r="G100" i="79"/>
  <c r="F100" i="79"/>
  <c r="E100" i="79"/>
  <c r="D100" i="79"/>
  <c r="C100" i="79"/>
  <c r="B100" i="79"/>
  <c r="P99" i="79"/>
  <c r="AG99" i="79" s="1"/>
  <c r="O99" i="79"/>
  <c r="N99" i="79"/>
  <c r="M99" i="79"/>
  <c r="L99" i="79"/>
  <c r="K99" i="79"/>
  <c r="J99" i="79"/>
  <c r="I99" i="79"/>
  <c r="H99" i="79"/>
  <c r="G99" i="79"/>
  <c r="F99" i="79"/>
  <c r="E99" i="79"/>
  <c r="D99" i="79"/>
  <c r="C99" i="79"/>
  <c r="B99" i="79"/>
  <c r="P98" i="79"/>
  <c r="AG98" i="79" s="1"/>
  <c r="O98" i="79"/>
  <c r="N98" i="79"/>
  <c r="M98" i="79"/>
  <c r="L98" i="79"/>
  <c r="K98" i="79"/>
  <c r="J98" i="79"/>
  <c r="I98" i="79"/>
  <c r="H98" i="79"/>
  <c r="G98" i="79"/>
  <c r="F98" i="79"/>
  <c r="E98" i="79"/>
  <c r="D98" i="79"/>
  <c r="C98" i="79"/>
  <c r="B98" i="79"/>
  <c r="P97" i="79"/>
  <c r="AG97" i="79" s="1"/>
  <c r="O97" i="79"/>
  <c r="N97" i="79"/>
  <c r="M97" i="79"/>
  <c r="L97" i="79"/>
  <c r="K97" i="79"/>
  <c r="J97" i="79"/>
  <c r="I97" i="79"/>
  <c r="H97" i="79"/>
  <c r="G97" i="79"/>
  <c r="F97" i="79"/>
  <c r="E97" i="79"/>
  <c r="D97" i="79"/>
  <c r="C97" i="79"/>
  <c r="B97" i="79"/>
  <c r="P96" i="79"/>
  <c r="AG96" i="79" s="1"/>
  <c r="O96" i="79"/>
  <c r="N96" i="79"/>
  <c r="M96" i="79"/>
  <c r="L96" i="79"/>
  <c r="K96" i="79"/>
  <c r="J96" i="79"/>
  <c r="I96" i="79"/>
  <c r="H96" i="79"/>
  <c r="G96" i="79"/>
  <c r="F96" i="79"/>
  <c r="E96" i="79"/>
  <c r="D96" i="79"/>
  <c r="C96" i="79"/>
  <c r="B96" i="79"/>
  <c r="P95" i="79"/>
  <c r="AG95" i="79" s="1"/>
  <c r="O95" i="79"/>
  <c r="N95" i="79"/>
  <c r="M95" i="79"/>
  <c r="L95" i="79"/>
  <c r="K95" i="79"/>
  <c r="J95" i="79"/>
  <c r="I95" i="79"/>
  <c r="H95" i="79"/>
  <c r="G95" i="79"/>
  <c r="F95" i="79"/>
  <c r="E95" i="79"/>
  <c r="D95" i="79"/>
  <c r="C95" i="79"/>
  <c r="B95" i="79"/>
  <c r="P94" i="79"/>
  <c r="AG94" i="79" s="1"/>
  <c r="O94" i="79"/>
  <c r="N94" i="79"/>
  <c r="M94" i="79"/>
  <c r="L94" i="79"/>
  <c r="K94" i="79"/>
  <c r="J94" i="79"/>
  <c r="I94" i="79"/>
  <c r="H94" i="79"/>
  <c r="G94" i="79"/>
  <c r="F94" i="79"/>
  <c r="E94" i="79"/>
  <c r="D94" i="79"/>
  <c r="C94" i="79"/>
  <c r="B94" i="79"/>
  <c r="P93" i="79"/>
  <c r="AG93" i="79" s="1"/>
  <c r="O93" i="79"/>
  <c r="N93" i="79"/>
  <c r="M93" i="79"/>
  <c r="L93" i="79"/>
  <c r="K93" i="79"/>
  <c r="J93" i="79"/>
  <c r="I93" i="79"/>
  <c r="H93" i="79"/>
  <c r="G93" i="79"/>
  <c r="F93" i="79"/>
  <c r="E93" i="79"/>
  <c r="D93" i="79"/>
  <c r="C93" i="79"/>
  <c r="B93" i="79"/>
  <c r="P92" i="79"/>
  <c r="AG92" i="79" s="1"/>
  <c r="O92" i="79"/>
  <c r="N92" i="79"/>
  <c r="M92" i="79"/>
  <c r="L92" i="79"/>
  <c r="K92" i="79"/>
  <c r="J92" i="79"/>
  <c r="I92" i="79"/>
  <c r="H92" i="79"/>
  <c r="G92" i="79"/>
  <c r="F92" i="79"/>
  <c r="E92" i="79"/>
  <c r="D92" i="79"/>
  <c r="C92" i="79"/>
  <c r="B92" i="79"/>
  <c r="P91" i="79"/>
  <c r="AG91" i="79" s="1"/>
  <c r="O91" i="79"/>
  <c r="N91" i="79"/>
  <c r="M91" i="79"/>
  <c r="L91" i="79"/>
  <c r="K91" i="79"/>
  <c r="J91" i="79"/>
  <c r="I91" i="79"/>
  <c r="H91" i="79"/>
  <c r="G91" i="79"/>
  <c r="F91" i="79"/>
  <c r="E91" i="79"/>
  <c r="D91" i="79"/>
  <c r="C91" i="79"/>
  <c r="B91" i="79"/>
  <c r="P90" i="79"/>
  <c r="AG90" i="79" s="1"/>
  <c r="O90" i="79"/>
  <c r="N90" i="79"/>
  <c r="M90" i="79"/>
  <c r="L90" i="79"/>
  <c r="K90" i="79"/>
  <c r="J90" i="79"/>
  <c r="I90" i="79"/>
  <c r="H90" i="79"/>
  <c r="G90" i="79"/>
  <c r="F90" i="79"/>
  <c r="E90" i="79"/>
  <c r="D90" i="79"/>
  <c r="C90" i="79"/>
  <c r="B90" i="79"/>
  <c r="P89" i="79"/>
  <c r="AG89" i="79" s="1"/>
  <c r="O89" i="79"/>
  <c r="N89" i="79"/>
  <c r="M89" i="79"/>
  <c r="L89" i="79"/>
  <c r="K89" i="79"/>
  <c r="J89" i="79"/>
  <c r="I89" i="79"/>
  <c r="H89" i="79"/>
  <c r="G89" i="79"/>
  <c r="F89" i="79"/>
  <c r="E89" i="79"/>
  <c r="D89" i="79"/>
  <c r="C89" i="79"/>
  <c r="B89" i="79"/>
  <c r="P88" i="79"/>
  <c r="AG88" i="79" s="1"/>
  <c r="O88" i="79"/>
  <c r="N88" i="79"/>
  <c r="M88" i="79"/>
  <c r="L88" i="79"/>
  <c r="K88" i="79"/>
  <c r="J88" i="79"/>
  <c r="I88" i="79"/>
  <c r="H88" i="79"/>
  <c r="G88" i="79"/>
  <c r="F88" i="79"/>
  <c r="E88" i="79"/>
  <c r="D88" i="79"/>
  <c r="C88" i="79"/>
  <c r="B88" i="79"/>
  <c r="P87" i="79"/>
  <c r="AG87" i="79" s="1"/>
  <c r="O87" i="79"/>
  <c r="N87" i="79"/>
  <c r="M87" i="79"/>
  <c r="L87" i="79"/>
  <c r="K87" i="79"/>
  <c r="J87" i="79"/>
  <c r="I87" i="79"/>
  <c r="H87" i="79"/>
  <c r="G87" i="79"/>
  <c r="F87" i="79"/>
  <c r="E87" i="79"/>
  <c r="D87" i="79"/>
  <c r="C87" i="79"/>
  <c r="B87" i="79"/>
  <c r="P86" i="79"/>
  <c r="AG86" i="79" s="1"/>
  <c r="O86" i="79"/>
  <c r="N86" i="79"/>
  <c r="M86" i="79"/>
  <c r="L86" i="79"/>
  <c r="K86" i="79"/>
  <c r="J86" i="79"/>
  <c r="I86" i="79"/>
  <c r="H86" i="79"/>
  <c r="G86" i="79"/>
  <c r="F86" i="79"/>
  <c r="E86" i="79"/>
  <c r="D86" i="79"/>
  <c r="C86" i="79"/>
  <c r="B86" i="79"/>
  <c r="P85" i="79"/>
  <c r="AG85" i="79" s="1"/>
  <c r="O85" i="79"/>
  <c r="N85" i="79"/>
  <c r="M85" i="79"/>
  <c r="L85" i="79"/>
  <c r="K85" i="79"/>
  <c r="J85" i="79"/>
  <c r="I85" i="79"/>
  <c r="H85" i="79"/>
  <c r="G85" i="79"/>
  <c r="F85" i="79"/>
  <c r="E85" i="79"/>
  <c r="D85" i="79"/>
  <c r="C85" i="79"/>
  <c r="B85" i="79"/>
  <c r="P84" i="79"/>
  <c r="AG84" i="79" s="1"/>
  <c r="O84" i="79"/>
  <c r="N84" i="79"/>
  <c r="M84" i="79"/>
  <c r="L84" i="79"/>
  <c r="K84" i="79"/>
  <c r="J84" i="79"/>
  <c r="I84" i="79"/>
  <c r="H84" i="79"/>
  <c r="G84" i="79"/>
  <c r="F84" i="79"/>
  <c r="E84" i="79"/>
  <c r="D84" i="79"/>
  <c r="C84" i="79"/>
  <c r="B84" i="79"/>
  <c r="P83" i="79"/>
  <c r="AG83" i="79" s="1"/>
  <c r="O83" i="79"/>
  <c r="N83" i="79"/>
  <c r="M83" i="79"/>
  <c r="L83" i="79"/>
  <c r="K83" i="79"/>
  <c r="J83" i="79"/>
  <c r="I83" i="79"/>
  <c r="H83" i="79"/>
  <c r="G83" i="79"/>
  <c r="F83" i="79"/>
  <c r="E83" i="79"/>
  <c r="D83" i="79"/>
  <c r="C83" i="79"/>
  <c r="B83" i="79"/>
  <c r="P82" i="79"/>
  <c r="AG82" i="79" s="1"/>
  <c r="O82" i="79"/>
  <c r="N82" i="79"/>
  <c r="M82" i="79"/>
  <c r="L82" i="79"/>
  <c r="K82" i="79"/>
  <c r="J82" i="79"/>
  <c r="I82" i="79"/>
  <c r="H82" i="79"/>
  <c r="G82" i="79"/>
  <c r="F82" i="79"/>
  <c r="E82" i="79"/>
  <c r="D82" i="79"/>
  <c r="C82" i="79"/>
  <c r="B82" i="79"/>
  <c r="P81" i="79"/>
  <c r="AG81" i="79" s="1"/>
  <c r="O81" i="79"/>
  <c r="N81" i="79"/>
  <c r="M81" i="79"/>
  <c r="L81" i="79"/>
  <c r="K81" i="79"/>
  <c r="J81" i="79"/>
  <c r="I81" i="79"/>
  <c r="H81" i="79"/>
  <c r="G81" i="79"/>
  <c r="F81" i="79"/>
  <c r="E81" i="79"/>
  <c r="D81" i="79"/>
  <c r="C81" i="79"/>
  <c r="B81" i="79"/>
  <c r="P80" i="79"/>
  <c r="AG80" i="79" s="1"/>
  <c r="O80" i="79"/>
  <c r="N80" i="79"/>
  <c r="M80" i="79"/>
  <c r="L80" i="79"/>
  <c r="K80" i="79"/>
  <c r="J80" i="79"/>
  <c r="I80" i="79"/>
  <c r="H80" i="79"/>
  <c r="G80" i="79"/>
  <c r="F80" i="79"/>
  <c r="E80" i="79"/>
  <c r="D80" i="79"/>
  <c r="C80" i="79"/>
  <c r="B80" i="79"/>
  <c r="P79" i="79"/>
  <c r="AG79" i="79" s="1"/>
  <c r="O79" i="79"/>
  <c r="N79" i="79"/>
  <c r="M79" i="79"/>
  <c r="L79" i="79"/>
  <c r="K79" i="79"/>
  <c r="J79" i="79"/>
  <c r="I79" i="79"/>
  <c r="H79" i="79"/>
  <c r="G79" i="79"/>
  <c r="F79" i="79"/>
  <c r="E79" i="79"/>
  <c r="D79" i="79"/>
  <c r="C79" i="79"/>
  <c r="B79" i="79"/>
  <c r="P78" i="79"/>
  <c r="AG78" i="79" s="1"/>
  <c r="O78" i="79"/>
  <c r="N78" i="79"/>
  <c r="M78" i="79"/>
  <c r="L78" i="79"/>
  <c r="K78" i="79"/>
  <c r="J78" i="79"/>
  <c r="I78" i="79"/>
  <c r="H78" i="79"/>
  <c r="G78" i="79"/>
  <c r="F78" i="79"/>
  <c r="E78" i="79"/>
  <c r="D78" i="79"/>
  <c r="C78" i="79"/>
  <c r="B78" i="79"/>
  <c r="P77" i="79"/>
  <c r="AG77" i="79" s="1"/>
  <c r="O77" i="79"/>
  <c r="N77" i="79"/>
  <c r="M77" i="79"/>
  <c r="L77" i="79"/>
  <c r="K77" i="79"/>
  <c r="J77" i="79"/>
  <c r="I77" i="79"/>
  <c r="H77" i="79"/>
  <c r="G77" i="79"/>
  <c r="F77" i="79"/>
  <c r="E77" i="79"/>
  <c r="D77" i="79"/>
  <c r="C77" i="79"/>
  <c r="B77" i="79"/>
  <c r="P76" i="79"/>
  <c r="AG76" i="79" s="1"/>
  <c r="O76" i="79"/>
  <c r="N76" i="79"/>
  <c r="M76" i="79"/>
  <c r="L76" i="79"/>
  <c r="K76" i="79"/>
  <c r="J76" i="79"/>
  <c r="I76" i="79"/>
  <c r="H76" i="79"/>
  <c r="G76" i="79"/>
  <c r="F76" i="79"/>
  <c r="E76" i="79"/>
  <c r="D76" i="79"/>
  <c r="C76" i="79"/>
  <c r="B76" i="79"/>
  <c r="P75" i="79"/>
  <c r="AG75" i="79" s="1"/>
  <c r="O75" i="79"/>
  <c r="N75" i="79"/>
  <c r="M75" i="79"/>
  <c r="L75" i="79"/>
  <c r="K75" i="79"/>
  <c r="J75" i="79"/>
  <c r="I75" i="79"/>
  <c r="H75" i="79"/>
  <c r="G75" i="79"/>
  <c r="F75" i="79"/>
  <c r="E75" i="79"/>
  <c r="D75" i="79"/>
  <c r="C75" i="79"/>
  <c r="B75" i="79"/>
  <c r="P74" i="79"/>
  <c r="AG74" i="79" s="1"/>
  <c r="O74" i="79"/>
  <c r="N74" i="79"/>
  <c r="M74" i="79"/>
  <c r="L74" i="79"/>
  <c r="K74" i="79"/>
  <c r="J74" i="79"/>
  <c r="I74" i="79"/>
  <c r="H74" i="79"/>
  <c r="G74" i="79"/>
  <c r="F74" i="79"/>
  <c r="E74" i="79"/>
  <c r="D74" i="79"/>
  <c r="C74" i="79"/>
  <c r="B74" i="79"/>
  <c r="P73" i="79"/>
  <c r="AG73" i="79" s="1"/>
  <c r="O73" i="79"/>
  <c r="N73" i="79"/>
  <c r="M73" i="79"/>
  <c r="L73" i="79"/>
  <c r="K73" i="79"/>
  <c r="J73" i="79"/>
  <c r="I73" i="79"/>
  <c r="H73" i="79"/>
  <c r="G73" i="79"/>
  <c r="F73" i="79"/>
  <c r="E73" i="79"/>
  <c r="D73" i="79"/>
  <c r="C73" i="79"/>
  <c r="B73" i="79"/>
  <c r="P72" i="79"/>
  <c r="AG72" i="79" s="1"/>
  <c r="O72" i="79"/>
  <c r="N72" i="79"/>
  <c r="M72" i="79"/>
  <c r="L72" i="79"/>
  <c r="K72" i="79"/>
  <c r="J72" i="79"/>
  <c r="I72" i="79"/>
  <c r="H72" i="79"/>
  <c r="G72" i="79"/>
  <c r="F72" i="79"/>
  <c r="E72" i="79"/>
  <c r="D72" i="79"/>
  <c r="C72" i="79"/>
  <c r="B72" i="79"/>
  <c r="P71" i="79"/>
  <c r="AG71" i="79" s="1"/>
  <c r="O71" i="79"/>
  <c r="N71" i="79"/>
  <c r="M71" i="79"/>
  <c r="L71" i="79"/>
  <c r="K71" i="79"/>
  <c r="J71" i="79"/>
  <c r="I71" i="79"/>
  <c r="H71" i="79"/>
  <c r="G71" i="79"/>
  <c r="F71" i="79"/>
  <c r="E71" i="79"/>
  <c r="D71" i="79"/>
  <c r="C71" i="79"/>
  <c r="B71" i="79"/>
  <c r="P70" i="79"/>
  <c r="AG70" i="79" s="1"/>
  <c r="O70" i="79"/>
  <c r="N70" i="79"/>
  <c r="M70" i="79"/>
  <c r="L70" i="79"/>
  <c r="K70" i="79"/>
  <c r="J70" i="79"/>
  <c r="I70" i="79"/>
  <c r="H70" i="79"/>
  <c r="G70" i="79"/>
  <c r="F70" i="79"/>
  <c r="E70" i="79"/>
  <c r="D70" i="79"/>
  <c r="C70" i="79"/>
  <c r="B70" i="79"/>
  <c r="P69" i="79"/>
  <c r="AG69" i="79" s="1"/>
  <c r="O69" i="79"/>
  <c r="N69" i="79"/>
  <c r="M69" i="79"/>
  <c r="L69" i="79"/>
  <c r="K69" i="79"/>
  <c r="J69" i="79"/>
  <c r="I69" i="79"/>
  <c r="H69" i="79"/>
  <c r="G69" i="79"/>
  <c r="F69" i="79"/>
  <c r="E69" i="79"/>
  <c r="D69" i="79"/>
  <c r="C69" i="79"/>
  <c r="B69" i="79"/>
  <c r="P68" i="79"/>
  <c r="AG68" i="79" s="1"/>
  <c r="O68" i="79"/>
  <c r="N68" i="79"/>
  <c r="M68" i="79"/>
  <c r="L68" i="79"/>
  <c r="K68" i="79"/>
  <c r="J68" i="79"/>
  <c r="I68" i="79"/>
  <c r="H68" i="79"/>
  <c r="G68" i="79"/>
  <c r="F68" i="79"/>
  <c r="E68" i="79"/>
  <c r="D68" i="79"/>
  <c r="C68" i="79"/>
  <c r="B68" i="79"/>
  <c r="P67" i="79"/>
  <c r="AG67" i="79" s="1"/>
  <c r="O67" i="79"/>
  <c r="N67" i="79"/>
  <c r="M67" i="79"/>
  <c r="L67" i="79"/>
  <c r="K67" i="79"/>
  <c r="J67" i="79"/>
  <c r="I67" i="79"/>
  <c r="H67" i="79"/>
  <c r="G67" i="79"/>
  <c r="F67" i="79"/>
  <c r="E67" i="79"/>
  <c r="D67" i="79"/>
  <c r="C67" i="79"/>
  <c r="B67" i="79"/>
  <c r="P66" i="79"/>
  <c r="AG66" i="79" s="1"/>
  <c r="O66" i="79"/>
  <c r="N66" i="79"/>
  <c r="M66" i="79"/>
  <c r="L66" i="79"/>
  <c r="K66" i="79"/>
  <c r="J66" i="79"/>
  <c r="I66" i="79"/>
  <c r="H66" i="79"/>
  <c r="G66" i="79"/>
  <c r="F66" i="79"/>
  <c r="E66" i="79"/>
  <c r="D66" i="79"/>
  <c r="C66" i="79"/>
  <c r="B66" i="79"/>
  <c r="P65" i="79"/>
  <c r="AG65" i="79" s="1"/>
  <c r="O65" i="79"/>
  <c r="N65" i="79"/>
  <c r="M65" i="79"/>
  <c r="L65" i="79"/>
  <c r="K65" i="79"/>
  <c r="J65" i="79"/>
  <c r="I65" i="79"/>
  <c r="H65" i="79"/>
  <c r="G65" i="79"/>
  <c r="F65" i="79"/>
  <c r="E65" i="79"/>
  <c r="D65" i="79"/>
  <c r="C65" i="79"/>
  <c r="B65" i="79"/>
  <c r="P64" i="79"/>
  <c r="AG64" i="79" s="1"/>
  <c r="O64" i="79"/>
  <c r="N64" i="79"/>
  <c r="M64" i="79"/>
  <c r="L64" i="79"/>
  <c r="K64" i="79"/>
  <c r="J64" i="79"/>
  <c r="I64" i="79"/>
  <c r="H64" i="79"/>
  <c r="G64" i="79"/>
  <c r="F64" i="79"/>
  <c r="E64" i="79"/>
  <c r="D64" i="79"/>
  <c r="C64" i="79"/>
  <c r="B64" i="79"/>
  <c r="P63" i="79"/>
  <c r="AG63" i="79" s="1"/>
  <c r="O63" i="79"/>
  <c r="N63" i="79"/>
  <c r="M63" i="79"/>
  <c r="L63" i="79"/>
  <c r="K63" i="79"/>
  <c r="J63" i="79"/>
  <c r="I63" i="79"/>
  <c r="H63" i="79"/>
  <c r="G63" i="79"/>
  <c r="F63" i="79"/>
  <c r="E63" i="79"/>
  <c r="D63" i="79"/>
  <c r="C63" i="79"/>
  <c r="B63" i="79"/>
  <c r="P62" i="79"/>
  <c r="AG62" i="79" s="1"/>
  <c r="O62" i="79"/>
  <c r="N62" i="79"/>
  <c r="M62" i="79"/>
  <c r="L62" i="79"/>
  <c r="K62" i="79"/>
  <c r="J62" i="79"/>
  <c r="I62" i="79"/>
  <c r="H62" i="79"/>
  <c r="G62" i="79"/>
  <c r="F62" i="79"/>
  <c r="E62" i="79"/>
  <c r="D62" i="79"/>
  <c r="C62" i="79"/>
  <c r="B62" i="79"/>
  <c r="P61" i="79"/>
  <c r="AG61" i="79" s="1"/>
  <c r="O61" i="79"/>
  <c r="N61" i="79"/>
  <c r="M61" i="79"/>
  <c r="L61" i="79"/>
  <c r="K61" i="79"/>
  <c r="J61" i="79"/>
  <c r="I61" i="79"/>
  <c r="H61" i="79"/>
  <c r="G61" i="79"/>
  <c r="F61" i="79"/>
  <c r="E61" i="79"/>
  <c r="D61" i="79"/>
  <c r="C61" i="79"/>
  <c r="B61" i="79"/>
  <c r="P60" i="79"/>
  <c r="AG60" i="79" s="1"/>
  <c r="O60" i="79"/>
  <c r="N60" i="79"/>
  <c r="M60" i="79"/>
  <c r="L60" i="79"/>
  <c r="K60" i="79"/>
  <c r="J60" i="79"/>
  <c r="I60" i="79"/>
  <c r="H60" i="79"/>
  <c r="G60" i="79"/>
  <c r="F60" i="79"/>
  <c r="E60" i="79"/>
  <c r="D60" i="79"/>
  <c r="C60" i="79"/>
  <c r="B60" i="79"/>
  <c r="P59" i="79"/>
  <c r="AG59" i="79" s="1"/>
  <c r="O59" i="79"/>
  <c r="N59" i="79"/>
  <c r="M59" i="79"/>
  <c r="L59" i="79"/>
  <c r="K59" i="79"/>
  <c r="J59" i="79"/>
  <c r="I59" i="79"/>
  <c r="H59" i="79"/>
  <c r="G59" i="79"/>
  <c r="F59" i="79"/>
  <c r="E59" i="79"/>
  <c r="D59" i="79"/>
  <c r="C59" i="79"/>
  <c r="B59" i="79"/>
  <c r="P58" i="79"/>
  <c r="AG58" i="79" s="1"/>
  <c r="O58" i="79"/>
  <c r="N58" i="79"/>
  <c r="M58" i="79"/>
  <c r="L58" i="79"/>
  <c r="K58" i="79"/>
  <c r="J58" i="79"/>
  <c r="I58" i="79"/>
  <c r="H58" i="79"/>
  <c r="G58" i="79"/>
  <c r="F58" i="79"/>
  <c r="E58" i="79"/>
  <c r="D58" i="79"/>
  <c r="C58" i="79"/>
  <c r="B58" i="79"/>
  <c r="P57" i="79"/>
  <c r="AG57" i="79" s="1"/>
  <c r="O57" i="79"/>
  <c r="N57" i="79"/>
  <c r="M57" i="79"/>
  <c r="L57" i="79"/>
  <c r="K57" i="79"/>
  <c r="J57" i="79"/>
  <c r="I57" i="79"/>
  <c r="H57" i="79"/>
  <c r="G57" i="79"/>
  <c r="F57" i="79"/>
  <c r="E57" i="79"/>
  <c r="D57" i="79"/>
  <c r="C57" i="79"/>
  <c r="B57" i="79"/>
  <c r="P56" i="79"/>
  <c r="AG56" i="79" s="1"/>
  <c r="O56" i="79"/>
  <c r="N56" i="79"/>
  <c r="M56" i="79"/>
  <c r="L56" i="79"/>
  <c r="K56" i="79"/>
  <c r="J56" i="79"/>
  <c r="I56" i="79"/>
  <c r="H56" i="79"/>
  <c r="G56" i="79"/>
  <c r="F56" i="79"/>
  <c r="E56" i="79"/>
  <c r="D56" i="79"/>
  <c r="C56" i="79"/>
  <c r="B56" i="79"/>
  <c r="P55" i="79"/>
  <c r="AG55" i="79" s="1"/>
  <c r="O55" i="79"/>
  <c r="N55" i="79"/>
  <c r="M55" i="79"/>
  <c r="L55" i="79"/>
  <c r="K55" i="79"/>
  <c r="J55" i="79"/>
  <c r="I55" i="79"/>
  <c r="H55" i="79"/>
  <c r="G55" i="79"/>
  <c r="F55" i="79"/>
  <c r="E55" i="79"/>
  <c r="D55" i="79"/>
  <c r="C55" i="79"/>
  <c r="B55" i="79"/>
  <c r="P54" i="79"/>
  <c r="AG54" i="79" s="1"/>
  <c r="O54" i="79"/>
  <c r="N54" i="79"/>
  <c r="M54" i="79"/>
  <c r="L54" i="79"/>
  <c r="K54" i="79"/>
  <c r="J54" i="79"/>
  <c r="I54" i="79"/>
  <c r="H54" i="79"/>
  <c r="G54" i="79"/>
  <c r="F54" i="79"/>
  <c r="E54" i="79"/>
  <c r="D54" i="79"/>
  <c r="C54" i="79"/>
  <c r="B54" i="79"/>
  <c r="P53" i="79"/>
  <c r="AG53" i="79" s="1"/>
  <c r="O53" i="79"/>
  <c r="N53" i="79"/>
  <c r="M53" i="79"/>
  <c r="L53" i="79"/>
  <c r="K53" i="79"/>
  <c r="J53" i="79"/>
  <c r="I53" i="79"/>
  <c r="H53" i="79"/>
  <c r="G53" i="79"/>
  <c r="F53" i="79"/>
  <c r="E53" i="79"/>
  <c r="D53" i="79"/>
  <c r="C53" i="79"/>
  <c r="B53" i="79"/>
  <c r="P52" i="79"/>
  <c r="AG52" i="79" s="1"/>
  <c r="O52" i="79"/>
  <c r="N52" i="79"/>
  <c r="M52" i="79"/>
  <c r="L52" i="79"/>
  <c r="K52" i="79"/>
  <c r="J52" i="79"/>
  <c r="I52" i="79"/>
  <c r="H52" i="79"/>
  <c r="G52" i="79"/>
  <c r="F52" i="79"/>
  <c r="E52" i="79"/>
  <c r="D52" i="79"/>
  <c r="C52" i="79"/>
  <c r="B52" i="79"/>
  <c r="P51" i="79"/>
  <c r="AG51" i="79" s="1"/>
  <c r="O51" i="79"/>
  <c r="N51" i="79"/>
  <c r="M51" i="79"/>
  <c r="L51" i="79"/>
  <c r="K51" i="79"/>
  <c r="J51" i="79"/>
  <c r="I51" i="79"/>
  <c r="H51" i="79"/>
  <c r="G51" i="79"/>
  <c r="F51" i="79"/>
  <c r="E51" i="79"/>
  <c r="D51" i="79"/>
  <c r="C51" i="79"/>
  <c r="B51" i="79"/>
  <c r="P50" i="79"/>
  <c r="AG50" i="79" s="1"/>
  <c r="O50" i="79"/>
  <c r="N50" i="79"/>
  <c r="M50" i="79"/>
  <c r="L50" i="79"/>
  <c r="K50" i="79"/>
  <c r="J50" i="79"/>
  <c r="I50" i="79"/>
  <c r="H50" i="79"/>
  <c r="G50" i="79"/>
  <c r="F50" i="79"/>
  <c r="E50" i="79"/>
  <c r="D50" i="79"/>
  <c r="C50" i="79"/>
  <c r="B50" i="79"/>
  <c r="P49" i="79"/>
  <c r="AG49" i="79" s="1"/>
  <c r="O49" i="79"/>
  <c r="N49" i="79"/>
  <c r="M49" i="79"/>
  <c r="L49" i="79"/>
  <c r="K49" i="79"/>
  <c r="J49" i="79"/>
  <c r="I49" i="79"/>
  <c r="H49" i="79"/>
  <c r="G49" i="79"/>
  <c r="F49" i="79"/>
  <c r="E49" i="79"/>
  <c r="D49" i="79"/>
  <c r="C49" i="79"/>
  <c r="B49" i="79"/>
  <c r="P48" i="79"/>
  <c r="AG48" i="79" s="1"/>
  <c r="O48" i="79"/>
  <c r="N48" i="79"/>
  <c r="M48" i="79"/>
  <c r="L48" i="79"/>
  <c r="K48" i="79"/>
  <c r="J48" i="79"/>
  <c r="I48" i="79"/>
  <c r="H48" i="79"/>
  <c r="G48" i="79"/>
  <c r="F48" i="79"/>
  <c r="E48" i="79"/>
  <c r="D48" i="79"/>
  <c r="C48" i="79"/>
  <c r="B48" i="79"/>
  <c r="P47" i="79"/>
  <c r="AG47" i="79" s="1"/>
  <c r="O47" i="79"/>
  <c r="N47" i="79"/>
  <c r="M47" i="79"/>
  <c r="L47" i="79"/>
  <c r="K47" i="79"/>
  <c r="J47" i="79"/>
  <c r="I47" i="79"/>
  <c r="H47" i="79"/>
  <c r="G47" i="79"/>
  <c r="F47" i="79"/>
  <c r="E47" i="79"/>
  <c r="D47" i="79"/>
  <c r="C47" i="79"/>
  <c r="B47" i="79"/>
  <c r="P46" i="79"/>
  <c r="AG46" i="79" s="1"/>
  <c r="O46" i="79"/>
  <c r="N46" i="79"/>
  <c r="M46" i="79"/>
  <c r="L46" i="79"/>
  <c r="K46" i="79"/>
  <c r="J46" i="79"/>
  <c r="I46" i="79"/>
  <c r="H46" i="79"/>
  <c r="G46" i="79"/>
  <c r="F46" i="79"/>
  <c r="E46" i="79"/>
  <c r="D46" i="79"/>
  <c r="C46" i="79"/>
  <c r="B46" i="79"/>
  <c r="P45" i="79"/>
  <c r="AG45" i="79" s="1"/>
  <c r="O45" i="79"/>
  <c r="N45" i="79"/>
  <c r="M45" i="79"/>
  <c r="L45" i="79"/>
  <c r="K45" i="79"/>
  <c r="J45" i="79"/>
  <c r="I45" i="79"/>
  <c r="H45" i="79"/>
  <c r="G45" i="79"/>
  <c r="F45" i="79"/>
  <c r="E45" i="79"/>
  <c r="D45" i="79"/>
  <c r="C45" i="79"/>
  <c r="B45" i="79"/>
  <c r="P44" i="79"/>
  <c r="AG44" i="79" s="1"/>
  <c r="O44" i="79"/>
  <c r="N44" i="79"/>
  <c r="M44" i="79"/>
  <c r="L44" i="79"/>
  <c r="K44" i="79"/>
  <c r="J44" i="79"/>
  <c r="I44" i="79"/>
  <c r="H44" i="79"/>
  <c r="G44" i="79"/>
  <c r="F44" i="79"/>
  <c r="E44" i="79"/>
  <c r="D44" i="79"/>
  <c r="C44" i="79"/>
  <c r="B44" i="79"/>
  <c r="P43" i="79"/>
  <c r="AG43" i="79" s="1"/>
  <c r="O43" i="79"/>
  <c r="N43" i="79"/>
  <c r="M43" i="79"/>
  <c r="L43" i="79"/>
  <c r="K43" i="79"/>
  <c r="J43" i="79"/>
  <c r="I43" i="79"/>
  <c r="H43" i="79"/>
  <c r="G43" i="79"/>
  <c r="F43" i="79"/>
  <c r="E43" i="79"/>
  <c r="D43" i="79"/>
  <c r="C43" i="79"/>
  <c r="B43" i="79"/>
  <c r="P42" i="79"/>
  <c r="AG42" i="79" s="1"/>
  <c r="O42" i="79"/>
  <c r="N42" i="79"/>
  <c r="M42" i="79"/>
  <c r="L42" i="79"/>
  <c r="K42" i="79"/>
  <c r="J42" i="79"/>
  <c r="I42" i="79"/>
  <c r="H42" i="79"/>
  <c r="G42" i="79"/>
  <c r="F42" i="79"/>
  <c r="E42" i="79"/>
  <c r="D42" i="79"/>
  <c r="C42" i="79"/>
  <c r="B42" i="79"/>
  <c r="P41" i="79"/>
  <c r="AG41" i="79" s="1"/>
  <c r="O41" i="79"/>
  <c r="N41" i="79"/>
  <c r="M41" i="79"/>
  <c r="L41" i="79"/>
  <c r="K41" i="79"/>
  <c r="J41" i="79"/>
  <c r="I41" i="79"/>
  <c r="H41" i="79"/>
  <c r="G41" i="79"/>
  <c r="F41" i="79"/>
  <c r="E41" i="79"/>
  <c r="D41" i="79"/>
  <c r="C41" i="79"/>
  <c r="B41" i="79"/>
  <c r="P40" i="79"/>
  <c r="AG40" i="79" s="1"/>
  <c r="O40" i="79"/>
  <c r="N40" i="79"/>
  <c r="M40" i="79"/>
  <c r="L40" i="79"/>
  <c r="K40" i="79"/>
  <c r="J40" i="79"/>
  <c r="I40" i="79"/>
  <c r="H40" i="79"/>
  <c r="G40" i="79"/>
  <c r="F40" i="79"/>
  <c r="E40" i="79"/>
  <c r="D40" i="79"/>
  <c r="C40" i="79"/>
  <c r="B40" i="79"/>
  <c r="P39" i="79"/>
  <c r="AG39" i="79" s="1"/>
  <c r="O39" i="79"/>
  <c r="N39" i="79"/>
  <c r="M39" i="79"/>
  <c r="L39" i="79"/>
  <c r="K39" i="79"/>
  <c r="J39" i="79"/>
  <c r="I39" i="79"/>
  <c r="H39" i="79"/>
  <c r="G39" i="79"/>
  <c r="F39" i="79"/>
  <c r="E39" i="79"/>
  <c r="D39" i="79"/>
  <c r="C39" i="79"/>
  <c r="B39" i="79"/>
  <c r="P38" i="79"/>
  <c r="AG38" i="79" s="1"/>
  <c r="O38" i="79"/>
  <c r="N38" i="79"/>
  <c r="M38" i="79"/>
  <c r="L38" i="79"/>
  <c r="K38" i="79"/>
  <c r="J38" i="79"/>
  <c r="I38" i="79"/>
  <c r="H38" i="79"/>
  <c r="G38" i="79"/>
  <c r="F38" i="79"/>
  <c r="E38" i="79"/>
  <c r="D38" i="79"/>
  <c r="C38" i="79"/>
  <c r="B38" i="79"/>
  <c r="P37" i="79"/>
  <c r="AG37" i="79" s="1"/>
  <c r="O37" i="79"/>
  <c r="N37" i="79"/>
  <c r="M37" i="79"/>
  <c r="L37" i="79"/>
  <c r="K37" i="79"/>
  <c r="J37" i="79"/>
  <c r="I37" i="79"/>
  <c r="H37" i="79"/>
  <c r="G37" i="79"/>
  <c r="F37" i="79"/>
  <c r="E37" i="79"/>
  <c r="D37" i="79"/>
  <c r="C37" i="79"/>
  <c r="B37" i="79"/>
  <c r="P36" i="79"/>
  <c r="AG36" i="79" s="1"/>
  <c r="O36" i="79"/>
  <c r="N36" i="79"/>
  <c r="M36" i="79"/>
  <c r="L36" i="79"/>
  <c r="K36" i="79"/>
  <c r="J36" i="79"/>
  <c r="I36" i="79"/>
  <c r="H36" i="79"/>
  <c r="G36" i="79"/>
  <c r="F36" i="79"/>
  <c r="E36" i="79"/>
  <c r="D36" i="79"/>
  <c r="C36" i="79"/>
  <c r="B36" i="79"/>
  <c r="P35" i="79"/>
  <c r="AG35" i="79" s="1"/>
  <c r="O35" i="79"/>
  <c r="N35" i="79"/>
  <c r="M35" i="79"/>
  <c r="L35" i="79"/>
  <c r="K35" i="79"/>
  <c r="J35" i="79"/>
  <c r="I35" i="79"/>
  <c r="H35" i="79"/>
  <c r="G35" i="79"/>
  <c r="F35" i="79"/>
  <c r="E35" i="79"/>
  <c r="D35" i="79"/>
  <c r="C35" i="79"/>
  <c r="B35" i="79"/>
  <c r="P34" i="79"/>
  <c r="AG34" i="79" s="1"/>
  <c r="O34" i="79"/>
  <c r="N34" i="79"/>
  <c r="M34" i="79"/>
  <c r="L34" i="79"/>
  <c r="K34" i="79"/>
  <c r="J34" i="79"/>
  <c r="I34" i="79"/>
  <c r="H34" i="79"/>
  <c r="G34" i="79"/>
  <c r="F34" i="79"/>
  <c r="E34" i="79"/>
  <c r="D34" i="79"/>
  <c r="C34" i="79"/>
  <c r="B34" i="79"/>
  <c r="P33" i="79"/>
  <c r="AG33" i="79" s="1"/>
  <c r="O33" i="79"/>
  <c r="N33" i="79"/>
  <c r="M33" i="79"/>
  <c r="L33" i="79"/>
  <c r="K33" i="79"/>
  <c r="J33" i="79"/>
  <c r="I33" i="79"/>
  <c r="H33" i="79"/>
  <c r="G33" i="79"/>
  <c r="F33" i="79"/>
  <c r="E33" i="79"/>
  <c r="D33" i="79"/>
  <c r="C33" i="79"/>
  <c r="B33" i="79"/>
  <c r="P32" i="79"/>
  <c r="AG32" i="79" s="1"/>
  <c r="O32" i="79"/>
  <c r="N32" i="79"/>
  <c r="M32" i="79"/>
  <c r="L32" i="79"/>
  <c r="K32" i="79"/>
  <c r="J32" i="79"/>
  <c r="I32" i="79"/>
  <c r="H32" i="79"/>
  <c r="G32" i="79"/>
  <c r="F32" i="79"/>
  <c r="E32" i="79"/>
  <c r="D32" i="79"/>
  <c r="C32" i="79"/>
  <c r="B32" i="79"/>
  <c r="P31" i="79"/>
  <c r="AG31" i="79" s="1"/>
  <c r="O31" i="79"/>
  <c r="N31" i="79"/>
  <c r="M31" i="79"/>
  <c r="L31" i="79"/>
  <c r="K31" i="79"/>
  <c r="J31" i="79"/>
  <c r="I31" i="79"/>
  <c r="H31" i="79"/>
  <c r="G31" i="79"/>
  <c r="F31" i="79"/>
  <c r="E31" i="79"/>
  <c r="D31" i="79"/>
  <c r="C31" i="79"/>
  <c r="B31" i="79"/>
  <c r="P30" i="79"/>
  <c r="AG30" i="79" s="1"/>
  <c r="O30" i="79"/>
  <c r="N30" i="79"/>
  <c r="M30" i="79"/>
  <c r="L30" i="79"/>
  <c r="K30" i="79"/>
  <c r="J30" i="79"/>
  <c r="I30" i="79"/>
  <c r="H30" i="79"/>
  <c r="G30" i="79"/>
  <c r="F30" i="79"/>
  <c r="E30" i="79"/>
  <c r="D30" i="79"/>
  <c r="C30" i="79"/>
  <c r="B30" i="79"/>
  <c r="P29" i="79"/>
  <c r="AG29" i="79" s="1"/>
  <c r="O29" i="79"/>
  <c r="N29" i="79"/>
  <c r="M29" i="79"/>
  <c r="L29" i="79"/>
  <c r="K29" i="79"/>
  <c r="J29" i="79"/>
  <c r="I29" i="79"/>
  <c r="H29" i="79"/>
  <c r="G29" i="79"/>
  <c r="F29" i="79"/>
  <c r="E29" i="79"/>
  <c r="D29" i="79"/>
  <c r="C29" i="79"/>
  <c r="B29" i="79"/>
  <c r="P28" i="79"/>
  <c r="AG28" i="79" s="1"/>
  <c r="O28" i="79"/>
  <c r="N28" i="79"/>
  <c r="M28" i="79"/>
  <c r="L28" i="79"/>
  <c r="K28" i="79"/>
  <c r="J28" i="79"/>
  <c r="I28" i="79"/>
  <c r="H28" i="79"/>
  <c r="G28" i="79"/>
  <c r="F28" i="79"/>
  <c r="E28" i="79"/>
  <c r="D28" i="79"/>
  <c r="C28" i="79"/>
  <c r="B28" i="79"/>
  <c r="P27" i="79"/>
  <c r="AG27" i="79" s="1"/>
  <c r="O27" i="79"/>
  <c r="N27" i="79"/>
  <c r="M27" i="79"/>
  <c r="L27" i="79"/>
  <c r="K27" i="79"/>
  <c r="J27" i="79"/>
  <c r="I27" i="79"/>
  <c r="H27" i="79"/>
  <c r="G27" i="79"/>
  <c r="F27" i="79"/>
  <c r="E27" i="79"/>
  <c r="D27" i="79"/>
  <c r="C27" i="79"/>
  <c r="B27" i="79"/>
  <c r="P26" i="79"/>
  <c r="AG26" i="79" s="1"/>
  <c r="O26" i="79"/>
  <c r="N26" i="79"/>
  <c r="M26" i="79"/>
  <c r="L26" i="79"/>
  <c r="K26" i="79"/>
  <c r="J26" i="79"/>
  <c r="I26" i="79"/>
  <c r="H26" i="79"/>
  <c r="G26" i="79"/>
  <c r="F26" i="79"/>
  <c r="E26" i="79"/>
  <c r="D26" i="79"/>
  <c r="C26" i="79"/>
  <c r="B26" i="79"/>
  <c r="P25" i="79"/>
  <c r="AG25" i="79" s="1"/>
  <c r="O25" i="79"/>
  <c r="N25" i="79"/>
  <c r="M25" i="79"/>
  <c r="L25" i="79"/>
  <c r="K25" i="79"/>
  <c r="J25" i="79"/>
  <c r="I25" i="79"/>
  <c r="H25" i="79"/>
  <c r="G25" i="79"/>
  <c r="F25" i="79"/>
  <c r="E25" i="79"/>
  <c r="D25" i="79"/>
  <c r="C25" i="79"/>
  <c r="B25" i="79"/>
  <c r="P24" i="79"/>
  <c r="AG24" i="79" s="1"/>
  <c r="O24" i="79"/>
  <c r="N24" i="79"/>
  <c r="M24" i="79"/>
  <c r="L24" i="79"/>
  <c r="K24" i="79"/>
  <c r="J24" i="79"/>
  <c r="I24" i="79"/>
  <c r="H24" i="79"/>
  <c r="G24" i="79"/>
  <c r="F24" i="79"/>
  <c r="E24" i="79"/>
  <c r="D24" i="79"/>
  <c r="C24" i="79"/>
  <c r="B24" i="79"/>
  <c r="P23" i="79"/>
  <c r="AG23" i="79" s="1"/>
  <c r="O23" i="79"/>
  <c r="N23" i="79"/>
  <c r="M23" i="79"/>
  <c r="L23" i="79"/>
  <c r="K23" i="79"/>
  <c r="J23" i="79"/>
  <c r="I23" i="79"/>
  <c r="H23" i="79"/>
  <c r="G23" i="79"/>
  <c r="F23" i="79"/>
  <c r="E23" i="79"/>
  <c r="D23" i="79"/>
  <c r="C23" i="79"/>
  <c r="B23" i="79"/>
  <c r="P22" i="79"/>
  <c r="AG22" i="79" s="1"/>
  <c r="O22" i="79"/>
  <c r="N22" i="79"/>
  <c r="M22" i="79"/>
  <c r="L22" i="79"/>
  <c r="K22" i="79"/>
  <c r="J22" i="79"/>
  <c r="I22" i="79"/>
  <c r="H22" i="79"/>
  <c r="G22" i="79"/>
  <c r="F22" i="79"/>
  <c r="E22" i="79"/>
  <c r="D22" i="79"/>
  <c r="C22" i="79"/>
  <c r="B22" i="79"/>
  <c r="P21" i="79"/>
  <c r="AG21" i="79" s="1"/>
  <c r="O21" i="79"/>
  <c r="N21" i="79"/>
  <c r="M21" i="79"/>
  <c r="L21" i="79"/>
  <c r="K21" i="79"/>
  <c r="J21" i="79"/>
  <c r="I21" i="79"/>
  <c r="H21" i="79"/>
  <c r="G21" i="79"/>
  <c r="F21" i="79"/>
  <c r="E21" i="79"/>
  <c r="D21" i="79"/>
  <c r="C21" i="79"/>
  <c r="B21" i="79"/>
  <c r="P20" i="79"/>
  <c r="AG20" i="79" s="1"/>
  <c r="O20" i="79"/>
  <c r="N20" i="79"/>
  <c r="M20" i="79"/>
  <c r="L20" i="79"/>
  <c r="K20" i="79"/>
  <c r="J20" i="79"/>
  <c r="I20" i="79"/>
  <c r="H20" i="79"/>
  <c r="G20" i="79"/>
  <c r="F20" i="79"/>
  <c r="E20" i="79"/>
  <c r="D20" i="79"/>
  <c r="C20" i="79"/>
  <c r="B20" i="79"/>
  <c r="P19" i="79"/>
  <c r="AG19" i="79" s="1"/>
  <c r="O19" i="79"/>
  <c r="N19" i="79"/>
  <c r="M19" i="79"/>
  <c r="L19" i="79"/>
  <c r="K19" i="79"/>
  <c r="J19" i="79"/>
  <c r="I19" i="79"/>
  <c r="H19" i="79"/>
  <c r="G19" i="79"/>
  <c r="F19" i="79"/>
  <c r="E19" i="79"/>
  <c r="D19" i="79"/>
  <c r="C19" i="79"/>
  <c r="B19" i="79"/>
  <c r="P18" i="79"/>
  <c r="N18" i="79"/>
  <c r="M18" i="79"/>
  <c r="L18" i="79"/>
  <c r="K18" i="79"/>
  <c r="J18" i="79"/>
  <c r="I18" i="79"/>
  <c r="H18" i="79"/>
  <c r="G18" i="79"/>
  <c r="F18" i="79"/>
  <c r="E18" i="79"/>
  <c r="D18" i="79"/>
  <c r="C18" i="79"/>
  <c r="B18" i="79"/>
  <c r="P17" i="79"/>
  <c r="O17" i="79"/>
  <c r="N17" i="79"/>
  <c r="M17" i="79"/>
  <c r="L17" i="79"/>
  <c r="K17" i="79"/>
  <c r="J17" i="79"/>
  <c r="I17" i="79"/>
  <c r="H17" i="79"/>
  <c r="G17" i="79"/>
  <c r="F17" i="79"/>
  <c r="E17" i="79"/>
  <c r="D17" i="79"/>
  <c r="C17" i="79"/>
  <c r="B17" i="79"/>
  <c r="P16" i="79"/>
  <c r="O16" i="79"/>
  <c r="N16" i="79"/>
  <c r="M16" i="79"/>
  <c r="L16" i="79"/>
  <c r="K16" i="79"/>
  <c r="J16" i="79"/>
  <c r="I16" i="79"/>
  <c r="H16" i="79"/>
  <c r="G16" i="79"/>
  <c r="F16" i="79"/>
  <c r="E16" i="79"/>
  <c r="D16" i="79"/>
  <c r="C16" i="79"/>
  <c r="B16" i="79"/>
  <c r="P15" i="79"/>
  <c r="O15" i="79"/>
  <c r="N15" i="79"/>
  <c r="M15" i="79"/>
  <c r="L15" i="79"/>
  <c r="K15" i="79"/>
  <c r="J15" i="79"/>
  <c r="I15" i="79"/>
  <c r="H15" i="79"/>
  <c r="G15" i="79"/>
  <c r="F15" i="79"/>
  <c r="E15" i="79"/>
  <c r="D15" i="79"/>
  <c r="C15" i="79"/>
  <c r="B15" i="79"/>
  <c r="P14" i="79"/>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Q24" i="9"/>
  <c r="Q23" i="9"/>
  <c r="AB44" i="73"/>
  <c r="Q22" i="9" s="1"/>
  <c r="AB43" i="73"/>
  <c r="Q21" i="9" s="1"/>
  <c r="AB42" i="73"/>
  <c r="Q20" i="9" s="1"/>
  <c r="AB41" i="73"/>
  <c r="Q19" i="9" s="1"/>
  <c r="AB40" i="73"/>
  <c r="AB39" i="73"/>
  <c r="AB38" i="73"/>
  <c r="AB37" i="73"/>
  <c r="AB36" i="73"/>
  <c r="AB35" i="73"/>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5" i="72"/>
  <c r="Q18" i="9" l="1"/>
  <c r="R18" i="79"/>
  <c r="AG18" i="79" s="1"/>
  <c r="Q18" i="72"/>
  <c r="AH18" i="72" s="1"/>
  <c r="Q17" i="9"/>
  <c r="R17" i="79"/>
  <c r="AG17" i="79" s="1"/>
  <c r="Q17" i="72"/>
  <c r="AH17" i="72" s="1"/>
  <c r="Q16" i="9"/>
  <c r="R16" i="79"/>
  <c r="AG16" i="79" s="1"/>
  <c r="Q15" i="9"/>
  <c r="R15" i="79"/>
  <c r="AG15" i="79" s="1"/>
  <c r="Q14" i="9"/>
  <c r="R14" i="79"/>
  <c r="AG14" i="79" s="1"/>
  <c r="Q13" i="9"/>
  <c r="R13" i="79"/>
  <c r="AG13"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AG20" i="9" l="1"/>
  <c r="AG24" i="9"/>
  <c r="AG28" i="9"/>
  <c r="AG32" i="9"/>
  <c r="AG36" i="9"/>
  <c r="AG40" i="9"/>
  <c r="AG44" i="9"/>
  <c r="AG48" i="9"/>
  <c r="AG52" i="9"/>
  <c r="AG56" i="9"/>
  <c r="AG60" i="9"/>
  <c r="AG64" i="9"/>
  <c r="AG68" i="9"/>
  <c r="AG72" i="9"/>
  <c r="AG76" i="9"/>
  <c r="AG80" i="9"/>
  <c r="AG84" i="9"/>
  <c r="AG88" i="9"/>
  <c r="AG92" i="9"/>
  <c r="AG96" i="9"/>
  <c r="AG100" i="9"/>
  <c r="AG104" i="9"/>
  <c r="AG108" i="9"/>
  <c r="AG17" i="9"/>
  <c r="AG21" i="9"/>
  <c r="AG25" i="9"/>
  <c r="AG29" i="9"/>
  <c r="AG33" i="9"/>
  <c r="AG37" i="9"/>
  <c r="AG41" i="9"/>
  <c r="AG45" i="9"/>
  <c r="AG49" i="9"/>
  <c r="AG53" i="9"/>
  <c r="AG57" i="9"/>
  <c r="AG61" i="9"/>
  <c r="AG65" i="9"/>
  <c r="AG69" i="9"/>
  <c r="AG73" i="9"/>
  <c r="AG77" i="9"/>
  <c r="AG81" i="9"/>
  <c r="AG85" i="9"/>
  <c r="AG89" i="9"/>
  <c r="AG93" i="9"/>
  <c r="AG97" i="9"/>
  <c r="AG101" i="9"/>
  <c r="AG105" i="9"/>
  <c r="AG109" i="9"/>
  <c r="AG102" i="9"/>
  <c r="AG106" i="9"/>
  <c r="AG110" i="9"/>
  <c r="AG18" i="9"/>
  <c r="AG22" i="9"/>
  <c r="AG26" i="9"/>
  <c r="AG30" i="9"/>
  <c r="AG34" i="9"/>
  <c r="AG38" i="9"/>
  <c r="AG42" i="9"/>
  <c r="AG46" i="9"/>
  <c r="AG50" i="9"/>
  <c r="AG54" i="9"/>
  <c r="AG58" i="9"/>
  <c r="AG62" i="9"/>
  <c r="AG66" i="9"/>
  <c r="AG70" i="9"/>
  <c r="AG74" i="9"/>
  <c r="AG78" i="9"/>
  <c r="AG82" i="9"/>
  <c r="AG86" i="9"/>
  <c r="AG90" i="9"/>
  <c r="AG94" i="9"/>
  <c r="AG98" i="9"/>
  <c r="AG19" i="9"/>
  <c r="AG23" i="9"/>
  <c r="AG27" i="9"/>
  <c r="AG31" i="9"/>
  <c r="AG35" i="9"/>
  <c r="AG39" i="9"/>
  <c r="AG43" i="9"/>
  <c r="AG47" i="9"/>
  <c r="AG51" i="9"/>
  <c r="AG55" i="9"/>
  <c r="AG59" i="9"/>
  <c r="AG63" i="9"/>
  <c r="AG67" i="9"/>
  <c r="AG71" i="9"/>
  <c r="AG75" i="9"/>
  <c r="AG79" i="9"/>
  <c r="AG83" i="9"/>
  <c r="AG87" i="9"/>
  <c r="AG91" i="9"/>
  <c r="AG95" i="9"/>
  <c r="AG99" i="9"/>
  <c r="AG103" i="9"/>
  <c r="AG107" i="9"/>
  <c r="AG111" i="9"/>
  <c r="AK18" i="72"/>
  <c r="AJ18" i="72"/>
  <c r="AK17" i="72"/>
  <c r="AJ17" i="72"/>
  <c r="AG80" i="70" l="1"/>
  <c r="G13" i="70" l="1"/>
  <c r="G14" i="70"/>
  <c r="AC15" i="70"/>
  <c r="D3" i="9" l="1"/>
  <c r="P16" i="72"/>
  <c r="O16" i="72"/>
  <c r="L16" i="72"/>
  <c r="K16" i="72"/>
  <c r="J16" i="72"/>
  <c r="I16" i="72"/>
  <c r="H16" i="72"/>
  <c r="G16" i="72"/>
  <c r="F16" i="72"/>
  <c r="E16" i="72"/>
  <c r="D16" i="72"/>
  <c r="C16" i="72"/>
  <c r="B16" i="72"/>
  <c r="P15" i="72"/>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O12" i="9"/>
  <c r="C12" i="9"/>
  <c r="D12" i="9"/>
  <c r="E12" i="9"/>
  <c r="F12" i="9"/>
  <c r="G12" i="9"/>
  <c r="H12" i="9"/>
  <c r="I12" i="9"/>
  <c r="J12" i="9"/>
  <c r="K12" i="9"/>
  <c r="L12" i="9"/>
  <c r="B12" i="9"/>
  <c r="AH12" i="72" l="1"/>
  <c r="H10" i="70"/>
  <c r="AH14" i="72"/>
  <c r="AG13" i="9"/>
  <c r="AG16" i="9"/>
  <c r="AG15" i="9"/>
  <c r="AG14" i="9"/>
  <c r="AG12" i="9"/>
  <c r="AH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広島県</author>
  </authors>
  <commentList>
    <comment ref="Y28" authorId="0" shapeId="0">
      <text>
        <r>
          <rPr>
            <sz val="9"/>
            <color indexed="81"/>
            <rFont val="ＭＳ Ｐゴシック"/>
            <family val="3"/>
            <charset val="128"/>
          </rPr>
          <t xml:space="preserve">
 </t>
        </r>
        <r>
          <rPr>
            <b/>
            <sz val="11"/>
            <color indexed="81"/>
            <rFont val="ＭＳ Ｐゴシック"/>
            <family val="3"/>
            <charset val="128"/>
          </rPr>
          <t>※１　※２
 ・臨時特例給付金を２月から給付された場合は，２月から９月
 ・ベースアップ等加算を１０月から給付された場合は，１０月から１２月</t>
        </r>
      </text>
    </comment>
    <comment ref="X32" authorId="0" shapeId="0">
      <text>
        <r>
          <rPr>
            <b/>
            <sz val="10"/>
            <color indexed="81"/>
            <rFont val="ＭＳ Ｐゴシック"/>
            <family val="3"/>
            <charset val="128"/>
          </rPr>
          <t>〇事業所ごとに赤囲みの事項を記載してください。
記載内容は別紙様式２－２・２－３・２－４に自動転記されます。</t>
        </r>
        <r>
          <rPr>
            <sz val="9"/>
            <color indexed="81"/>
            <rFont val="ＭＳ Ｐゴシック"/>
            <family val="3"/>
            <charset val="128"/>
          </rPr>
          <t xml:space="preserve">
</t>
        </r>
      </text>
    </comment>
    <comment ref="Z32" authorId="0" shapeId="0">
      <text>
        <r>
          <rPr>
            <b/>
            <sz val="10"/>
            <color indexed="81"/>
            <rFont val="ＭＳ Ｐゴシック"/>
            <family val="3"/>
            <charset val="128"/>
          </rPr>
          <t>〇「一月当たりの障害福祉サービス等報酬総額」には，
　「障害福祉サービス費等支払決定額内訳書」の基づき，
　原則，令和４年１月から１２月までの１年間のサービス
　別の報酬総額を１２で割ったものを記載してください。
〇この報酬総額には，処遇改善加算，特定加算，ベースアップ等加算，
　各種加算減算を含みます。</t>
        </r>
        <r>
          <rPr>
            <sz val="9"/>
            <color indexed="81"/>
            <rFont val="ＭＳ Ｐゴシック"/>
            <family val="3"/>
            <charset val="128"/>
          </rPr>
          <t xml:space="preserve">
</t>
        </r>
      </text>
    </comment>
    <comment ref="AA32" authorId="0" shapeId="0">
      <text>
        <r>
          <rPr>
            <b/>
            <sz val="10"/>
            <color indexed="81"/>
            <rFont val="ＭＳ Ｐゴシック"/>
            <family val="3"/>
            <charset val="128"/>
          </rPr>
          <t xml:space="preserve">〇「一月当たりの処遇改善加算等の総額」には，「福祉・
　介護職員処遇改善加算等総額のお知らせ」に基づき，
　原則，令和４年１月から１２月までの１年間のサービス
　別の処遇改善加算，特定加算，ベースアップ等加算の
　総額をを１２で割ったものを記載してください。
</t>
        </r>
      </text>
    </comment>
    <comment ref="R48" authorId="0" shapeId="0">
      <text>
        <r>
          <rPr>
            <sz val="9"/>
            <color indexed="81"/>
            <rFont val="ＭＳ Ｐゴシック"/>
            <family val="3"/>
            <charset val="128"/>
          </rPr>
          <t xml:space="preserve">
　</t>
        </r>
        <r>
          <rPr>
            <b/>
            <sz val="10"/>
            <color indexed="81"/>
            <rFont val="ＭＳ Ｐゴシック"/>
            <family val="3"/>
            <charset val="128"/>
          </rPr>
          <t>👉　基本情報入力シートの記入が完了したら，別紙様式２－２，２－３，２－４を記入します。　
　　　　　記入が完了したら，次に別紙様式２－１を記入します。</t>
        </r>
      </text>
    </comment>
  </commentList>
</comments>
</file>

<file path=xl/comments2.xml><?xml version="1.0" encoding="utf-8"?>
<comments xmlns="http://schemas.openxmlformats.org/spreadsheetml/2006/main">
  <authors>
    <author>-</author>
    <author>作成者</author>
    <author>広島県</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0" authorId="2" shapeId="0">
      <text>
        <r>
          <rPr>
            <b/>
            <sz val="10"/>
            <color indexed="81"/>
            <rFont val="ＭＳ Ｐゴシック"/>
            <family val="3"/>
            <charset val="128"/>
          </rPr>
          <t>処遇改善加算のみ算定している事業所→処遇改善加算のみ〇
処遇改善加算＋特定加算を算定している事業所→処遇改善加算＋特定加算に〇
処遇改善加算＋特定加算＋ベースアップ等加算を算定している事業所→全てに〇
新規追加で，特定加算又はベースアップ等加算を算定される事業所→特定加算又はベースアップ等加算に〇
新規追加で，特定加算＋ベースアップ等加算を算定される事業所→特定加算＋ベースアップ等加算に〇
（どの加算も新規の場合は，事業所ごとに，処遇改善届出書と状況一覧表の記載が必要：シート有）
※「×」をつけることによりグレーになる記入欄については，記入不要です。</t>
        </r>
      </text>
    </comment>
    <comment ref="AU22" authorId="2" shapeId="0">
      <text>
        <r>
          <rPr>
            <b/>
            <sz val="10"/>
            <color indexed="81"/>
            <rFont val="ＭＳ Ｐゴシック"/>
            <family val="3"/>
            <charset val="128"/>
          </rPr>
          <t>【★の再掲】</t>
        </r>
      </text>
    </comment>
    <comment ref="AV24" authorId="2" shapeId="0">
      <text>
        <r>
          <rPr>
            <b/>
            <sz val="10"/>
            <color indexed="81"/>
            <rFont val="ＭＳ Ｐゴシック"/>
            <family val="3"/>
            <charset val="128"/>
          </rPr>
          <t>（１）処遇改善加算の算定のみにより賃金改善を行った場合の福祉・介護職員（特定加算を併せて取得する場合は「経験・技能のある障害福祉人材（Ａ）」及び「他の障害福祉人材（Ｂ）の賃金総額（見込額）を記載。（特定加算・処遇改善臨時特例交付金・ベースアップ等加算の賃金の改善見込額を除いた額）
（２）特定加算の算定のみにより賃金改善を行った場合の賃金総額（見込額）を記載。（処遇改善加算・処遇改善臨時特例交付金・ベースアップ等加算の賃金の改善見込額を除いた額）
（３）ベースアップ等加算の算定のみにより賃金改善を行った場合の賃金総額(見込額）を記載。（処遇改善加算・特定加算・処遇改善臨時特例交付金の賃金の改善見込額を除いた額）
（４）福祉・介護職員（特定加算を併せて取得する場合は「経験・技能のある障害福祉人材（Ａ）」及び「他の障害福祉人材（Ｂ）のみの賃金の総額を記載。
（５）事業所に従事するすべての職員（福祉・介護職員及びその他の職種）の賃金の総額を記載。
（６）ベースアップ等加算の配分対象が福祉・介護職員のみである場合，福祉・介護職員のみの賃金の総額を記載。（原則として（４）と同一の数値を記載）
ベースアップ等加算の配分対象にその他の職種を含む場合：事業所に従事するすべての職員（福祉・介護職員及びその他の職種）の賃金の合計額を記載（原則として（５）と同一の数値を記載）
（７）～（１５）：国保連から通知される「福祉・介護職員処遇改善加算等総額のお知らせ」「福祉・介護職員処遇改善臨時特例交付金　支払額通知書」に基づき記載。
（１０）（１３）：前年度の特定加算・ベースアップ等加算の総額のうち，その他の職種（Ｃ）に支払われた額を除いた加算額のみを記載。
（１１）（１２）（１４）（１５）：事業所に従事するすべての職員（福祉・介護職員とその他の職種）に支払われた加算額（加算額の総額）を記載。</t>
        </r>
        <r>
          <rPr>
            <sz val="9"/>
            <color indexed="81"/>
            <rFont val="ＭＳ Ｐゴシック"/>
            <family val="3"/>
            <charset val="128"/>
          </rPr>
          <t xml:space="preserve">
</t>
        </r>
      </text>
    </comment>
    <comment ref="AK27" authorId="2" shapeId="0">
      <text>
        <r>
          <rPr>
            <sz val="9"/>
            <color indexed="81"/>
            <rFont val="ＭＳ Ｐゴシック"/>
            <family val="3"/>
            <charset val="128"/>
          </rPr>
          <t xml:space="preserve">
</t>
        </r>
        <r>
          <rPr>
            <b/>
            <sz val="10"/>
            <color indexed="81"/>
            <rFont val="ＭＳ Ｐゴシック"/>
            <family val="3"/>
            <charset val="128"/>
          </rPr>
          <t>この欄が〇でない場合，各加算による賃金改善所要額が要件を満たしていません。</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29" authorId="2" shapeId="0">
      <text>
        <r>
          <rPr>
            <b/>
            <sz val="10"/>
            <color indexed="81"/>
            <rFont val="ＭＳ Ｐゴシック"/>
            <family val="3"/>
            <charset val="128"/>
          </rPr>
          <t>「②賃金改善の見込額」は，「①令和５年度の加算の見込額」を上回ること。</t>
        </r>
        <r>
          <rPr>
            <sz val="9"/>
            <color indexed="81"/>
            <rFont val="ＭＳ Ｐゴシック"/>
            <family val="3"/>
            <charset val="128"/>
          </rPr>
          <t xml:space="preserve">
</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C36" authorId="2" shapeId="0">
      <text>
        <r>
          <rPr>
            <b/>
            <sz val="10"/>
            <color indexed="81"/>
            <rFont val="ＭＳ Ｐゴシック"/>
            <family val="3"/>
            <charset val="128"/>
          </rPr>
          <t>「独自の賃金改善額」の記載方法は，「２（５）賃金改善を行う賃金項目及び方法の
ニ各障害福祉サービス事業所等による処遇改善加算，特定加算及びベースアップ等加算の配分を除く独自の賃金改善」欄を参照してください。</t>
        </r>
      </text>
    </comment>
    <comment ref="AL36" authorId="1" shapeId="0">
      <text>
        <r>
          <rPr>
            <b/>
            <sz val="10"/>
            <color indexed="81"/>
            <rFont val="MS P ゴシック"/>
            <family val="3"/>
            <charset val="128"/>
          </rPr>
          <t>加算を取得する前年の１～12月の実績を入力してください</t>
        </r>
      </text>
    </comment>
    <comment ref="I38" authorId="2" shapeId="0">
      <text>
        <r>
          <rPr>
            <sz val="9"/>
            <color indexed="81"/>
            <rFont val="ＭＳ Ｐゴシック"/>
            <family val="3"/>
            <charset val="128"/>
          </rPr>
          <t xml:space="preserve">
</t>
        </r>
        <r>
          <rPr>
            <b/>
            <sz val="11"/>
            <color indexed="81"/>
            <rFont val="ＭＳ Ｐゴシック"/>
            <family val="3"/>
            <charset val="128"/>
          </rPr>
          <t>【賃金の総額に係る記入上の注意】をご確認いただき，記載してください。
　＜「２（１）②賃金改善の見込額（ⅰ-ⅱ」の（１）～（１５）の記載額の記入上の注意です。＞</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S61" authorId="2" shapeId="0">
      <text>
        <r>
          <rPr>
            <sz val="9"/>
            <color indexed="81"/>
            <rFont val="ＭＳ Ｐゴシック"/>
            <family val="3"/>
            <charset val="128"/>
          </rPr>
          <t xml:space="preserve">
</t>
        </r>
        <r>
          <rPr>
            <b/>
            <sz val="10"/>
            <color indexed="81"/>
            <rFont val="ＭＳ Ｐゴシック"/>
            <family val="3"/>
            <charset val="128"/>
          </rPr>
          <t>（Ａ）＋（Ｂ）＋（Ｃ）＝【基準額２】</t>
        </r>
      </text>
    </comment>
    <comment ref="S62" authorId="2" shapeId="0">
      <text>
        <r>
          <rPr>
            <b/>
            <sz val="10"/>
            <color indexed="81"/>
            <rFont val="ＭＳ Ｐゴシック"/>
            <family val="3"/>
            <charset val="128"/>
          </rPr>
          <t>（３）⑥ⅰ「前年度の賃金の総額」
前年１月から１２月までの賃金の総額を記載。「その他の職種（Ｃ）には，賃金改善の賃金が既に４４０万を上回る職員の賃金を含まない。</t>
        </r>
        <r>
          <rPr>
            <sz val="9"/>
            <color indexed="81"/>
            <rFont val="ＭＳ Ｐゴシック"/>
            <family val="3"/>
            <charset val="128"/>
          </rPr>
          <t xml:space="preserve">
</t>
        </r>
      </text>
    </comment>
    <comment ref="K66" authorId="2" shapeId="0">
      <text>
        <r>
          <rPr>
            <b/>
            <sz val="10"/>
            <color indexed="81"/>
            <rFont val="ＭＳ Ｐゴシック"/>
            <family val="3"/>
            <charset val="128"/>
          </rPr>
          <t>（A）のみ実施，（A）及び（B）を実施，（A）（B)（C)全て実施，
上記以外の方法で実施，いずれかにチェックして下さい。</t>
        </r>
      </text>
    </comment>
    <comment ref="AO69" authorId="3"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①h）、前年度の一月当たりの常勤換算職員数(k)、賃金改善実施期間(I)各事業所（法人）で設定するグループ毎の配分比率等を下記の表に入力することで、配分ルールを満たしたグループ毎の平均賃金改善額ⅳ）が自動で算出されます。</t>
        </r>
      </text>
    </comment>
    <comment ref="S72" authorId="3"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4"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①h）、前年度の一月当たりの常勤換算職員数(k)、賃金改善実施期間(I)各事業所（法人）で設定するグループ毎の配分比率等を下記の表に入力することで、配分ルールを満たしたグループ毎の平均賃金改善額ⅳ）が自動で算出されます。</t>
        </r>
      </text>
    </comment>
    <comment ref="X74" authorId="2" shapeId="0">
      <text>
        <r>
          <rPr>
            <b/>
            <sz val="10"/>
            <color indexed="81"/>
            <rFont val="ＭＳ Ｐゴシック"/>
            <family val="3"/>
            <charset val="128"/>
          </rPr>
          <t xml:space="preserve">
・法人単位で月額８万円の処遇改善となる者等の設定・確保を行う場合，法人で一人ではなく，
　一括して申請する事業所の数に応じた設定が必要である。なお，事業所の中に，設定することが
　困難な事業所が含まれる場合は，実態把握に当たりその合理的理由を説明することにより，設定
　の人数から除くことが可能である。（R1/5/17 Q&amp;A 問15）
・また，０人の場合は，左記のいずれかにチェックしてください。
</t>
        </r>
        <r>
          <rPr>
            <sz val="9"/>
            <color indexed="81"/>
            <rFont val="ＭＳ Ｐゴシック"/>
            <family val="3"/>
            <charset val="128"/>
          </rPr>
          <t xml:space="preserve">
</t>
        </r>
      </text>
    </comment>
    <comment ref="A82" authorId="2" shapeId="0">
      <text>
        <r>
          <rPr>
            <b/>
            <sz val="10"/>
            <color indexed="81"/>
            <rFont val="ＭＳ Ｐゴシック"/>
            <family val="3"/>
            <charset val="128"/>
          </rPr>
          <t xml:space="preserve">
※【記入上の注意】の，（３）⑥ⅰ　前年度の賃金の総額・（３）⑥ⅲ　前年度の一月当たりの
　　常勤換算職員数　をご確認ください。
※（３）⑥ⅱの前年度の常勤換算職員数には，前年の１月～１２月間の常勤換算数を記載してください。
　　　　（⑥ⅲ×１２）　</t>
        </r>
        <r>
          <rPr>
            <sz val="9"/>
            <color indexed="81"/>
            <rFont val="ＭＳ Ｐゴシック"/>
            <family val="3"/>
            <charset val="128"/>
          </rPr>
          <t xml:space="preserve">　　
</t>
        </r>
      </text>
    </comment>
    <comment ref="A92" authorId="2" shapeId="0">
      <text>
        <r>
          <rPr>
            <b/>
            <sz val="10"/>
            <color indexed="81"/>
            <rFont val="ＭＳ Ｐゴシック"/>
            <family val="3"/>
            <charset val="128"/>
          </rPr>
          <t xml:space="preserve">〇別紙様式２－４に記入した（o-1）（o-2）（p-1）（p-2）から自動転記されます。
〇ベースアップ等に係る要件（賃金改善の合計額の３分の２以上が，基本給又は
　決まって毎月支払われる手当の引上げに充てられること）を満たしている場合，
　オレンジセルが「〇」となります。
〇オレンジセルが「×」となる場合には，賃金改善の方法を見直して，「〇」と
　なるよう，再度別紙様式２－４に記入してください。
　　　👉　ベースアップ等に係る要件は，「福祉・介護職員」と「その他の職員」の
　　　　　グループ毎に満たす必要があります。
</t>
        </r>
        <r>
          <rPr>
            <b/>
            <sz val="9"/>
            <color indexed="81"/>
            <rFont val="ＭＳ Ｐゴシック"/>
            <family val="3"/>
            <charset val="128"/>
          </rPr>
          <t xml:space="preserve">
　</t>
        </r>
      </text>
    </comment>
    <comment ref="AD95" authorId="2" shapeId="0">
      <text>
        <r>
          <rPr>
            <b/>
            <sz val="10"/>
            <color indexed="81"/>
            <rFont val="ＭＳ Ｐゴシック"/>
            <family val="3"/>
            <charset val="128"/>
          </rPr>
          <t>１００％にならない場合は，（５）賃金改善を行う賃金項目及び方法「ハ　ベースアップ等加算」の賃金改善を行う給与の種類の「その他」欄のいずれかにチェックしてください。</t>
        </r>
        <r>
          <rPr>
            <sz val="9"/>
            <color indexed="81"/>
            <rFont val="ＭＳ Ｐゴシック"/>
            <family val="3"/>
            <charset val="128"/>
          </rPr>
          <t xml:space="preserve">
</t>
        </r>
      </text>
    </comment>
    <comment ref="R108" authorId="2" shapeId="0">
      <text>
        <r>
          <rPr>
            <b/>
            <sz val="10"/>
            <color indexed="81"/>
            <rFont val="ＭＳ Ｐゴシック"/>
            <family val="3"/>
            <charset val="128"/>
          </rPr>
          <t xml:space="preserve">
その他にチェックの場合，（）内に詳細を記載してください。
</t>
        </r>
      </text>
    </comment>
    <comment ref="L112" authorId="4"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P118" authorId="2" shapeId="0">
      <text>
        <r>
          <rPr>
            <b/>
            <sz val="10"/>
            <color indexed="81"/>
            <rFont val="ＭＳ Ｐゴシック"/>
            <family val="3"/>
            <charset val="128"/>
          </rPr>
          <t>（A）に☑がない場合記載が必要です。(理由）</t>
        </r>
        <r>
          <rPr>
            <sz val="9"/>
            <color indexed="81"/>
            <rFont val="ＭＳ Ｐゴシック"/>
            <family val="3"/>
            <charset val="128"/>
          </rPr>
          <t xml:space="preserve">
</t>
        </r>
      </text>
    </comment>
    <comment ref="R121" authorId="2" shapeId="0">
      <text>
        <r>
          <rPr>
            <sz val="9"/>
            <color indexed="81"/>
            <rFont val="ＭＳ Ｐゴシック"/>
            <family val="3"/>
            <charset val="128"/>
          </rPr>
          <t xml:space="preserve">
</t>
        </r>
        <r>
          <rPr>
            <b/>
            <sz val="10"/>
            <color indexed="81"/>
            <rFont val="ＭＳ Ｐゴシック"/>
            <family val="3"/>
            <charset val="128"/>
          </rPr>
          <t>その他にチェックの場合，（）内に詳細を記載してください。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130" authorId="2" shapeId="0">
      <text>
        <r>
          <rPr>
            <sz val="9"/>
            <color indexed="81"/>
            <rFont val="ＭＳ Ｐゴシック"/>
            <family val="3"/>
            <charset val="128"/>
          </rPr>
          <t xml:space="preserve">
</t>
        </r>
        <r>
          <rPr>
            <b/>
            <sz val="10"/>
            <color indexed="81"/>
            <rFont val="ＭＳ Ｐゴシック"/>
            <family val="3"/>
            <charset val="128"/>
          </rPr>
          <t>ベースアップ等加算額を全てベースアップ等に充てる場合（１００％）は，「その他」のチェックは不要です。
（２．賃金改善計画について＜共通＞の（４）福祉・介護職員等ベースアップ等支援加算の⑤ベースアップ等による賃金改善の見込額の％）</t>
        </r>
      </text>
    </comment>
    <comment ref="AA130" authorId="2" shapeId="0">
      <text>
        <r>
          <rPr>
            <sz val="9"/>
            <color indexed="81"/>
            <rFont val="ＭＳ Ｐゴシック"/>
            <family val="3"/>
            <charset val="128"/>
          </rPr>
          <t xml:space="preserve">
</t>
        </r>
        <r>
          <rPr>
            <b/>
            <sz val="10"/>
            <color indexed="81"/>
            <rFont val="ＭＳ Ｐゴシック"/>
            <family val="3"/>
            <charset val="128"/>
          </rPr>
          <t>その他にチェックの場合，（）内に詳細を記載してください。</t>
        </r>
      </text>
    </comment>
    <comment ref="R132" authorId="2" shapeId="0">
      <text>
        <r>
          <rPr>
            <sz val="9"/>
            <color indexed="81"/>
            <rFont val="ＭＳ Ｐゴシック"/>
            <family val="3"/>
            <charset val="128"/>
          </rPr>
          <t xml:space="preserve">
</t>
        </r>
        <r>
          <rPr>
            <b/>
            <sz val="10"/>
            <color indexed="81"/>
            <rFont val="ＭＳ Ｐゴシック"/>
            <family val="3"/>
            <charset val="128"/>
          </rPr>
          <t>その他にチェックの場合，（）内に詳細を記載してください。</t>
        </r>
      </text>
    </comment>
    <comment ref="E134" authorId="2" shapeId="0">
      <text>
        <r>
          <rPr>
            <b/>
            <sz val="10"/>
            <color indexed="81"/>
            <rFont val="ＭＳ Ｐゴシック"/>
            <family val="3"/>
            <charset val="128"/>
          </rPr>
          <t>ベースアップ等加算による賃金改善の合計額の３分の２以上が
ベースアップ等に充てられることが算定要件であるため，どのように
ベースアップ等を行うかを記載してください。
※別紙様式２－４の（o-2）（p-2）には，ここで記載したベースアップ等
　の合計を事業所毎に記載してください。
ベースアップ以外にも，一時金の支給や賞与の引上げ等を行う場合，
その内容も記載してください。</t>
        </r>
        <r>
          <rPr>
            <sz val="9"/>
            <color indexed="81"/>
            <rFont val="ＭＳ Ｐゴシック"/>
            <family val="3"/>
            <charset val="128"/>
          </rPr>
          <t xml:space="preserve">
</t>
        </r>
      </text>
    </comment>
    <comment ref="AK140" authorId="2" shapeId="0">
      <text>
        <r>
          <rPr>
            <sz val="9"/>
            <color indexed="81"/>
            <rFont val="ＭＳ Ｐゴシック"/>
            <family val="3"/>
            <charset val="128"/>
          </rPr>
          <t xml:space="preserve">
</t>
        </r>
        <r>
          <rPr>
            <b/>
            <sz val="10"/>
            <color indexed="81"/>
            <rFont val="ＭＳ Ｐゴシック"/>
            <family val="3"/>
            <charset val="128"/>
          </rPr>
          <t>２．賃金改善計画について＜共通＞（１）加算額を上回る賃金改善について
②ⅱ（オ）前年度の各障害福祉サービス事業者等の独自の賃金改善額がある場合は，具体的な取り組み内容・算定根拠を記載してください。</t>
        </r>
      </text>
    </comment>
    <comment ref="E141" authorId="2" shapeId="0">
      <text>
        <r>
          <rPr>
            <b/>
            <sz val="10"/>
            <color indexed="81"/>
            <rFont val="ＭＳ Ｐゴシック"/>
            <family val="3"/>
            <charset val="128"/>
          </rPr>
          <t>〇前年度に通常よりも多く賞与や一時金を支払っていた等の理由により，前年度の賃金の総額
　（基準額）が例年よりも高くなり，前年度からの賃金の増加額が加算の額を上回らない見込額
　の場合，本欄の記載を検討してください。
〇２　賃金改善計画について＜共通＞の（１）②ⅱ）（オ）「前年度の各介護サービス事業者等の
　独自の賃金改善額」に計上した額は，（１）②ⅱ）（ア）</t>
        </r>
        <r>
          <rPr>
            <sz val="9"/>
            <color indexed="81"/>
            <rFont val="ＭＳ Ｐゴシック"/>
            <family val="3"/>
            <charset val="128"/>
          </rPr>
          <t>　</t>
        </r>
        <r>
          <rPr>
            <b/>
            <sz val="10"/>
            <color indexed="81"/>
            <rFont val="ＭＳ Ｐゴシック"/>
            <family val="3"/>
            <charset val="128"/>
          </rPr>
          <t>「前年度の賃金の総額」から控除する
　ことが可能です。
　　　　　👉　独自の賃金改善の具体的な取組内容と算定根拠を記載することで
　　　　　　　　「前年度の介護職員の賃金の総額」から「独自の賃金改善額」を
　　　　　　　　控除することが可能です。
　</t>
        </r>
        <r>
          <rPr>
            <sz val="9"/>
            <color indexed="81"/>
            <rFont val="ＭＳ Ｐゴシック"/>
            <family val="3"/>
            <charset val="128"/>
          </rPr>
          <t xml:space="preserve">　　
</t>
        </r>
      </text>
    </comment>
    <comment ref="AI154" authorId="2" shapeId="0">
      <text>
        <r>
          <rPr>
            <sz val="9"/>
            <color indexed="81"/>
            <rFont val="ＭＳ Ｐゴシック"/>
            <family val="3"/>
            <charset val="128"/>
          </rPr>
          <t xml:space="preserve">
</t>
        </r>
        <r>
          <rPr>
            <b/>
            <sz val="10"/>
            <color indexed="81"/>
            <rFont val="ＭＳ Ｐゴシック"/>
            <family val="3"/>
            <charset val="128"/>
          </rPr>
          <t>「変更なし」に☑をしている場合でも，記載が必要（以下同じ）です。</t>
        </r>
        <r>
          <rPr>
            <sz val="9"/>
            <color indexed="81"/>
            <rFont val="ＭＳ Ｐゴシック"/>
            <family val="3"/>
            <charset val="128"/>
          </rPr>
          <t xml:space="preserve">
</t>
        </r>
      </text>
    </comment>
    <comment ref="K161" authorId="2" shapeId="0">
      <text>
        <r>
          <rPr>
            <sz val="9"/>
            <color indexed="81"/>
            <rFont val="ＭＳ Ｐゴシック"/>
            <family val="3"/>
            <charset val="128"/>
          </rPr>
          <t xml:space="preserve">
</t>
        </r>
        <r>
          <rPr>
            <b/>
            <sz val="10"/>
            <color indexed="81"/>
            <rFont val="ＭＳ Ｐゴシック"/>
            <family val="3"/>
            <charset val="128"/>
          </rPr>
          <t>番号横のチェック漏れにご注意ください。</t>
        </r>
      </text>
    </comment>
    <comment ref="K169" authorId="2" shapeId="0">
      <text>
        <r>
          <rPr>
            <sz val="9"/>
            <color indexed="81"/>
            <rFont val="ＭＳ Ｐゴシック"/>
            <family val="3"/>
            <charset val="128"/>
          </rPr>
          <t xml:space="preserve">
</t>
        </r>
        <r>
          <rPr>
            <b/>
            <sz val="10"/>
            <color indexed="81"/>
            <rFont val="ＭＳ Ｐゴシック"/>
            <family val="3"/>
            <charset val="128"/>
          </rPr>
          <t>番号横のチェック漏れにご注意ください。</t>
        </r>
      </text>
    </comment>
    <comment ref="E177" authorId="2" shapeId="0">
      <text>
        <r>
          <rPr>
            <sz val="10"/>
            <color indexed="81"/>
            <rFont val="ＭＳ Ｐゴシック"/>
            <family val="3"/>
            <charset val="128"/>
          </rPr>
          <t xml:space="preserve">
☑漏れにご注意ください。</t>
        </r>
        <r>
          <rPr>
            <sz val="9"/>
            <color indexed="81"/>
            <rFont val="ＭＳ Ｐゴシック"/>
            <family val="3"/>
            <charset val="128"/>
          </rPr>
          <t xml:space="preserve">
</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Z218" authorId="2" shapeId="0">
      <text>
        <r>
          <rPr>
            <b/>
            <sz val="10"/>
            <color indexed="81"/>
            <rFont val="ＭＳ Ｐゴシック"/>
            <family val="3"/>
            <charset val="128"/>
          </rPr>
          <t xml:space="preserve">
各証明資料は，指定権者からの求めがあった場合，速やかに提出してください。</t>
        </r>
      </text>
    </comment>
    <comment ref="AK219" authorId="2" shapeId="0">
      <text>
        <r>
          <rPr>
            <b/>
            <sz val="10"/>
            <color indexed="81"/>
            <rFont val="ＭＳ Ｐゴシック"/>
            <family val="3"/>
            <charset val="128"/>
          </rPr>
          <t xml:space="preserve">
チェック漏れにご注意ください。</t>
        </r>
        <r>
          <rPr>
            <sz val="9"/>
            <color indexed="81"/>
            <rFont val="ＭＳ Ｐゴシック"/>
            <family val="3"/>
            <charset val="128"/>
          </rPr>
          <t xml:space="preserve">
</t>
        </r>
      </text>
    </comment>
    <comment ref="B225" authorId="2" shapeId="0">
      <text>
        <r>
          <rPr>
            <b/>
            <sz val="10"/>
            <color indexed="81"/>
            <rFont val="ＭＳ Ｐゴシック"/>
            <family val="3"/>
            <charset val="128"/>
          </rPr>
          <t>ベースアップ等加算は，現行の処遇改善加算，特定加算と同様に，賃金改善を行う
方法や，職員の処遇改善に要する費用の見込額，就業規則等の内容について，
全ての職員に周知していることが必要です。</t>
        </r>
        <r>
          <rPr>
            <sz val="9"/>
            <color indexed="81"/>
            <rFont val="ＭＳ Ｐゴシック"/>
            <family val="3"/>
            <charset val="128"/>
          </rPr>
          <t xml:space="preserve">
</t>
        </r>
      </text>
    </comment>
    <comment ref="AK233" authorId="2" shapeId="0">
      <text>
        <r>
          <rPr>
            <sz val="9"/>
            <color indexed="81"/>
            <rFont val="ＭＳ Ｐゴシック"/>
            <family val="3"/>
            <charset val="128"/>
          </rPr>
          <t xml:space="preserve">
</t>
        </r>
        <r>
          <rPr>
            <b/>
            <sz val="10"/>
            <color indexed="81"/>
            <rFont val="ＭＳ Ｐゴシック"/>
            <family val="3"/>
            <charset val="128"/>
          </rPr>
          <t>誓約日等，記載漏れにご注意ください。</t>
        </r>
      </text>
    </comment>
  </commentList>
</comments>
</file>

<file path=xl/comments3.xml><?xml version="1.0" encoding="utf-8"?>
<comments xmlns="http://schemas.openxmlformats.org/spreadsheetml/2006/main">
  <authors>
    <author>広島県</author>
    <author>厚生労働省ネットワークシステム</author>
  </authors>
  <commentList>
    <comment ref="R6" authorId="0" shapeId="0">
      <text>
        <r>
          <rPr>
            <sz val="9"/>
            <color indexed="81"/>
            <rFont val="ＭＳ Ｐゴシック"/>
            <family val="3"/>
            <charset val="128"/>
          </rPr>
          <t xml:space="preserve">
</t>
        </r>
        <r>
          <rPr>
            <b/>
            <sz val="12"/>
            <color indexed="81"/>
            <rFont val="ＭＳ Ｐゴシック"/>
            <family val="3"/>
            <charset val="128"/>
          </rPr>
          <t xml:space="preserve">新規又は追加の場合
　・処遇改善届出書
　・状況一覧表
必ず記載してください。（者・児あり）
</t>
        </r>
        <r>
          <rPr>
            <sz val="9"/>
            <color indexed="81"/>
            <rFont val="ＭＳ Ｐゴシック"/>
            <family val="3"/>
            <charset val="128"/>
          </rPr>
          <t xml:space="preserve">
</t>
        </r>
      </text>
    </comment>
    <comment ref="R9" authorId="1"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広島県</author>
    <author>厚生労働省ネットワークシステム</author>
  </authors>
  <commentList>
    <comment ref="R6" authorId="0" shapeId="0">
      <text>
        <r>
          <rPr>
            <b/>
            <sz val="11"/>
            <color indexed="81"/>
            <rFont val="ＭＳ Ｐゴシック"/>
            <family val="3"/>
            <charset val="128"/>
          </rPr>
          <t>新規又は追加の場合
　・処遇改善届出書
　・状況一覧表
必ず記載してください。（者・児あり）</t>
        </r>
      </text>
    </comment>
    <comment ref="R9" authorId="1"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5.xml><?xml version="1.0" encoding="utf-8"?>
<comments xmlns="http://schemas.openxmlformats.org/spreadsheetml/2006/main">
  <authors>
    <author>広島県</author>
  </authors>
  <commentList>
    <comment ref="AH6" authorId="0" shapeId="0">
      <text>
        <r>
          <rPr>
            <b/>
            <sz val="12"/>
            <color indexed="81"/>
            <rFont val="ＭＳ Ｐゴシック"/>
            <family val="3"/>
            <charset val="128"/>
          </rPr>
          <t>(o-2)は(o-1)の2/3以上
(p-2)は(p-1)の2/3以上
が（算定要件）になります。</t>
        </r>
      </text>
    </comment>
    <comment ref="S8" authorId="0" shapeId="0">
      <text>
        <r>
          <rPr>
            <b/>
            <sz val="12"/>
            <color indexed="81"/>
            <rFont val="ＭＳ Ｐゴシック"/>
            <family val="3"/>
            <charset val="128"/>
          </rPr>
          <t>新規追加の場合
　・：処遇改善届出書
　・状況一覧表
必ず記載してください。
　（者・児あり）</t>
        </r>
        <r>
          <rPr>
            <sz val="9"/>
            <color indexed="81"/>
            <rFont val="ＭＳ Ｐゴシック"/>
            <family val="3"/>
            <charset val="128"/>
          </rPr>
          <t xml:space="preserve">
</t>
        </r>
      </text>
    </comment>
    <comment ref="AH10" authorId="0" shapeId="0">
      <text>
        <r>
          <rPr>
            <b/>
            <sz val="12"/>
            <color indexed="81"/>
            <rFont val="ＭＳ Ｐゴシック"/>
            <family val="3"/>
            <charset val="128"/>
          </rPr>
          <t xml:space="preserve">〇（o-１）には，
・ベースアップ等加算の算定のみにより賃金改善を行った
　場合の，令和５年４月分～令和６年３月分の福祉・介護
　職員の賃金の見込額と，
・令和４年１月分～１２月分の福祉・介護職員の賃金総額
　（この期間の処遇改善加算・特定加算の総額と独自の
　賃金改善額を除く。）の差額を，事業所ごとに記入して
　ください。
</t>
        </r>
        <r>
          <rPr>
            <b/>
            <sz val="11"/>
            <color indexed="81"/>
            <rFont val="ＭＳ Ｐゴシック"/>
            <family val="3"/>
            <charset val="128"/>
          </rPr>
          <t>※（p-１）も同様に記載してください。</t>
        </r>
        <r>
          <rPr>
            <sz val="9"/>
            <color indexed="81"/>
            <rFont val="ＭＳ Ｐゴシック"/>
            <family val="3"/>
            <charset val="128"/>
          </rPr>
          <t xml:space="preserve">
</t>
        </r>
      </text>
    </comment>
    <comment ref="AI10" authorId="0" shapeId="0">
      <text>
        <r>
          <rPr>
            <b/>
            <sz val="11"/>
            <color indexed="81"/>
            <rFont val="ＭＳ Ｐゴシック"/>
            <family val="3"/>
            <charset val="128"/>
          </rPr>
          <t xml:space="preserve">〇（o-２）には，「基本給」又は「決まって毎月支払われる手当」の引き上げによる賃金改善の見込額を記入してください。
※例えば，「障害福祉事業所０１」
(o-2)のベースアップ等による賃金改善の見込額46,080円は，⑤(o-1)の福祉・介護職員の賃金改善見込額68,992円の3分の２以上になることが算定要件になります。
(p-2)も同様です。
①福祉・介護職員等ベースアップ等支援加算の見込額よりも，⑤(o-1)＋⑤(p-1)が多くなるようにしてください。
（①８８，５６０円＜⑤(o-1)６８，９９２円＋⑤(p-1)２９，５６８円）
　　　　　（８８，５６０円＜９８，５６０円）
〇ベースアップ等による賃金改善の見込額(o-2)(p-2)は，別紙様式２－１「（５）賃金改善を行う賃金項目及び方法」「ハ　ベースアップ等加算」欄の，賃金改善の「具体的な取組内容」に記載した額を記入してください。
※例えば，令和５年４月分～令和６年３月分までの福祉・介護職員びそ　の他の職種の賃金について，　　
　・ベースアップ等支援加算手当を〇円引き上げる場合
　　「〇円×福祉・介護職員数×１２か月」の額→（o-2）に記載。
　　「〇円×その他の職種数×１２か月」の額→(p-2)に記載。
　　【例】障害福祉事業所０１
　　　・　ベースアップ（各月）
　　　　　【福祉・介護職員　３名】　
　　　　　　　１，２８０円×３名×１２か月＝４６，０８０円
　　　　　【その他の職種　２名】
　　　　　　　　　８３０円×２名×１２か月＝１９，９２０円
　　　・一時金（年１回，１２月）
　　　　　【福祉・介護職員　３名】（６８，９９２円－４６，０８０円＝２２，９１２円）
　　　　　　　２２，９１２円（７，６３７円＋７，６３７円＋７，６３８円）
　　　　　【その他の職種　２名】（２９，５６８円－１９，９２０円＝９，６４８円）
　　　　　　　　９，６４８円（４，８２４円＋４，８２４円）　　　　　
</t>
        </r>
      </text>
    </comment>
  </commentList>
</comments>
</file>

<file path=xl/comments6.xml><?xml version="1.0" encoding="utf-8"?>
<comments xmlns="http://schemas.openxmlformats.org/spreadsheetml/2006/main">
  <authors>
    <author>広島県</author>
  </authors>
  <commentList>
    <comment ref="AK9" authorId="0" shapeId="0">
      <text>
        <r>
          <rPr>
            <b/>
            <sz val="16"/>
            <color indexed="81"/>
            <rFont val="ＭＳ Ｐゴシック"/>
            <family val="3"/>
            <charset val="128"/>
          </rPr>
          <t>広島県:</t>
        </r>
        <r>
          <rPr>
            <sz val="16"/>
            <color indexed="81"/>
            <rFont val="ＭＳ Ｐゴシック"/>
            <family val="3"/>
            <charset val="128"/>
          </rPr>
          <t xml:space="preserve">
R3年４月から，法人印の押印は不要となっています。</t>
        </r>
      </text>
    </comment>
  </commentList>
</comments>
</file>

<file path=xl/comments7.xml><?xml version="1.0" encoding="utf-8"?>
<comments xmlns="http://schemas.openxmlformats.org/spreadsheetml/2006/main">
  <authors>
    <author>広島県</author>
  </authors>
  <commentList>
    <comment ref="AK9" authorId="0" shapeId="0">
      <text>
        <r>
          <rPr>
            <b/>
            <sz val="16"/>
            <color indexed="81"/>
            <rFont val="ＭＳ Ｐゴシック"/>
            <family val="3"/>
            <charset val="128"/>
          </rPr>
          <t>広島県:</t>
        </r>
        <r>
          <rPr>
            <sz val="16"/>
            <color indexed="81"/>
            <rFont val="ＭＳ Ｐゴシック"/>
            <family val="3"/>
            <charset val="128"/>
          </rPr>
          <t xml:space="preserve">
R3年４月から，法人印の押印は不要となっています。</t>
        </r>
      </text>
    </comment>
  </commentList>
</comments>
</file>

<file path=xl/sharedStrings.xml><?xml version="1.0" encoding="utf-8"?>
<sst xmlns="http://schemas.openxmlformats.org/spreadsheetml/2006/main" count="3553" uniqueCount="726">
  <si>
    <t>電話番号</t>
    <rPh sb="0" eb="2">
      <t>デンワ</t>
    </rPh>
    <rPh sb="2" eb="4">
      <t>バンゴウ</t>
    </rPh>
    <phoneticPr fontId="9"/>
  </si>
  <si>
    <t>FAX番号</t>
    <rPh sb="3" eb="5">
      <t>バンゴウ</t>
    </rPh>
    <phoneticPr fontId="9"/>
  </si>
  <si>
    <t>円</t>
    <rPh sb="0" eb="1">
      <t>エン</t>
    </rPh>
    <phoneticPr fontId="9"/>
  </si>
  <si>
    <t>日</t>
    <rPh sb="0" eb="1">
      <t>ニチ</t>
    </rPh>
    <phoneticPr fontId="9"/>
  </si>
  <si>
    <t>月</t>
    <rPh sb="0" eb="1">
      <t>ゲツ</t>
    </rPh>
    <phoneticPr fontId="9"/>
  </si>
  <si>
    <t>年</t>
    <rPh sb="0" eb="1">
      <t>ネン</t>
    </rPh>
    <phoneticPr fontId="9"/>
  </si>
  <si>
    <t>法人名</t>
    <rPh sb="0" eb="2">
      <t>ホウジン</t>
    </rPh>
    <rPh sb="2" eb="3">
      <t>メイ</t>
    </rPh>
    <phoneticPr fontId="9"/>
  </si>
  <si>
    <t>〒</t>
    <phoneticPr fontId="9"/>
  </si>
  <si>
    <t>フリガナ</t>
    <phoneticPr fontId="9"/>
  </si>
  <si>
    <t>①</t>
    <phoneticPr fontId="9"/>
  </si>
  <si>
    <t>②</t>
    <phoneticPr fontId="9"/>
  </si>
  <si>
    <t>年</t>
    <phoneticPr fontId="9"/>
  </si>
  <si>
    <t>月</t>
    <phoneticPr fontId="9"/>
  </si>
  <si>
    <t>～</t>
    <phoneticPr fontId="9"/>
  </si>
  <si>
    <t>月</t>
    <rPh sb="0" eb="1">
      <t>ツキ</t>
    </rPh>
    <phoneticPr fontId="9"/>
  </si>
  <si>
    <t>.</t>
    <phoneticPr fontId="9"/>
  </si>
  <si>
    <t>年度）</t>
    <phoneticPr fontId="9"/>
  </si>
  <si>
    <t>令和</t>
    <rPh sb="0" eb="2">
      <t>レイワ</t>
    </rPh>
    <phoneticPr fontId="9"/>
  </si>
  <si>
    <t>③</t>
    <phoneticPr fontId="9"/>
  </si>
  <si>
    <t>特定加算Ⅰ</t>
    <rPh sb="0" eb="2">
      <t>トクテイ</t>
    </rPh>
    <rPh sb="2" eb="4">
      <t>カサン</t>
    </rPh>
    <phoneticPr fontId="9"/>
  </si>
  <si>
    <t>特定加算Ⅱ</t>
    <rPh sb="0" eb="2">
      <t>トクテイ</t>
    </rPh>
    <rPh sb="2" eb="4">
      <t>カサン</t>
    </rPh>
    <phoneticPr fontId="9"/>
  </si>
  <si>
    <t>⑥</t>
    <phoneticPr fontId="9"/>
  </si>
  <si>
    <t>人</t>
    <rPh sb="0" eb="1">
      <t>ニン</t>
    </rPh>
    <phoneticPr fontId="9"/>
  </si>
  <si>
    <t>ホームページ
への掲載</t>
    <rPh sb="9" eb="11">
      <t>ケイサイ</t>
    </rPh>
    <phoneticPr fontId="9"/>
  </si>
  <si>
    <t>その他の方法
による掲示等</t>
    <rPh sb="2" eb="3">
      <t>タ</t>
    </rPh>
    <rPh sb="4" eb="6">
      <t>ホウホウ</t>
    </rPh>
    <rPh sb="10" eb="12">
      <t>ケイジ</t>
    </rPh>
    <rPh sb="12" eb="13">
      <t>トウ</t>
    </rPh>
    <phoneticPr fontId="9"/>
  </si>
  <si>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9"/>
  </si>
  <si>
    <t>その他</t>
    <rPh sb="2" eb="3">
      <t>タ</t>
    </rPh>
    <phoneticPr fontId="9"/>
  </si>
  <si>
    <t>（</t>
    <phoneticPr fontId="9"/>
  </si>
  <si>
    <t>）</t>
    <phoneticPr fontId="9"/>
  </si>
  <si>
    <t>具体的な取組内容</t>
    <rPh sb="0" eb="3">
      <t>グタイテキ</t>
    </rPh>
    <rPh sb="4" eb="6">
      <t>トリクミ</t>
    </rPh>
    <rPh sb="6" eb="8">
      <t>ナイヨウ</t>
    </rPh>
    <phoneticPr fontId="9"/>
  </si>
  <si>
    <t>基本給</t>
    <rPh sb="0" eb="3">
      <t>キホンキュウ</t>
    </rPh>
    <phoneticPr fontId="9"/>
  </si>
  <si>
    <t>賞与</t>
    <rPh sb="0" eb="2">
      <t>ショウヨ</t>
    </rPh>
    <phoneticPr fontId="9"/>
  </si>
  <si>
    <t>賃金改善を行う給与の種類</t>
    <rPh sb="0" eb="2">
      <t>チンギン</t>
    </rPh>
    <rPh sb="2" eb="4">
      <t>カイゼン</t>
    </rPh>
    <rPh sb="5" eb="6">
      <t>オコナ</t>
    </rPh>
    <rPh sb="7" eb="9">
      <t>キュウヨ</t>
    </rPh>
    <rPh sb="10" eb="12">
      <t>シュルイ</t>
    </rPh>
    <phoneticPr fontId="9"/>
  </si>
  <si>
    <t>就業規則の見直し</t>
    <rPh sb="0" eb="2">
      <t>シュウギョウ</t>
    </rPh>
    <rPh sb="2" eb="4">
      <t>キソク</t>
    </rPh>
    <rPh sb="5" eb="7">
      <t>ミナオ</t>
    </rPh>
    <phoneticPr fontId="9"/>
  </si>
  <si>
    <t>月</t>
    <rPh sb="0" eb="1">
      <t>ガツ</t>
    </rPh>
    <phoneticPr fontId="9"/>
  </si>
  <si>
    <t>実施済</t>
    <rPh sb="0" eb="2">
      <t>ジッシ</t>
    </rPh>
    <rPh sb="2" eb="3">
      <t>ズ</t>
    </rPh>
    <phoneticPr fontId="9"/>
  </si>
  <si>
    <t>予定</t>
    <rPh sb="0" eb="2">
      <t>ヨテイ</t>
    </rPh>
    <phoneticPr fontId="9"/>
  </si>
  <si>
    <t>加算Ⅰ・Ⅱの場合は必ず「該当」</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</si>
  <si>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</si>
  <si>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内容</t>
    <rPh sb="0" eb="2">
      <t>ナイヨウ</t>
    </rPh>
    <phoneticPr fontId="9"/>
  </si>
  <si>
    <t>分類</t>
    <rPh sb="0" eb="2">
      <t>ブンルイ</t>
    </rPh>
    <phoneticPr fontId="9"/>
  </si>
  <si>
    <t>イ</t>
    <phoneticPr fontId="9"/>
  </si>
  <si>
    <t>経験に応じて昇給する仕組み
※「勤続年数」や「経験年数」などに応じて昇給する仕組みを指す。</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</si>
  <si>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</si>
  <si>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資格取得のための支援の実施</t>
    <rPh sb="0" eb="2">
      <t>シカク</t>
    </rPh>
    <rPh sb="2" eb="4">
      <t>シュトク</t>
    </rPh>
    <rPh sb="8" eb="10">
      <t>シエン</t>
    </rPh>
    <rPh sb="11" eb="13">
      <t>ジッシ</t>
    </rPh>
    <phoneticPr fontId="9"/>
  </si>
  <si>
    <t>その他（</t>
    <rPh sb="2" eb="3">
      <t>タ</t>
    </rPh>
    <phoneticPr fontId="9"/>
  </si>
  <si>
    <t>ヶ月）</t>
    <rPh sb="1" eb="2">
      <t>ゲツ</t>
    </rPh>
    <phoneticPr fontId="9"/>
  </si>
  <si>
    <t>その他(</t>
    <phoneticPr fontId="9"/>
  </si>
  <si>
    <t>)</t>
    <phoneticPr fontId="9"/>
  </si>
  <si>
    <t>該当</t>
    <rPh sb="0" eb="2">
      <t>ガイトウ</t>
    </rPh>
    <phoneticPr fontId="9"/>
  </si>
  <si>
    <t>非該当</t>
    <rPh sb="0" eb="3">
      <t>ヒガイトウ</t>
    </rPh>
    <phoneticPr fontId="9"/>
  </si>
  <si>
    <t>※当該取組の内容について下記に記載すること</t>
    <rPh sb="1" eb="3">
      <t>トウガイ</t>
    </rPh>
    <rPh sb="3" eb="5">
      <t>トリクミ</t>
    </rPh>
    <rPh sb="6" eb="8">
      <t>ナイヨウ</t>
    </rPh>
    <rPh sb="12" eb="14">
      <t>カキ</t>
    </rPh>
    <rPh sb="15" eb="17">
      <t>キサイ</t>
    </rPh>
    <phoneticPr fontId="9"/>
  </si>
  <si>
    <t>サービス名</t>
    <rPh sb="4" eb="5">
      <t>メイ</t>
    </rPh>
    <phoneticPr fontId="9"/>
  </si>
  <si>
    <t>証明する資料の例</t>
    <rPh sb="0" eb="2">
      <t>ショウメイ</t>
    </rPh>
    <rPh sb="4" eb="6">
      <t>シリョウ</t>
    </rPh>
    <rPh sb="7" eb="8">
      <t>レイ</t>
    </rPh>
    <phoneticPr fontId="9"/>
  </si>
  <si>
    <t>会議録、周知文書</t>
    <rPh sb="0" eb="3">
      <t>カイギロク</t>
    </rPh>
    <rPh sb="4" eb="6">
      <t>シュウチ</t>
    </rPh>
    <rPh sb="6" eb="8">
      <t>ブンショ</t>
    </rPh>
    <phoneticPr fontId="9"/>
  </si>
  <si>
    <t>就業規則、給与規程</t>
    <rPh sb="0" eb="2">
      <t>シュウギョウ</t>
    </rPh>
    <rPh sb="2" eb="4">
      <t>キソク</t>
    </rPh>
    <rPh sb="5" eb="7">
      <t>キュウヨ</t>
    </rPh>
    <rPh sb="7" eb="9">
      <t>キテイ</t>
    </rPh>
    <phoneticPr fontId="9"/>
  </si>
  <si>
    <t>給与明細</t>
    <rPh sb="0" eb="2">
      <t>キュウヨ</t>
    </rPh>
    <rPh sb="2" eb="4">
      <t>メイサイ</t>
    </rPh>
    <phoneticPr fontId="9"/>
  </si>
  <si>
    <t>以下の点を確認し、全ての項目にチェックして下さい。</t>
    <rPh sb="0" eb="2">
      <t>イカ</t>
    </rPh>
    <rPh sb="3" eb="4">
      <t>テン</t>
    </rPh>
    <rPh sb="5" eb="7">
      <t>カクニン</t>
    </rPh>
    <rPh sb="9" eb="10">
      <t>スベ</t>
    </rPh>
    <rPh sb="12" eb="14">
      <t>コウモク</t>
    </rPh>
    <rPh sb="21" eb="22">
      <t>クダ</t>
    </rPh>
    <phoneticPr fontId="9"/>
  </si>
  <si>
    <t>人（見込）</t>
    <rPh sb="0" eb="1">
      <t>ニン</t>
    </rPh>
    <rPh sb="2" eb="4">
      <t>ミコ</t>
    </rPh>
    <phoneticPr fontId="9"/>
  </si>
  <si>
    <t>自社のホームページに掲載</t>
    <rPh sb="0" eb="2">
      <t>ジシャ</t>
    </rPh>
    <rPh sb="10" eb="12">
      <t>ケイサイ</t>
    </rPh>
    <phoneticPr fontId="9"/>
  </si>
  <si>
    <t>加算Ⅰ</t>
    <rPh sb="0" eb="2">
      <t>カサン</t>
    </rPh>
    <phoneticPr fontId="9"/>
  </si>
  <si>
    <t>加算Ⅱ</t>
    <rPh sb="0" eb="2">
      <t>カサン</t>
    </rPh>
    <phoneticPr fontId="9"/>
  </si>
  <si>
    <t>新規・継続の別</t>
    <rPh sb="0" eb="2">
      <t>シンキ</t>
    </rPh>
    <rPh sb="3" eb="5">
      <t>ケイゾク</t>
    </rPh>
    <rPh sb="6" eb="7">
      <t>ベツ</t>
    </rPh>
    <phoneticPr fontId="9"/>
  </si>
  <si>
    <t>加算Ⅰの場合は必ず「該当」</t>
    <phoneticPr fontId="9"/>
  </si>
  <si>
    <t>月～令和</t>
    <rPh sb="0" eb="1">
      <t>ツキ</t>
    </rPh>
    <rPh sb="2" eb="4">
      <t>レイワ</t>
    </rPh>
    <phoneticPr fontId="9"/>
  </si>
  <si>
    <t>①</t>
    <phoneticPr fontId="9"/>
  </si>
  <si>
    <t>平均賃金改善額</t>
    <rPh sb="0" eb="2">
      <t>ヘイキン</t>
    </rPh>
    <rPh sb="2" eb="4">
      <t>チンギン</t>
    </rPh>
    <rPh sb="4" eb="6">
      <t>カイゼン</t>
    </rPh>
    <rPh sb="6" eb="7">
      <t>ガク</t>
    </rPh>
    <phoneticPr fontId="9"/>
  </si>
  <si>
    <t>【記入上の注意】</t>
    <rPh sb="1" eb="3">
      <t>キニュウ</t>
    </rPh>
    <rPh sb="3" eb="4">
      <t>ジョウ</t>
    </rPh>
    <rPh sb="5" eb="7">
      <t>チュウイ</t>
    </rPh>
    <phoneticPr fontId="9"/>
  </si>
  <si>
    <t>・</t>
    <phoneticPr fontId="9"/>
  </si>
  <si>
    <t>手当（新設）</t>
    <rPh sb="0" eb="2">
      <t>テアテ</t>
    </rPh>
    <rPh sb="3" eb="5">
      <t>シンセツ</t>
    </rPh>
    <phoneticPr fontId="9"/>
  </si>
  <si>
    <t>手当（既存の増額）</t>
    <rPh sb="0" eb="2">
      <t>テアテ</t>
    </rPh>
    <rPh sb="3" eb="5">
      <t>キソン</t>
    </rPh>
    <rPh sb="6" eb="8">
      <t>ゾウガク</t>
    </rPh>
    <phoneticPr fontId="9"/>
  </si>
  <si>
    <t>代表者</t>
    <rPh sb="0" eb="3">
      <t>ダイヒョウシャ</t>
    </rPh>
    <phoneticPr fontId="9"/>
  </si>
  <si>
    <t>職名</t>
    <rPh sb="0" eb="2">
      <t>ショクメイ</t>
    </rPh>
    <phoneticPr fontId="9"/>
  </si>
  <si>
    <t>氏名</t>
    <rPh sb="0" eb="2">
      <t>シメイ</t>
    </rPh>
    <phoneticPr fontId="9"/>
  </si>
  <si>
    <t>提出先</t>
    <rPh sb="0" eb="2">
      <t>テイシュツ</t>
    </rPh>
    <rPh sb="2" eb="3">
      <t>サキ</t>
    </rPh>
    <phoneticPr fontId="9"/>
  </si>
  <si>
    <t>確認項目</t>
    <rPh sb="0" eb="2">
      <t>カクニン</t>
    </rPh>
    <rPh sb="2" eb="4">
      <t>コウモク</t>
    </rPh>
    <phoneticPr fontId="9"/>
  </si>
  <si>
    <t>新規・
継続
の別</t>
    <rPh sb="0" eb="2">
      <t>シンキ</t>
    </rPh>
    <rPh sb="4" eb="6">
      <t>ケイゾク</t>
    </rPh>
    <rPh sb="8" eb="9">
      <t>ベツ</t>
    </rPh>
    <phoneticPr fontId="9"/>
  </si>
  <si>
    <t>・加算対象事業所に関する情報</t>
    <phoneticPr fontId="9"/>
  </si>
  <si>
    <t>名称</t>
    <rPh sb="0" eb="2">
      <t>メイショウ</t>
    </rPh>
    <phoneticPr fontId="9"/>
  </si>
  <si>
    <t>法人住所</t>
    <rPh sb="0" eb="2">
      <t>ホウジン</t>
    </rPh>
    <rPh sb="2" eb="4">
      <t>ジュウショ</t>
    </rPh>
    <phoneticPr fontId="9"/>
  </si>
  <si>
    <t>法人代表者</t>
    <rPh sb="0" eb="2">
      <t>ホウジン</t>
    </rPh>
    <rPh sb="2" eb="5">
      <t>ダイヒョウシャ</t>
    </rPh>
    <phoneticPr fontId="9"/>
  </si>
  <si>
    <t>通し番号</t>
    <rPh sb="0" eb="1">
      <t>トオ</t>
    </rPh>
    <rPh sb="2" eb="4">
      <t>バンゴウ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</si>
  <si>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</si>
  <si>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</si>
  <si>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指定権者名</t>
    <rPh sb="0" eb="2">
      <t>シテイ</t>
    </rPh>
    <rPh sb="2" eb="3">
      <t>ケン</t>
    </rPh>
    <rPh sb="3" eb="4">
      <t>ジャ</t>
    </rPh>
    <rPh sb="4" eb="5">
      <t>メイ</t>
    </rPh>
    <phoneticPr fontId="9"/>
  </si>
  <si>
    <t>事業所名</t>
    <rPh sb="0" eb="2">
      <t>ジギョウ</t>
    </rPh>
    <rPh sb="2" eb="3">
      <t>ショ</t>
    </rPh>
    <rPh sb="3" eb="4">
      <t>メイ</t>
    </rPh>
    <phoneticPr fontId="9"/>
  </si>
  <si>
    <t>サービス名</t>
    <rPh sb="4" eb="5">
      <t>メイ</t>
    </rPh>
    <phoneticPr fontId="9"/>
  </si>
  <si>
    <t>３　加算対象事業所に関する情報</t>
    <rPh sb="2" eb="4">
      <t>カサン</t>
    </rPh>
    <rPh sb="4" eb="6">
      <t>タイショウ</t>
    </rPh>
    <rPh sb="6" eb="8">
      <t>ジギョウ</t>
    </rPh>
    <rPh sb="8" eb="9">
      <t>ショ</t>
    </rPh>
    <rPh sb="10" eb="11">
      <t>カン</t>
    </rPh>
    <rPh sb="13" eb="15">
      <t>ジョウホウ</t>
    </rPh>
    <phoneticPr fontId="9"/>
  </si>
  <si>
    <t>〒結合</t>
    <rPh sb="1" eb="3">
      <t>ケツゴウ</t>
    </rPh>
    <phoneticPr fontId="9"/>
  </si>
  <si>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9"/>
  </si>
  <si>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9"/>
  </si>
  <si>
    <t>その他の職種(C)</t>
    <rPh sb="2" eb="3">
      <t>タ</t>
    </rPh>
    <rPh sb="4" eb="6">
      <t>ショクシュ</t>
    </rPh>
    <phoneticPr fontId="9"/>
  </si>
  <si>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9"/>
  </si>
  <si>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</si>
  <si>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</si>
  <si>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変更なし</t>
    <rPh sb="0" eb="2">
      <t>ヘンコウ</t>
    </rPh>
    <phoneticPr fontId="9"/>
  </si>
  <si>
    <t>・</t>
    <phoneticPr fontId="9"/>
  </si>
  <si>
    <t>事業所名</t>
    <rPh sb="0" eb="3">
      <t>ジギョウショ</t>
    </rPh>
    <rPh sb="3" eb="4">
      <t>メイ</t>
    </rPh>
    <phoneticPr fontId="9"/>
  </si>
  <si>
    <t>単価</t>
    <rPh sb="0" eb="2">
      <t>タンカ</t>
    </rPh>
    <phoneticPr fontId="9"/>
  </si>
  <si>
    <t>年間配分額</t>
    <rPh sb="0" eb="2">
      <t>ネンカン</t>
    </rPh>
    <rPh sb="2" eb="5">
      <t>ハイブンガク</t>
    </rPh>
    <phoneticPr fontId="9"/>
  </si>
  <si>
    <t>(A)</t>
    <phoneticPr fontId="9"/>
  </si>
  <si>
    <t>(B)</t>
    <phoneticPr fontId="9"/>
  </si>
  <si>
    <t>(C)</t>
    <phoneticPr fontId="9"/>
  </si>
  <si>
    <t>【入力上の注意】</t>
    <rPh sb="1" eb="3">
      <t>ニュウリョク</t>
    </rPh>
    <rPh sb="3" eb="4">
      <t>ジョウ</t>
    </rPh>
    <rPh sb="5" eb="7">
      <t>チュウイ</t>
    </rPh>
    <phoneticPr fontId="9"/>
  </si>
  <si>
    <t>配分比率</t>
    <rPh sb="0" eb="2">
      <t>ハイブン</t>
    </rPh>
    <rPh sb="2" eb="4">
      <t>ヒリツ</t>
    </rPh>
    <phoneticPr fontId="9"/>
  </si>
  <si>
    <t>(A)のみ</t>
    <phoneticPr fontId="9"/>
  </si>
  <si>
    <t>(A)及び(B)</t>
    <rPh sb="3" eb="4">
      <t>オヨ</t>
    </rPh>
    <phoneticPr fontId="9"/>
  </si>
  <si>
    <t>(A)(B)(C)全て</t>
    <rPh sb="9" eb="10">
      <t>スベ</t>
    </rPh>
    <phoneticPr fontId="9"/>
  </si>
  <si>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9"/>
  </si>
  <si>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9"/>
  </si>
  <si>
    <t>賃金改善を行う職員の範囲</t>
    <rPh sb="0" eb="2">
      <t>チンギン</t>
    </rPh>
    <rPh sb="2" eb="4">
      <t>カイゼン</t>
    </rPh>
    <rPh sb="5" eb="6">
      <t>オコナ</t>
    </rPh>
    <rPh sb="7" eb="9">
      <t>ショクイン</t>
    </rPh>
    <rPh sb="10" eb="12">
      <t>ハンイ</t>
    </rPh>
    <phoneticPr fontId="9"/>
  </si>
  <si>
    <t>書類作成担当者</t>
    <rPh sb="0" eb="2">
      <t>ショルイ</t>
    </rPh>
    <rPh sb="2" eb="4">
      <t>サクセイ</t>
    </rPh>
    <rPh sb="4" eb="7">
      <t>タントウシャ</t>
    </rPh>
    <phoneticPr fontId="9"/>
  </si>
  <si>
    <t>法人名</t>
    <rPh sb="0" eb="2">
      <t>ホウジン</t>
    </rPh>
    <rPh sb="2" eb="3">
      <t>メイ</t>
    </rPh>
    <phoneticPr fontId="9"/>
  </si>
  <si>
    <t>フリガナ</t>
    <phoneticPr fontId="9"/>
  </si>
  <si>
    <t>E-mail</t>
    <phoneticPr fontId="9"/>
  </si>
  <si>
    <t>連絡先</t>
    <rPh sb="0" eb="3">
      <t>レンラクサキ</t>
    </rPh>
    <phoneticPr fontId="9"/>
  </si>
  <si>
    <t>法人所在地</t>
    <rPh sb="0" eb="2">
      <t>ホウジン</t>
    </rPh>
    <rPh sb="2" eb="5">
      <t>ショザイチ</t>
    </rPh>
    <phoneticPr fontId="9"/>
  </si>
  <si>
    <t>氏名</t>
    <rPh sb="0" eb="2">
      <t>シメイ</t>
    </rPh>
    <phoneticPr fontId="9"/>
  </si>
  <si>
    <t>連絡先</t>
    <rPh sb="0" eb="3">
      <t>レンラクサキ</t>
    </rPh>
    <phoneticPr fontId="9"/>
  </si>
  <si>
    <t>e-mail</t>
    <phoneticPr fontId="9"/>
  </si>
  <si>
    <t>書類作成
担当者</t>
    <rPh sb="0" eb="2">
      <t>ショルイ</t>
    </rPh>
    <rPh sb="2" eb="4">
      <t>サクセイ</t>
    </rPh>
    <rPh sb="5" eb="8">
      <t>タントウシャ</t>
    </rPh>
    <phoneticPr fontId="9"/>
  </si>
  <si>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</si>
  <si>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</si>
  <si>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労働保険料の納付が適正に行われています。</t>
    <rPh sb="0" eb="2">
      <t>ロウドウ</t>
    </rPh>
    <rPh sb="2" eb="5">
      <t>ホケンリョウ</t>
    </rPh>
    <rPh sb="6" eb="8">
      <t>ノウフ</t>
    </rPh>
    <rPh sb="9" eb="11">
      <t>テキセイ</t>
    </rPh>
    <rPh sb="12" eb="13">
      <t>オコナ</t>
    </rPh>
    <phoneticPr fontId="9"/>
  </si>
  <si>
    <t>―</t>
    <phoneticPr fontId="9"/>
  </si>
  <si>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9"/>
  </si>
  <si>
    <t>・提出先に関する情報</t>
    <rPh sb="1" eb="3">
      <t>テイシュツ</t>
    </rPh>
    <rPh sb="3" eb="4">
      <t>サキ</t>
    </rPh>
    <rPh sb="5" eb="6">
      <t>カン</t>
    </rPh>
    <rPh sb="8" eb="10">
      <t>ジョウホウ</t>
    </rPh>
    <phoneticPr fontId="6"/>
  </si>
  <si>
    <t>・基本情報</t>
    <rPh sb="1" eb="3">
      <t>キホン</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</si>
  <si>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</si>
  <si>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</si>
  <si>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各証明資料は、指定権者からの求めがあった場合には、速やかに提出すること。</t>
    <phoneticPr fontId="9"/>
  </si>
  <si>
    <t>※</t>
    <phoneticPr fontId="9"/>
  </si>
  <si>
    <t>※　</t>
    <phoneticPr fontId="9"/>
  </si>
  <si>
    <t>(</t>
    <phoneticPr fontId="9"/>
  </si>
  <si>
    <t>か月</t>
    <rPh sb="1" eb="2">
      <t>ゲツ</t>
    </rPh>
    <phoneticPr fontId="9"/>
  </si>
  <si>
    <t>令和</t>
    <rPh sb="0" eb="2">
      <t>レイワ</t>
    </rPh>
    <phoneticPr fontId="9"/>
  </si>
  <si>
    <t>　実施している周知方法について、チェック（✔）すること。</t>
    <rPh sb="1" eb="3">
      <t>ジッシ</t>
    </rPh>
    <rPh sb="7" eb="9">
      <t>シュウチ</t>
    </rPh>
    <rPh sb="9" eb="11">
      <t>ホウホウ</t>
    </rPh>
    <phoneticPr fontId="9"/>
  </si>
  <si>
    <t>(C)その他の職種</t>
    <rPh sb="5" eb="6">
      <t>タ</t>
    </rPh>
    <rPh sb="7" eb="9">
      <t>ショクシュ</t>
    </rPh>
    <phoneticPr fontId="9"/>
  </si>
  <si>
    <t>賃金規程の見直し</t>
    <rPh sb="0" eb="2">
      <t>チンギン</t>
    </rPh>
    <rPh sb="2" eb="4">
      <t>キテイ</t>
    </rPh>
    <rPh sb="5" eb="7">
      <t>ミナオ</t>
    </rPh>
    <phoneticPr fontId="9"/>
  </si>
  <si>
    <t>賃金規程の見直し</t>
    <rPh sb="5" eb="7">
      <t>ミナオ</t>
    </rPh>
    <phoneticPr fontId="9"/>
  </si>
  <si>
    <t>（上記取組の開始時期）</t>
    <rPh sb="1" eb="3">
      <t>ジョウキ</t>
    </rPh>
    <rPh sb="3" eb="5">
      <t>トリクミ</t>
    </rPh>
    <rPh sb="6" eb="8">
      <t>カイシ</t>
    </rPh>
    <rPh sb="8" eb="10">
      <t>ジキ</t>
    </rPh>
    <phoneticPr fontId="9"/>
  </si>
  <si>
    <t>令和</t>
  </si>
  <si>
    <t>年</t>
  </si>
  <si>
    <t>月～令和</t>
  </si>
  <si>
    <t>月</t>
  </si>
  <si>
    <t>（</t>
  </si>
  <si>
    <t>ヶ月）</t>
  </si>
  <si>
    <t xml:space="preserve"> （(A)にチェック（✔）がない場合その理由）</t>
    <rPh sb="16" eb="18">
      <t>バアイ</t>
    </rPh>
    <phoneticPr fontId="9"/>
  </si>
  <si>
    <t>１　基本情報＜共通＞</t>
    <rPh sb="2" eb="4">
      <t>キホン</t>
    </rPh>
    <rPh sb="4" eb="6">
      <t>ジョウホウ</t>
    </rPh>
    <rPh sb="7" eb="9">
      <t>キョウツウ</t>
    </rPh>
    <phoneticPr fontId="9"/>
  </si>
  <si>
    <t>２　賃金改善計画について＜共通＞</t>
    <rPh sb="13" eb="15">
      <t>キョウツウ</t>
    </rPh>
    <phoneticPr fontId="9"/>
  </si>
  <si>
    <t>一月当たり平均賃金額算出用</t>
    <rPh sb="0" eb="2">
      <t>ヒトツキ</t>
    </rPh>
    <rPh sb="2" eb="3">
      <t>ア</t>
    </rPh>
    <rPh sb="5" eb="7">
      <t>ヘイキン</t>
    </rPh>
    <rPh sb="7" eb="9">
      <t>チンギン</t>
    </rPh>
    <rPh sb="9" eb="10">
      <t>ガク</t>
    </rPh>
    <rPh sb="10" eb="12">
      <t>サンシュツ</t>
    </rPh>
    <rPh sb="12" eb="13">
      <t>ヨウ</t>
    </rPh>
    <phoneticPr fontId="9"/>
  </si>
  <si>
    <t>事業所の所在地</t>
    <rPh sb="0" eb="3">
      <t>ジギョウショ</t>
    </rPh>
    <rPh sb="4" eb="7">
      <t>ショザイチ</t>
    </rPh>
    <phoneticPr fontId="9"/>
  </si>
  <si>
    <t>都道府県</t>
    <rPh sb="0" eb="4">
      <t>トドウフケン</t>
    </rPh>
    <phoneticPr fontId="9"/>
  </si>
  <si>
    <t>市区町村</t>
    <rPh sb="0" eb="2">
      <t>シク</t>
    </rPh>
    <rPh sb="2" eb="4">
      <t>チョウソン</t>
    </rPh>
    <phoneticPr fontId="9"/>
  </si>
  <si>
    <t>都道府県</t>
    <rPh sb="0" eb="4">
      <t>トドウフケン</t>
    </rPh>
    <phoneticPr fontId="9"/>
  </si>
  <si>
    <t>市区町村</t>
    <rPh sb="0" eb="2">
      <t>シク</t>
    </rPh>
    <rPh sb="2" eb="4">
      <t>チョウソン</t>
    </rPh>
    <phoneticPr fontId="9"/>
  </si>
  <si>
    <t>５　見える化要件について＜特定加算＞　</t>
    <rPh sb="2" eb="3">
      <t>ミ</t>
    </rPh>
    <rPh sb="5" eb="6">
      <t>カ</t>
    </rPh>
    <rPh sb="6" eb="8">
      <t>ヨウケン</t>
    </rPh>
    <rPh sb="13" eb="15">
      <t>トクテイ</t>
    </rPh>
    <rPh sb="15" eb="17">
      <t>カサン</t>
    </rPh>
    <phoneticPr fontId="9"/>
  </si>
  <si>
    <t>独自の賃金改善の具体的な取組内容</t>
    <rPh sb="0" eb="2">
      <t>ドクジ</t>
    </rPh>
    <rPh sb="3" eb="5">
      <t>チンギン</t>
    </rPh>
    <rPh sb="5" eb="7">
      <t>カイゼン</t>
    </rPh>
    <rPh sb="8" eb="11">
      <t>グタイテキ</t>
    </rPh>
    <rPh sb="12" eb="14">
      <t>トリクミ</t>
    </rPh>
    <rPh sb="14" eb="16">
      <t>ナイヨウ</t>
    </rPh>
    <phoneticPr fontId="9"/>
  </si>
  <si>
    <t>枚数</t>
    <rPh sb="0" eb="2">
      <t>マイスウ</t>
    </rPh>
    <phoneticPr fontId="40"/>
  </si>
  <si>
    <t>説明</t>
    <rPh sb="0" eb="2">
      <t>セツメイ</t>
    </rPh>
    <phoneticPr fontId="40"/>
  </si>
  <si>
    <t>-</t>
    <phoneticPr fontId="9"/>
  </si>
  <si>
    <t>・本様式の内容と使い方を説明しています。</t>
    <rPh sb="1" eb="4">
      <t>ホンヨウシキ</t>
    </rPh>
    <rPh sb="5" eb="7">
      <t>ナイヨウ</t>
    </rPh>
    <rPh sb="8" eb="9">
      <t>ツカ</t>
    </rPh>
    <rPh sb="10" eb="11">
      <t>カタ</t>
    </rPh>
    <rPh sb="12" eb="14">
      <t>セツメイ</t>
    </rPh>
    <phoneticPr fontId="9"/>
  </si>
  <si>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</si>
  <si>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</si>
  <si>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</si>
  <si>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</si>
  <si>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</si>
  <si>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</si>
  <si>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</si>
  <si>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</si>
  <si>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9"/>
  </si>
  <si>
    <t>&lt;-</t>
    <phoneticPr fontId="9"/>
  </si>
  <si>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</si>
  <si>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</si>
  <si>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t>
    <phoneticPr fontId="9"/>
  </si>
  <si>
    <t>所要額（丸め前）</t>
    <rPh sb="0" eb="3">
      <t>ショヨウガク</t>
    </rPh>
    <rPh sb="4" eb="5">
      <t>マル</t>
    </rPh>
    <rPh sb="6" eb="7">
      <t>マエ</t>
    </rPh>
    <phoneticPr fontId="9"/>
  </si>
  <si>
    <t>丸め値との差額</t>
    <rPh sb="0" eb="1">
      <t>マル</t>
    </rPh>
    <rPh sb="2" eb="3">
      <t>アタイ</t>
    </rPh>
    <rPh sb="5" eb="7">
      <t>サガク</t>
    </rPh>
    <phoneticPr fontId="9"/>
  </si>
  <si>
    <t>切捨分（年額）</t>
    <rPh sb="0" eb="1">
      <t>キ</t>
    </rPh>
    <rPh sb="1" eb="2">
      <t>ス</t>
    </rPh>
    <rPh sb="2" eb="3">
      <t>ブン</t>
    </rPh>
    <rPh sb="4" eb="6">
      <t>ネンガク</t>
    </rPh>
    <phoneticPr fontId="9"/>
  </si>
  <si>
    <t>配分比率要件</t>
    <rPh sb="0" eb="4">
      <t>ハイ</t>
    </rPh>
    <rPh sb="4" eb="6">
      <t>ヨウケン</t>
    </rPh>
    <phoneticPr fontId="9"/>
  </si>
  <si>
    <t>なし</t>
    <phoneticPr fontId="9"/>
  </si>
  <si>
    <t>(A)/(B)</t>
    <phoneticPr fontId="9"/>
  </si>
  <si>
    <t>(B)/(C)</t>
    <phoneticPr fontId="9"/>
  </si>
  <si>
    <t>(A)/(C)(参考)</t>
    <rPh sb="8" eb="10">
      <t>サンコウ</t>
    </rPh>
    <phoneticPr fontId="9"/>
  </si>
  <si>
    <t>(A)のみ実施</t>
  </si>
  <si>
    <t>円</t>
  </si>
  <si>
    <t>）</t>
  </si>
  <si>
    <t>(A)及び(B)を実施</t>
  </si>
  <si>
    <t>上記以外の方法で実施</t>
  </si>
  <si>
    <t>　 　グループ毎の平均賃金改善月額が算出され、計画書に反映される。</t>
    <rPh sb="7" eb="8">
      <t>ゴト</t>
    </rPh>
    <rPh sb="15" eb="16">
      <t>ツキ</t>
    </rPh>
    <phoneticPr fontId="9"/>
  </si>
  <si>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9"/>
  </si>
  <si>
    <t>イ</t>
    <phoneticPr fontId="9"/>
  </si>
  <si>
    <t>ロ</t>
    <phoneticPr fontId="9"/>
  </si>
  <si>
    <t>ハ</t>
    <phoneticPr fontId="9"/>
  </si>
  <si>
    <t>３　キャリアパス要件について＜処遇改善加算＞　</t>
    <rPh sb="8" eb="10">
      <t>ヨウケン</t>
    </rPh>
    <rPh sb="15" eb="17">
      <t>ショグウ</t>
    </rPh>
    <rPh sb="17" eb="21">
      <t>カイゼンカサン</t>
    </rPh>
    <phoneticPr fontId="9"/>
  </si>
  <si>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9"/>
  </si>
  <si>
    <t>①</t>
    <phoneticPr fontId="9"/>
  </si>
  <si>
    <t>②</t>
    <phoneticPr fontId="9"/>
  </si>
  <si>
    <t>③</t>
    <phoneticPr fontId="9"/>
  </si>
  <si>
    <t>②</t>
    <phoneticPr fontId="9"/>
  </si>
  <si>
    <t>イに掲げる職位、職責又は職務内容等に応じた賃金体系を定めている。</t>
    <rPh sb="2" eb="3">
      <t>カカ</t>
    </rPh>
    <phoneticPr fontId="9"/>
  </si>
  <si>
    <t>ロ</t>
    <phoneticPr fontId="9"/>
  </si>
  <si>
    <t>具体的な仕組みの内容（該当するもの全てにチェック（✔）すること。）</t>
    <phoneticPr fontId="9"/>
  </si>
  <si>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9"/>
  </si>
  <si>
    <t>資質向上のための計画</t>
    <rPh sb="0" eb="2">
      <t>シシツ</t>
    </rPh>
    <rPh sb="2" eb="4">
      <t>コウジョウ</t>
    </rPh>
    <rPh sb="8" eb="10">
      <t>ケイカク</t>
    </rPh>
    <phoneticPr fontId="9"/>
  </si>
  <si>
    <t>様式2-2 個表_処遇</t>
    <rPh sb="0" eb="2">
      <t>ヨウシキ</t>
    </rPh>
    <rPh sb="6" eb="7">
      <t>コ</t>
    </rPh>
    <rPh sb="7" eb="8">
      <t>ヒョウ</t>
    </rPh>
    <rPh sb="9" eb="11">
      <t>ショグウ</t>
    </rPh>
    <phoneticPr fontId="40"/>
  </si>
  <si>
    <t>／</t>
    <phoneticPr fontId="9"/>
  </si>
  <si>
    <t>掲載予定</t>
    <rPh sb="0" eb="2">
      <t>ケイサイ</t>
    </rPh>
    <rPh sb="2" eb="4">
      <t>ヨテイ</t>
    </rPh>
    <phoneticPr fontId="9"/>
  </si>
  <si>
    <t>予定</t>
    <rPh sb="0" eb="2">
      <t>ヨテイ</t>
    </rPh>
    <phoneticPr fontId="9"/>
  </si>
  <si>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9"/>
  </si>
  <si>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9"/>
  </si>
  <si>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9"/>
  </si>
  <si>
    <t>独自の賃金改善額の算定根拠</t>
    <rPh sb="0" eb="2">
      <t>ドクジ</t>
    </rPh>
    <rPh sb="3" eb="5">
      <t>チンギン</t>
    </rPh>
    <rPh sb="5" eb="7">
      <t>カイゼン</t>
    </rPh>
    <rPh sb="7" eb="8">
      <t>ガク</t>
    </rPh>
    <rPh sb="9" eb="11">
      <t>サンテイ</t>
    </rPh>
    <rPh sb="11" eb="13">
      <t>コンキョ</t>
    </rPh>
    <phoneticPr fontId="9"/>
  </si>
  <si>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9"/>
  </si>
  <si>
    <t>キャリアパス要件Ⅰ　次のイからハまでのすべての基準を満たす。</t>
    <rPh sb="6" eb="8">
      <t>ヨウケン</t>
    </rPh>
    <rPh sb="23" eb="25">
      <t>キジュン</t>
    </rPh>
    <phoneticPr fontId="9"/>
  </si>
  <si>
    <t>キャリアパス要件Ⅱ　次のイとロ両方の基準を満たす。</t>
    <rPh sb="6" eb="8">
      <t>ヨウケン</t>
    </rPh>
    <rPh sb="15" eb="17">
      <t>リョウホウ</t>
    </rPh>
    <rPh sb="16" eb="17">
      <t>カタ</t>
    </rPh>
    <rPh sb="18" eb="20">
      <t>キジュン</t>
    </rPh>
    <phoneticPr fontId="9"/>
  </si>
  <si>
    <t>キャリアパス要件Ⅲ　次のイとロ両方の基準を満たす。</t>
    <rPh sb="6" eb="8">
      <t>ヨウケン</t>
    </rPh>
    <rPh sb="15" eb="17">
      <t>リョウホウ</t>
    </rPh>
    <rPh sb="18" eb="20">
      <t>キジュン</t>
    </rPh>
    <phoneticPr fontId="9"/>
  </si>
  <si>
    <t>計画書の記載内容に虚偽がないことを証明するとともに、記載内容を証明する資料を適切に保管していることを誓約します。</t>
    <phoneticPr fontId="9"/>
  </si>
  <si>
    <t>ワークシート名
（左からの順）</t>
    <rPh sb="6" eb="7">
      <t>メイ</t>
    </rPh>
    <rPh sb="9" eb="10">
      <t>ヒダリ</t>
    </rPh>
    <rPh sb="13" eb="14">
      <t>ジュン</t>
    </rPh>
    <phoneticPr fontId="40"/>
  </si>
  <si>
    <t>はじめに</t>
    <phoneticPr fontId="40"/>
  </si>
  <si>
    <t>配置等要件</t>
    <rPh sb="0" eb="2">
      <t>ハイチ</t>
    </rPh>
    <rPh sb="2" eb="3">
      <t>トウ</t>
    </rPh>
    <rPh sb="3" eb="5">
      <t>ヨウケン</t>
    </rPh>
    <phoneticPr fontId="9"/>
  </si>
  <si>
    <t>居宅介護</t>
  </si>
  <si>
    <t>療養介護</t>
  </si>
  <si>
    <t>生活介護</t>
  </si>
  <si>
    <t>施設入所支援</t>
  </si>
  <si>
    <t>自立訓練（生活訓練）</t>
  </si>
  <si>
    <t>就労移行支援</t>
  </si>
  <si>
    <t>就労継続支援Ａ型</t>
  </si>
  <si>
    <t>就労継続支援Ｂ型</t>
  </si>
  <si>
    <t>障害福祉サービス等
事業所番号</t>
    <rPh sb="0" eb="2">
      <t>ショウガイ</t>
    </rPh>
    <rPh sb="2" eb="4">
      <t>フクシ</t>
    </rPh>
    <rPh sb="8" eb="9">
      <t>トウ</t>
    </rPh>
    <rPh sb="10" eb="12">
      <t>ジギョウ</t>
    </rPh>
    <rPh sb="12" eb="13">
      <t>ショ</t>
    </rPh>
    <rPh sb="13" eb="15">
      <t>バンゴウ</t>
    </rPh>
    <phoneticPr fontId="9"/>
  </si>
  <si>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9"/>
  </si>
  <si>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9"/>
  </si>
  <si>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9"/>
  </si>
  <si>
    <t>（１）福祉・介護職員処遇改善加算</t>
    <rPh sb="3" eb="5">
      <t>フクシ</t>
    </rPh>
    <rPh sb="6" eb="8">
      <t>カイゴ</t>
    </rPh>
    <rPh sb="8" eb="10">
      <t>ショクイン</t>
    </rPh>
    <rPh sb="10" eb="12">
      <t>ショグウ</t>
    </rPh>
    <rPh sb="12" eb="16">
      <t>カイゼンカサン</t>
    </rPh>
    <phoneticPr fontId="9"/>
  </si>
  <si>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9"/>
  </si>
  <si>
    <t>経験・技能のある
障害福祉人材(A)</t>
    <rPh sb="0" eb="2">
      <t>ケイケン</t>
    </rPh>
    <rPh sb="9" eb="11">
      <t>ショウガイ</t>
    </rPh>
    <rPh sb="11" eb="13">
      <t>フクシ</t>
    </rPh>
    <rPh sb="13" eb="15">
      <t>ジンザイ</t>
    </rPh>
    <phoneticPr fontId="9"/>
  </si>
  <si>
    <t>他の障害福祉人材(B)</t>
    <rPh sb="0" eb="1">
      <t>タ</t>
    </rPh>
    <rPh sb="2" eb="4">
      <t>ショウガイ</t>
    </rPh>
    <rPh sb="4" eb="6">
      <t>フクシ</t>
    </rPh>
    <rPh sb="6" eb="8">
      <t>ジンザイ</t>
    </rPh>
    <phoneticPr fontId="9"/>
  </si>
  <si>
    <t>(A)経験・技能のある障害福祉人材</t>
    <rPh sb="3" eb="5">
      <t>ケイケン</t>
    </rPh>
    <rPh sb="6" eb="8">
      <t>ギノウ</t>
    </rPh>
    <rPh sb="11" eb="13">
      <t>ショウガイ</t>
    </rPh>
    <rPh sb="13" eb="15">
      <t>フクシ</t>
    </rPh>
    <rPh sb="15" eb="17">
      <t>ジンザイ</t>
    </rPh>
    <phoneticPr fontId="9"/>
  </si>
  <si>
    <t>(B)他の障害福祉人材</t>
    <rPh sb="3" eb="4">
      <t>タ</t>
    </rPh>
    <rPh sb="5" eb="7">
      <t>ショウガイ</t>
    </rPh>
    <rPh sb="7" eb="9">
      <t>フクシ</t>
    </rPh>
    <rPh sb="9" eb="11">
      <t>ジンザイ</t>
    </rPh>
    <phoneticPr fontId="9"/>
  </si>
  <si>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9"/>
  </si>
  <si>
    <t>福祉・介護職員の任用における職位、職責又は職務内容等の要件を定めている。</t>
    <rPh sb="0" eb="2">
      <t>フクシ</t>
    </rPh>
    <rPh sb="3" eb="5">
      <t>カイゴ</t>
    </rPh>
    <rPh sb="5" eb="7">
      <t>ショクイン</t>
    </rPh>
    <rPh sb="8" eb="10">
      <t>ニンヨウ</t>
    </rPh>
    <phoneticPr fontId="9"/>
  </si>
  <si>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9"/>
  </si>
  <si>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9"/>
  </si>
  <si>
    <t>福祉・介護職員について、経験若しくは資格等に応じて昇給する仕組み又は一定の基準に基づき定期に昇給を判定する仕組みを設けている。</t>
    <rPh sb="0" eb="2">
      <t>フクシ</t>
    </rPh>
    <phoneticPr fontId="9"/>
  </si>
  <si>
    <t>イについて、全ての福祉・介護職員に周知している。</t>
    <rPh sb="6" eb="7">
      <t>スベ</t>
    </rPh>
    <rPh sb="9" eb="11">
      <t>フクシ</t>
    </rPh>
    <phoneticPr fontId="9"/>
  </si>
  <si>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9"/>
  </si>
  <si>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9"/>
  </si>
  <si>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9"/>
  </si>
  <si>
    <t>障害福祉サービス等
事業所番号</t>
    <rPh sb="0" eb="2">
      <t>ショウガイ</t>
    </rPh>
    <rPh sb="2" eb="4">
      <t>フクシ</t>
    </rPh>
    <rPh sb="8" eb="9">
      <t>トウ</t>
    </rPh>
    <rPh sb="10" eb="13">
      <t>ジギョウショ</t>
    </rPh>
    <rPh sb="13" eb="15">
      <t>バンゴウ</t>
    </rPh>
    <phoneticPr fontId="9"/>
  </si>
  <si>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9"/>
  </si>
  <si>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9"/>
  </si>
  <si>
    <t>区分なし</t>
    <rPh sb="0" eb="2">
      <t>クブン</t>
    </rPh>
    <phoneticPr fontId="9"/>
  </si>
  <si>
    <t>⑦</t>
    <phoneticPr fontId="9"/>
  </si>
  <si>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9"/>
  </si>
  <si>
    <t>６　届出に係る根拠資料について＜共通＞　</t>
    <rPh sb="2" eb="4">
      <t>トドケデ</t>
    </rPh>
    <rPh sb="5" eb="6">
      <t>カカ</t>
    </rPh>
    <rPh sb="7" eb="9">
      <t>コンキョ</t>
    </rPh>
    <rPh sb="9" eb="11">
      <t>シリョウ</t>
    </rPh>
    <rPh sb="16" eb="18">
      <t>キョウツウ</t>
    </rPh>
    <phoneticPr fontId="9"/>
  </si>
  <si>
    <t>（「月額平均８万円の賃金改善又は改善後の賃金が年額440万円以上となる者」を設定できない場合その理由）</t>
    <rPh sb="10" eb="12">
      <t>チンギン</t>
    </rPh>
    <rPh sb="12" eb="14">
      <t>カイゼン</t>
    </rPh>
    <phoneticPr fontId="9"/>
  </si>
  <si>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9"/>
  </si>
  <si>
    <t>ワークシートの
入力順番（推奨）</t>
    <rPh sb="8" eb="10">
      <t>ニュウリョク</t>
    </rPh>
    <rPh sb="10" eb="12">
      <t>ジュンバン</t>
    </rPh>
    <rPh sb="13" eb="15">
      <t>スイショウ</t>
    </rPh>
    <phoneticPr fontId="9"/>
  </si>
  <si>
    <t>【留意事項】</t>
    <rPh sb="1" eb="3">
      <t>リュウイ</t>
    </rPh>
    <rPh sb="3" eb="5">
      <t>ジコウ</t>
    </rPh>
    <phoneticPr fontId="9"/>
  </si>
  <si>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9"/>
  </si>
  <si>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9"/>
  </si>
  <si>
    <t>同行援護</t>
  </si>
  <si>
    <t>短期入所</t>
    <rPh sb="0" eb="2">
      <t>タンキ</t>
    </rPh>
    <rPh sb="2" eb="4">
      <t>ニュウショ</t>
    </rPh>
    <phoneticPr fontId="11"/>
  </si>
  <si>
    <t>※１　</t>
    <phoneticPr fontId="9"/>
  </si>
  <si>
    <t>※２</t>
    <phoneticPr fontId="9"/>
  </si>
  <si>
    <t>加算率(d)</t>
    <rPh sb="0" eb="2">
      <t>カサン</t>
    </rPh>
    <rPh sb="2" eb="3">
      <t>リツ</t>
    </rPh>
    <phoneticPr fontId="9"/>
  </si>
  <si>
    <t>算定対象月(e)</t>
    <rPh sb="0" eb="2">
      <t>サンテイ</t>
    </rPh>
    <rPh sb="2" eb="4">
      <t>タイショウ</t>
    </rPh>
    <rPh sb="4" eb="5">
      <t>ツキ</t>
    </rPh>
    <phoneticPr fontId="9"/>
  </si>
  <si>
    <t>理由：</t>
    <rPh sb="0" eb="2">
      <t>リユウ</t>
    </rPh>
    <phoneticPr fontId="9"/>
  </si>
  <si>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9"/>
  </si>
  <si>
    <t>↓一部項目の他シートへの読み込み列</t>
    <rPh sb="1" eb="3">
      <t>イチブ</t>
    </rPh>
    <rPh sb="3" eb="5">
      <t>コウモク</t>
    </rPh>
    <rPh sb="6" eb="7">
      <t>タ</t>
    </rPh>
    <rPh sb="12" eb="13">
      <t>ヨ</t>
    </rPh>
    <rPh sb="14" eb="15">
      <t>コ</t>
    </rPh>
    <rPh sb="16" eb="17">
      <t>レツ</t>
    </rPh>
    <phoneticPr fontId="9"/>
  </si>
  <si>
    <t>【用語の省略等】</t>
    <rPh sb="1" eb="3">
      <t>ヨウゴ</t>
    </rPh>
    <rPh sb="4" eb="6">
      <t>ショウリャク</t>
    </rPh>
    <rPh sb="6" eb="7">
      <t>トウ</t>
    </rPh>
    <phoneticPr fontId="9"/>
  </si>
  <si>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9"/>
  </si>
  <si>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9"/>
  </si>
  <si>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9"/>
  </si>
  <si>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9"/>
  </si>
  <si>
    <t>障害者支援施設：生活介護</t>
    <rPh sb="0" eb="3">
      <t>ショウガイシャ</t>
    </rPh>
    <rPh sb="3" eb="5">
      <t>シエン</t>
    </rPh>
    <rPh sb="5" eb="7">
      <t>シセツ</t>
    </rPh>
    <rPh sb="8" eb="10">
      <t>セイカツ</t>
    </rPh>
    <phoneticPr fontId="5"/>
  </si>
  <si>
    <t>入職促進に向けた取組</t>
    <rPh sb="0" eb="2">
      <t>ニュウショク</t>
    </rPh>
    <rPh sb="2" eb="4">
      <t>ソクシン</t>
    </rPh>
    <rPh sb="5" eb="6">
      <t>ム</t>
    </rPh>
    <rPh sb="8" eb="10">
      <t>トリクミ</t>
    </rPh>
    <phoneticPr fontId="9"/>
  </si>
  <si>
    <t>資質の向上やキャリアアップに向けた支援</t>
    <rPh sb="0" eb="2">
      <t>シシツ</t>
    </rPh>
    <rPh sb="3" eb="5">
      <t>コウジョウ</t>
    </rPh>
    <rPh sb="14" eb="15">
      <t>ム</t>
    </rPh>
    <rPh sb="17" eb="19">
      <t>シエン</t>
    </rPh>
    <phoneticPr fontId="9"/>
  </si>
  <si>
    <t>両立支援・多様な働き方の推進</t>
    <rPh sb="0" eb="2">
      <t>リョウリツ</t>
    </rPh>
    <rPh sb="2" eb="4">
      <t>シエン</t>
    </rPh>
    <rPh sb="5" eb="7">
      <t>タヨウ</t>
    </rPh>
    <rPh sb="8" eb="9">
      <t>ハタラ</t>
    </rPh>
    <rPh sb="10" eb="11">
      <t>カタ</t>
    </rPh>
    <rPh sb="12" eb="14">
      <t>スイシン</t>
    </rPh>
    <phoneticPr fontId="9"/>
  </si>
  <si>
    <t>腰痛を含む心身の健康管理</t>
    <rPh sb="0" eb="2">
      <t>ヨウツウ</t>
    </rPh>
    <rPh sb="3" eb="4">
      <t>フク</t>
    </rPh>
    <rPh sb="5" eb="7">
      <t>シンシン</t>
    </rPh>
    <rPh sb="8" eb="10">
      <t>ケンコウ</t>
    </rPh>
    <rPh sb="10" eb="12">
      <t>カンリ</t>
    </rPh>
    <phoneticPr fontId="9"/>
  </si>
  <si>
    <t>やりがい・働きがいの構成</t>
    <rPh sb="5" eb="6">
      <t>ハタラ</t>
    </rPh>
    <rPh sb="10" eb="12">
      <t>コウセイ</t>
    </rPh>
    <phoneticPr fontId="9"/>
  </si>
  <si>
    <t>生産性向上のための業務改善の取組</t>
    <rPh sb="0" eb="3">
      <t>セイサンセイ</t>
    </rPh>
    <rPh sb="3" eb="5">
      <t>コウジョウ</t>
    </rPh>
    <rPh sb="9" eb="11">
      <t>ギョウム</t>
    </rPh>
    <rPh sb="11" eb="13">
      <t>カイゼン</t>
    </rPh>
    <rPh sb="14" eb="16">
      <t>トリクミ</t>
    </rPh>
    <phoneticPr fontId="9"/>
  </si>
  <si>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5"/>
  </si>
  <si>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5"/>
  </si>
  <si>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5"/>
  </si>
  <si>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5"/>
  </si>
  <si>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5"/>
  </si>
  <si>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5"/>
  </si>
  <si>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5"/>
  </si>
  <si>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5"/>
  </si>
  <si>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5"/>
  </si>
  <si>
    <t>有給休暇が取得しやすい環境の整備</t>
    <rPh sb="0" eb="2">
      <t>ユウキュウ</t>
    </rPh>
    <rPh sb="2" eb="4">
      <t>キュウカ</t>
    </rPh>
    <rPh sb="5" eb="7">
      <t>シュトク</t>
    </rPh>
    <rPh sb="11" eb="13">
      <t>カンキョウ</t>
    </rPh>
    <rPh sb="14" eb="16">
      <t>セイビ</t>
    </rPh>
    <phoneticPr fontId="5"/>
  </si>
  <si>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5"/>
  </si>
  <si>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5"/>
  </si>
  <si>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5"/>
  </si>
  <si>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5"/>
  </si>
  <si>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5"/>
  </si>
  <si>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5"/>
  </si>
  <si>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5"/>
  </si>
  <si>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5"/>
  </si>
  <si>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5"/>
  </si>
  <si>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5"/>
  </si>
  <si>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5"/>
  </si>
  <si>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5"/>
  </si>
  <si>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5"/>
  </si>
  <si>
    <t>障害を有する者でも働きやすい職場環境の構築や勤務シフトの配慮</t>
    <phoneticPr fontId="5"/>
  </si>
  <si>
    <t>別紙様式２－２</t>
    <rPh sb="0" eb="2">
      <t>ベッシ</t>
    </rPh>
    <rPh sb="2" eb="4">
      <t>ヨウシキ</t>
    </rPh>
    <phoneticPr fontId="9"/>
  </si>
  <si>
    <t>別紙様式２－３</t>
    <rPh sb="0" eb="2">
      <t>ベッシ</t>
    </rPh>
    <rPh sb="2" eb="4">
      <t>ヨウシキ</t>
    </rPh>
    <phoneticPr fontId="9"/>
  </si>
  <si>
    <t>別紙様式２－１</t>
    <rPh sb="0" eb="2">
      <t>ベッシ</t>
    </rPh>
    <rPh sb="2" eb="4">
      <t>ヨウシキ</t>
    </rPh>
    <phoneticPr fontId="9"/>
  </si>
  <si>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9"/>
  </si>
  <si>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9"/>
  </si>
  <si>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9"/>
  </si>
  <si>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9"/>
  </si>
  <si>
    <t>加算提出先</t>
    <rPh sb="0" eb="2">
      <t>カサン</t>
    </rPh>
    <rPh sb="2" eb="4">
      <t>テイシュツ</t>
    </rPh>
    <rPh sb="4" eb="5">
      <t>サキ</t>
    </rPh>
    <phoneticPr fontId="9"/>
  </si>
  <si>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9"/>
  </si>
  <si>
    <t>要件Ⅱ</t>
    <rPh sb="0" eb="2">
      <t>ヨウケン</t>
    </rPh>
    <phoneticPr fontId="9"/>
  </si>
  <si>
    <t>％</t>
    <phoneticPr fontId="9"/>
  </si>
  <si>
    <t>（一月あたり</t>
    <rPh sb="1" eb="2">
      <t>ヒト</t>
    </rPh>
    <rPh sb="2" eb="3">
      <t>ツキ</t>
    </rPh>
    <phoneticPr fontId="9"/>
  </si>
  <si>
    <t>円）</t>
    <phoneticPr fontId="9"/>
  </si>
  <si>
    <t>【記入上の注意】</t>
  </si>
  <si>
    <t>ベースアップ等</t>
    <rPh sb="6" eb="7">
      <t>トウ</t>
    </rPh>
    <phoneticPr fontId="9"/>
  </si>
  <si>
    <t>決まって毎月支払われる手当（新設）</t>
    <rPh sb="0" eb="1">
      <t>キ</t>
    </rPh>
    <rPh sb="4" eb="6">
      <t>マイツキ</t>
    </rPh>
    <rPh sb="6" eb="8">
      <t>シハラ</t>
    </rPh>
    <rPh sb="11" eb="13">
      <t>テアテ</t>
    </rPh>
    <rPh sb="14" eb="16">
      <t>シンセツ</t>
    </rPh>
    <phoneticPr fontId="9"/>
  </si>
  <si>
    <t>決まって毎月支払われる手当（既存の増額）</t>
    <rPh sb="14" eb="16">
      <t>キソン</t>
    </rPh>
    <rPh sb="17" eb="19">
      <t>ゾウガク</t>
    </rPh>
    <phoneticPr fontId="9"/>
  </si>
  <si>
    <t>手当（既存の増額）</t>
    <phoneticPr fontId="9"/>
  </si>
  <si>
    <t>自立訓練（機能訓練）</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</si>
  <si>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</si>
  <si>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</si>
  <si>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</si>
  <si>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</si>
  <si>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</si>
  <si>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</si>
  <si>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9"/>
  </si>
  <si>
    <t>・ベースアップ等加算を創設し、当該加算による賃金改善の合計額の３分の２以上は、</t>
    <phoneticPr fontId="9"/>
  </si>
  <si>
    <t>　基本給又は決まって毎月支払われる手当の引上げに充てることを求めることとしました。</t>
    <phoneticPr fontId="9"/>
  </si>
  <si>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9"/>
  </si>
  <si>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9"/>
  </si>
  <si>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9"/>
  </si>
  <si>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9"/>
  </si>
  <si>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9"/>
  </si>
  <si>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9"/>
  </si>
  <si>
    <t>別紙様式２－４</t>
    <rPh sb="0" eb="2">
      <t>ベッシ</t>
    </rPh>
    <rPh sb="2" eb="4">
      <t>ヨウシキ</t>
    </rPh>
    <phoneticPr fontId="9"/>
  </si>
  <si>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9"/>
  </si>
  <si>
    <t xml:space="preserve">
算定する福祉・介護職員処遇改善加算の区分</t>
    <rPh sb="5" eb="7">
      <t>フクシ</t>
    </rPh>
    <phoneticPr fontId="9"/>
  </si>
  <si>
    <t>（３）ベースアップ等支援加算</t>
    <rPh sb="9" eb="10">
      <t>トウ</t>
    </rPh>
    <rPh sb="10" eb="12">
      <t>シエン</t>
    </rPh>
    <rPh sb="12" eb="14">
      <t>カサン</t>
    </rPh>
    <phoneticPr fontId="9"/>
  </si>
  <si>
    <t>事業所の所在地</t>
    <phoneticPr fontId="9"/>
  </si>
  <si>
    <t>新規・継続
の別</t>
    <rPh sb="0" eb="2">
      <t>シンキ</t>
    </rPh>
    <rPh sb="3" eb="5">
      <t>ケイゾク</t>
    </rPh>
    <rPh sb="7" eb="8">
      <t>ベツ</t>
    </rPh>
    <phoneticPr fontId="9"/>
  </si>
  <si>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9"/>
  </si>
  <si>
    <t>列ごとの合計を「２賃金改善計画について」（４）に転記</t>
    <rPh sb="0" eb="1">
      <t>レツ</t>
    </rPh>
    <rPh sb="4" eb="6">
      <t>ゴウケイ</t>
    </rPh>
    <rPh sb="9" eb="11">
      <t>チンギン</t>
    </rPh>
    <rPh sb="11" eb="13">
      <t>カイゼン</t>
    </rPh>
    <rPh sb="13" eb="15">
      <t>ケイカク</t>
    </rPh>
    <rPh sb="24" eb="26">
      <t>テンキ</t>
    </rPh>
    <phoneticPr fontId="9"/>
  </si>
  <si>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9"/>
  </si>
  <si>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</si>
  <si>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9"/>
  </si>
  <si>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9"/>
  </si>
  <si>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9"/>
  </si>
  <si>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9"/>
  </si>
  <si>
    <t>（１）加算額を上回る賃金改善について</t>
    <rPh sb="3" eb="6">
      <t>カサンガク</t>
    </rPh>
    <rPh sb="7" eb="9">
      <t>ウワマワ</t>
    </rPh>
    <rPh sb="10" eb="12">
      <t>チンギン</t>
    </rPh>
    <rPh sb="12" eb="14">
      <t>カイゼン</t>
    </rPh>
    <phoneticPr fontId="9"/>
  </si>
  <si>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9"/>
  </si>
  <si>
    <t>処遇改善加算</t>
    <phoneticPr fontId="9"/>
  </si>
  <si>
    <t>特定加算</t>
    <phoneticPr fontId="9"/>
  </si>
  <si>
    <t>ベースアップ等加算</t>
    <rPh sb="6" eb="7">
      <t>トウ</t>
    </rPh>
    <rPh sb="7" eb="9">
      <t>カサン</t>
    </rPh>
    <phoneticPr fontId="9"/>
  </si>
  <si>
    <t>令和</t>
    <phoneticPr fontId="9"/>
  </si>
  <si>
    <t>年度の加算の見込額</t>
    <rPh sb="0" eb="2">
      <t>ネンド</t>
    </rPh>
    <rPh sb="3" eb="5">
      <t>カサン</t>
    </rPh>
    <rPh sb="6" eb="9">
      <t>ミコミガク</t>
    </rPh>
    <phoneticPr fontId="9"/>
  </si>
  <si>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9"/>
  </si>
  <si>
    <t>ⅰ）それぞれの加算の算定により賃金改善を行う場合の賃金の総額（見込額）</t>
    <phoneticPr fontId="9"/>
  </si>
  <si>
    <t>(ア)前年度の賃金の総額</t>
    <phoneticPr fontId="9"/>
  </si>
  <si>
    <t>(イ)前年度の処遇改善加算の総額</t>
    <phoneticPr fontId="9"/>
  </si>
  <si>
    <t>(ウ)前年度の特定加算の総額</t>
    <phoneticPr fontId="9"/>
  </si>
  <si>
    <t>【賃金の総額に係る記入上の注意】</t>
    <rPh sb="1" eb="3">
      <t>チンギン</t>
    </rPh>
    <rPh sb="4" eb="6">
      <t>ソウガク</t>
    </rPh>
    <rPh sb="7" eb="8">
      <t>カカ</t>
    </rPh>
    <rPh sb="9" eb="11">
      <t>キニュウ</t>
    </rPh>
    <rPh sb="11" eb="12">
      <t>ジョウ</t>
    </rPh>
    <rPh sb="13" eb="15">
      <t>チュウイ</t>
    </rPh>
    <phoneticPr fontId="9"/>
  </si>
  <si>
    <t>(1)～(6)には、それぞれの加算による賃金改善を行った場合の法定福利費等の事業主負担の増加分を含めることができる。</t>
    <phoneticPr fontId="9"/>
  </si>
  <si>
    <t>【加算の総額に係る記入上の注意】</t>
    <rPh sb="1" eb="3">
      <t>カサン</t>
    </rPh>
    <rPh sb="4" eb="6">
      <t>ソウガク</t>
    </rPh>
    <rPh sb="7" eb="8">
      <t>カカ</t>
    </rPh>
    <rPh sb="9" eb="11">
      <t>キニュウ</t>
    </rPh>
    <rPh sb="11" eb="12">
      <t>ジョウ</t>
    </rPh>
    <rPh sb="13" eb="15">
      <t>チュウイ</t>
    </rPh>
    <phoneticPr fontId="9"/>
  </si>
  <si>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9"/>
  </si>
  <si>
    <t>(オ)前年度の各障害福祉サービス事業者等の
独自の賃金改善額</t>
    <rPh sb="8" eb="10">
      <t>ショウガイ</t>
    </rPh>
    <rPh sb="10" eb="12">
      <t>フクシ</t>
    </rPh>
    <phoneticPr fontId="9"/>
  </si>
  <si>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9"/>
  </si>
  <si>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9"/>
  </si>
  <si>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9"/>
  </si>
  <si>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9"/>
  </si>
  <si>
    <t>（２）福祉・介護職員処遇改善加算</t>
    <rPh sb="3" eb="5">
      <t>フクシ</t>
    </rPh>
    <rPh sb="6" eb="8">
      <t>カイゴ</t>
    </rPh>
    <rPh sb="8" eb="10">
      <t>ショクイン</t>
    </rPh>
    <rPh sb="10" eb="12">
      <t>ショグウ</t>
    </rPh>
    <rPh sb="12" eb="16">
      <t>カイゼンカサン</t>
    </rPh>
    <phoneticPr fontId="9"/>
  </si>
  <si>
    <t>①処遇改善加算の見込額／②賃金改善の見込額</t>
    <phoneticPr fontId="9"/>
  </si>
  <si>
    <t>別紙様式2-1　２(１)のとおり</t>
    <phoneticPr fontId="9"/>
  </si>
  <si>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9"/>
  </si>
  <si>
    <t>別紙様式2-2のとおり</t>
    <phoneticPr fontId="9"/>
  </si>
  <si>
    <t>⑤賃金改善実施期間</t>
    <phoneticPr fontId="9"/>
  </si>
  <si>
    <t>①特定加算の見込額／②賃金改善の見込額</t>
    <phoneticPr fontId="9"/>
  </si>
  <si>
    <t>別紙様式2-1　２(１)のとおり</t>
    <rPh sb="2" eb="4">
      <t>ヨウシキ</t>
    </rPh>
    <phoneticPr fontId="9"/>
  </si>
  <si>
    <t>③処遇改善加算の取得状況</t>
    <rPh sb="1" eb="7">
      <t>ショグウカイゼンカサン</t>
    </rPh>
    <rPh sb="8" eb="10">
      <t>シュトク</t>
    </rPh>
    <rPh sb="10" eb="12">
      <t>ジョウキョウ</t>
    </rPh>
    <phoneticPr fontId="9"/>
  </si>
  <si>
    <t>別紙様式2-2のとおり</t>
    <rPh sb="2" eb="4">
      <t>ヨウシキ</t>
    </rPh>
    <phoneticPr fontId="9"/>
  </si>
  <si>
    <t>別紙様式2-3のとおり</t>
    <phoneticPr fontId="9"/>
  </si>
  <si>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9"/>
  </si>
  <si>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9"/>
  </si>
  <si>
    <t>(A)(B)(C)全て実施</t>
    <phoneticPr fontId="9"/>
  </si>
  <si>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9"/>
  </si>
  <si>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9"/>
  </si>
  <si>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9"/>
  </si>
  <si>
    <t>①ベースアップ等加算の見込額／②賃金改善の見込額</t>
    <phoneticPr fontId="9"/>
  </si>
  <si>
    <t>④ベースアップ等加算の算定対象月</t>
    <rPh sb="7" eb="8">
      <t>トウ</t>
    </rPh>
    <rPh sb="8" eb="10">
      <t>カサン</t>
    </rPh>
    <rPh sb="11" eb="13">
      <t>サンテイ</t>
    </rPh>
    <rPh sb="13" eb="15">
      <t>タイショウ</t>
    </rPh>
    <rPh sb="15" eb="16">
      <t>ツキ</t>
    </rPh>
    <phoneticPr fontId="9"/>
  </si>
  <si>
    <t>別紙様式2-4のとおり</t>
    <phoneticPr fontId="9"/>
  </si>
  <si>
    <t>⑤ベースアップ等による賃金改善の見込額</t>
    <rPh sb="7" eb="8">
      <t>トウ</t>
    </rPh>
    <rPh sb="16" eb="18">
      <t>ミコ</t>
    </rPh>
    <rPh sb="18" eb="19">
      <t>ガク</t>
    </rPh>
    <phoneticPr fontId="9"/>
  </si>
  <si>
    <t>賃金改善実施期間</t>
    <phoneticPr fontId="9"/>
  </si>
  <si>
    <t>（５）賃金改善を行う賃金項目及び方法　</t>
    <rPh sb="10" eb="12">
      <t>チンギン</t>
    </rPh>
    <rPh sb="14" eb="15">
      <t>オヨ</t>
    </rPh>
    <phoneticPr fontId="9"/>
  </si>
  <si>
    <t>イ　処遇改善加算</t>
    <rPh sb="2" eb="4">
      <t>ショグウ</t>
    </rPh>
    <rPh sb="4" eb="8">
      <t>カイゼンカサン</t>
    </rPh>
    <phoneticPr fontId="9"/>
  </si>
  <si>
    <t>※上記に加えて、前年度に提出した計画書の記載内容から変更がない場合は「変更なし」にもチェック（✔）すること。</t>
    <rPh sb="1" eb="3">
      <t>ジョウキ</t>
    </rPh>
    <rPh sb="4" eb="5">
      <t>クワ</t>
    </rPh>
    <phoneticPr fontId="9"/>
  </si>
  <si>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9"/>
  </si>
  <si>
    <t>ロ　特定加算　</t>
    <phoneticPr fontId="9"/>
  </si>
  <si>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9"/>
  </si>
  <si>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9"/>
  </si>
  <si>
    <t>ハ　ベースアップ等加算</t>
    <rPh sb="8" eb="9">
      <t>トウ</t>
    </rPh>
    <rPh sb="9" eb="11">
      <t>カサン</t>
    </rPh>
    <phoneticPr fontId="9"/>
  </si>
  <si>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9"/>
  </si>
  <si>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9"/>
  </si>
  <si>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9"/>
  </si>
  <si>
    <t>（１）②ⅱ）(オ)の「前年度の各障害福祉サービス事業者等の独自の賃金改善額」に計上する場合は記載すること。</t>
    <rPh sb="15" eb="18">
      <t>カクショウガイ</t>
    </rPh>
    <rPh sb="18" eb="20">
      <t>フクシ</t>
    </rPh>
    <rPh sb="24" eb="28">
      <t>ジギョウシャトウ</t>
    </rPh>
    <phoneticPr fontId="9"/>
  </si>
  <si>
    <t>４　職場環境等要件について＜処遇改善加算・特定加算＞　</t>
    <rPh sb="14" eb="16">
      <t>ショグウ</t>
    </rPh>
    <rPh sb="16" eb="18">
      <t>カイゼン</t>
    </rPh>
    <rPh sb="18" eb="20">
      <t>カサン</t>
    </rPh>
    <rPh sb="21" eb="23">
      <t>トクテイ</t>
    </rPh>
    <rPh sb="23" eb="25">
      <t>カサン</t>
    </rPh>
    <phoneticPr fontId="9"/>
  </si>
  <si>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9"/>
  </si>
  <si>
    <t>－</t>
    <phoneticPr fontId="9"/>
  </si>
  <si>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9"/>
  </si>
  <si>
    <t>　　福祉・介護職員処遇改善加算額（見込額）の合計［円］
（別紙様式2-1 ２ （1）①に転記）</t>
    <rPh sb="17" eb="19">
      <t>ミコ</t>
    </rPh>
    <rPh sb="19" eb="20">
      <t>ガク</t>
    </rPh>
    <rPh sb="22" eb="24">
      <t>ゴウケイ</t>
    </rPh>
    <rPh sb="25" eb="26">
      <t>エン</t>
    </rPh>
    <phoneticPr fontId="9"/>
  </si>
  <si>
    <t>　　福祉・介護職員等特定処遇改善加算額（見込額）の合計[円]
（別紙様式2-1 ２ （1）①に転記）</t>
    <rPh sb="2" eb="4">
      <t>フクシ</t>
    </rPh>
    <rPh sb="9" eb="10">
      <t>トウ</t>
    </rPh>
    <rPh sb="10" eb="12">
      <t>トクテイ</t>
    </rPh>
    <rPh sb="18" eb="19">
      <t>ガク</t>
    </rPh>
    <rPh sb="25" eb="27">
      <t>ゴウケイ</t>
    </rPh>
    <phoneticPr fontId="9"/>
  </si>
  <si>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9"/>
  </si>
  <si>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9"/>
  </si>
  <si>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9"/>
  </si>
  <si>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9"/>
  </si>
  <si>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</si>
  <si>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9"/>
  </si>
  <si>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9"/>
  </si>
  <si>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9"/>
  </si>
  <si>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9"/>
  </si>
  <si>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9"/>
  </si>
  <si>
    <t>加算率(f)</t>
    <rPh sb="0" eb="2">
      <t>カサン</t>
    </rPh>
    <rPh sb="2" eb="3">
      <t>リツ</t>
    </rPh>
    <phoneticPr fontId="9"/>
  </si>
  <si>
    <t>算定対象月(g)</t>
    <rPh sb="0" eb="2">
      <t>サンテイ</t>
    </rPh>
    <rPh sb="2" eb="4">
      <t>タイショウ</t>
    </rPh>
    <rPh sb="4" eb="5">
      <t>ツキ</t>
    </rPh>
    <phoneticPr fontId="9"/>
  </si>
  <si>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9"/>
  </si>
  <si>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9"/>
  </si>
  <si>
    <t>加算率(m)</t>
    <phoneticPr fontId="9"/>
  </si>
  <si>
    <t>算定対象月(n)</t>
    <rPh sb="0" eb="2">
      <t>サンテイ</t>
    </rPh>
    <rPh sb="2" eb="4">
      <t>タイショウ</t>
    </rPh>
    <rPh sb="4" eb="5">
      <t>ツキ</t>
    </rPh>
    <phoneticPr fontId="9"/>
  </si>
  <si>
    <t>①福祉・介護職員等ベースアップ等支援加算の見込額
(c×m×n)
[円]</t>
    <phoneticPr fontId="9"/>
  </si>
  <si>
    <t>（o-2）
左記のうち、ベースアップ等による賃金改善の見込額［円］</t>
    <rPh sb="6" eb="8">
      <t>サキ</t>
    </rPh>
    <rPh sb="27" eb="29">
      <t>ミコ</t>
    </rPh>
    <phoneticPr fontId="9"/>
  </si>
  <si>
    <t>（p-2）
左記のうち、ベースアップ等による賃金改善の見込額［円］</t>
    <rPh sb="6" eb="8">
      <t>サキ</t>
    </rPh>
    <rPh sb="27" eb="29">
      <t>ミコ</t>
    </rPh>
    <phoneticPr fontId="9"/>
  </si>
  <si>
    <t>（o-1）
⑤ⅰ）
福祉・介護職員の賃金改善見込額［円］</t>
    <rPh sb="22" eb="24">
      <t>ミコ</t>
    </rPh>
    <phoneticPr fontId="9"/>
  </si>
  <si>
    <t>（p-1）
⑤ⅱ）
その他職種の賃金改善見込額［円］</t>
    <rPh sb="20" eb="22">
      <t>ミコ</t>
    </rPh>
    <phoneticPr fontId="9"/>
  </si>
  <si>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9"/>
  </si>
  <si>
    <t>ⅱ）前年度の賃金の総額（処遇改善加算等を取得し実施される賃金改善額及び独自の賃金改善額を除く）【基準額１・基準額２・基準額３】</t>
    <rPh sb="58" eb="61">
      <t>キジュンガク</t>
    </rPh>
    <phoneticPr fontId="9"/>
  </si>
  <si>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9"/>
  </si>
  <si>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9"/>
  </si>
  <si>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9"/>
  </si>
  <si>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9"/>
  </si>
  <si>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9"/>
  </si>
  <si>
    <r>
      <t>賃金改善実施期間</t>
    </r>
    <r>
      <rPr>
        <sz val="8"/>
        <rFont val="ＭＳ Ｐゴシック"/>
        <family val="3"/>
        <charset val="128"/>
      </rPr>
      <t>(l)</t>
    </r>
    <phoneticPr fontId="9"/>
  </si>
  <si>
    <t>別紙様式2-4のとおり</t>
    <rPh sb="2" eb="4">
      <t>ヨウシキ</t>
    </rPh>
    <phoneticPr fontId="9"/>
  </si>
  <si>
    <t>ⅰ）福祉・介護職員の賃金改善見込額(o - 1)</t>
    <rPh sb="2" eb="4">
      <t>フクシ</t>
    </rPh>
    <rPh sb="10" eb="12">
      <t>チンギン</t>
    </rPh>
    <rPh sb="12" eb="14">
      <t>カイゼン</t>
    </rPh>
    <rPh sb="14" eb="16">
      <t>ミコ</t>
    </rPh>
    <rPh sb="16" eb="17">
      <t>ガク</t>
    </rPh>
    <phoneticPr fontId="9"/>
  </si>
  <si>
    <t>（うち、ベースアップ等による賃金改善の見込額）
(o - 2)</t>
    <rPh sb="10" eb="11">
      <t>トウ</t>
    </rPh>
    <rPh sb="14" eb="16">
      <t>チンギン</t>
    </rPh>
    <rPh sb="16" eb="18">
      <t>カイゼン</t>
    </rPh>
    <rPh sb="19" eb="21">
      <t>ミコ</t>
    </rPh>
    <rPh sb="21" eb="22">
      <t>ガク</t>
    </rPh>
    <phoneticPr fontId="9"/>
  </si>
  <si>
    <t>ⅱ）その他の職員の賃金改善見込額(p - 1)</t>
    <rPh sb="4" eb="5">
      <t>ホカ</t>
    </rPh>
    <rPh sb="6" eb="8">
      <t>ショクイン</t>
    </rPh>
    <phoneticPr fontId="9"/>
  </si>
  <si>
    <t>（うち、ベースアップ等による賃金改善の見込額）
(p - 2)</t>
    <rPh sb="10" eb="11">
      <t>トウ</t>
    </rPh>
    <rPh sb="14" eb="16">
      <t>チンギン</t>
    </rPh>
    <rPh sb="16" eb="18">
      <t>カイゼン</t>
    </rPh>
    <rPh sb="19" eb="21">
      <t>ミコ</t>
    </rPh>
    <rPh sb="21" eb="22">
      <t>ガク</t>
    </rPh>
    <phoneticPr fontId="9"/>
  </si>
  <si>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9"/>
  </si>
  <si>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9"/>
  </si>
  <si>
    <t>(4)には、福祉・介護職員（特定加算を併せて取得する場合は「経験・技能のある障害福祉人材（Ａ）」及び「他の障害福祉人材（Ｂ）」）のみの賃金の総額を記載すること。</t>
    <rPh sb="6" eb="8">
      <t>フクシ</t>
    </rPh>
    <phoneticPr fontId="9"/>
  </si>
  <si>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9"/>
  </si>
  <si>
    <t>別紙様式2-5</t>
    <phoneticPr fontId="40"/>
  </si>
  <si>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40"/>
  </si>
  <si>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40"/>
  </si>
  <si>
    <t>年度届出用)</t>
    <phoneticPr fontId="40"/>
  </si>
  <si>
    <t xml:space="preserve">                                                                        </t>
  </si>
  <si>
    <t>事業所等情報</t>
  </si>
  <si>
    <t>フリガナ</t>
    <phoneticPr fontId="40"/>
  </si>
  <si>
    <t>法人名</t>
    <rPh sb="0" eb="2">
      <t>ホウジン</t>
    </rPh>
    <rPh sb="2" eb="3">
      <t>メイ</t>
    </rPh>
    <phoneticPr fontId="40"/>
  </si>
  <si>
    <t>次の内容について、該当・非該当のうちあてはまるものに☑をつけること。</t>
    <phoneticPr fontId="40"/>
  </si>
  <si>
    <t>特例a</t>
    <phoneticPr fontId="40"/>
  </si>
  <si>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40"/>
  </si>
  <si>
    <t>該当</t>
    <rPh sb="0" eb="2">
      <t>ガイトウ</t>
    </rPh>
    <phoneticPr fontId="40"/>
  </si>
  <si>
    <t>非該当</t>
    <rPh sb="0" eb="3">
      <t>ヒガイトウ</t>
    </rPh>
    <phoneticPr fontId="40"/>
  </si>
  <si>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40"/>
  </si>
  <si>
    <t>該当職員の職種</t>
    <phoneticPr fontId="40"/>
  </si>
  <si>
    <t>該当職員の特性（特例を適用する理由）</t>
    <phoneticPr fontId="40"/>
  </si>
  <si>
    <t>予定人数</t>
    <phoneticPr fontId="40"/>
  </si>
  <si>
    <t>合計</t>
    <rPh sb="0" eb="2">
      <t>ゴウケイ</t>
    </rPh>
    <phoneticPr fontId="40"/>
  </si>
  <si>
    <t>特例b</t>
  </si>
  <si>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40"/>
  </si>
  <si>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40"/>
  </si>
  <si>
    <t>※　人数は実人数で記載してください。</t>
  </si>
  <si>
    <t>※　該当職員の特性は具体的に記載してください。</t>
  </si>
  <si>
    <t>※　特例ａ及び特例ｂともに非該当の場合は、当該様式を提出する必要はありません。</t>
  </si>
  <si>
    <t>別紙様式４</t>
    <rPh sb="0" eb="2">
      <t>ベッシ</t>
    </rPh>
    <rPh sb="2" eb="4">
      <t>ヨウシキ</t>
    </rPh>
    <phoneticPr fontId="9"/>
  </si>
  <si>
    <t>変更に係る届出書（令和</t>
    <rPh sb="0" eb="2">
      <t>ヘンコウ</t>
    </rPh>
    <rPh sb="3" eb="4">
      <t>カカ</t>
    </rPh>
    <rPh sb="5" eb="8">
      <t>トドケデショ</t>
    </rPh>
    <phoneticPr fontId="9"/>
  </si>
  <si>
    <t>基本情報</t>
    <rPh sb="0" eb="2">
      <t>キホン</t>
    </rPh>
    <rPh sb="2" eb="4">
      <t>ジョウホウ</t>
    </rPh>
    <phoneticPr fontId="9"/>
  </si>
  <si>
    <t>〒</t>
  </si>
  <si>
    <t>E-mail</t>
  </si>
  <si>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9"/>
  </si>
  <si>
    <t>１ 届出を行う加算</t>
    <rPh sb="2" eb="4">
      <t>トドケデ</t>
    </rPh>
    <rPh sb="5" eb="6">
      <t>オコナ</t>
    </rPh>
    <rPh sb="7" eb="9">
      <t>カサン</t>
    </rPh>
    <phoneticPr fontId="40"/>
  </si>
  <si>
    <t>福祉・介護職員処遇改善加算</t>
    <rPh sb="0" eb="2">
      <t>フクシ</t>
    </rPh>
    <rPh sb="3" eb="5">
      <t>カイゴ</t>
    </rPh>
    <rPh sb="5" eb="7">
      <t>ショクイン</t>
    </rPh>
    <rPh sb="7" eb="13">
      <t>ショグウカイゼンカサン</t>
    </rPh>
    <phoneticPr fontId="4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</si>
  <si>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0"/>
  </si>
  <si>
    <t>福祉・介護職員等ベースアップ等支援加算</t>
    <rPh sb="0" eb="2">
      <t>フクシ</t>
    </rPh>
    <rPh sb="3" eb="5">
      <t>カイゴ</t>
    </rPh>
    <phoneticPr fontId="40"/>
  </si>
  <si>
    <t>２ 変更が生じた日</t>
    <rPh sb="2" eb="4">
      <t>ヘンコウ</t>
    </rPh>
    <rPh sb="5" eb="6">
      <t>ショウ</t>
    </rPh>
    <rPh sb="8" eb="9">
      <t>ヒ</t>
    </rPh>
    <phoneticPr fontId="131"/>
  </si>
  <si>
    <t>年</t>
    <rPh sb="0" eb="1">
      <t>ネン</t>
    </rPh>
    <phoneticPr fontId="131"/>
  </si>
  <si>
    <t>月</t>
    <rPh sb="0" eb="1">
      <t>ガツ</t>
    </rPh>
    <phoneticPr fontId="131"/>
  </si>
  <si>
    <t>日</t>
    <rPh sb="0" eb="1">
      <t>ニチ</t>
    </rPh>
    <phoneticPr fontId="131"/>
  </si>
  <si>
    <t>３ 届出を行う理由</t>
    <rPh sb="2" eb="4">
      <t>トドケデ</t>
    </rPh>
    <rPh sb="5" eb="6">
      <t>オコナ</t>
    </rPh>
    <rPh sb="7" eb="9">
      <t>リユウ</t>
    </rPh>
    <phoneticPr fontId="131"/>
  </si>
  <si>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40"/>
  </si>
  <si>
    <t>変更事項</t>
    <rPh sb="0" eb="2">
      <t>ヘンコウ</t>
    </rPh>
    <rPh sb="2" eb="4">
      <t>ジコウ</t>
    </rPh>
    <phoneticPr fontId="131"/>
  </si>
  <si>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131"/>
  </si>
  <si>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131"/>
  </si>
  <si>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40"/>
  </si>
  <si>
    <t>４ 変更の概要</t>
    <rPh sb="2" eb="4">
      <t>ヘンコウ</t>
    </rPh>
    <rPh sb="5" eb="7">
      <t>ガイヨウ</t>
    </rPh>
    <phoneticPr fontId="131"/>
  </si>
  <si>
    <t xml:space="preserve"> （法人名）</t>
    <rPh sb="2" eb="4">
      <t>ホウジン</t>
    </rPh>
    <rPh sb="4" eb="5">
      <t>メイ</t>
    </rPh>
    <phoneticPr fontId="9"/>
  </si>
  <si>
    <t xml:space="preserve"> </t>
    <phoneticPr fontId="9"/>
  </si>
  <si>
    <t xml:space="preserve"> （代表者名）</t>
    <rPh sb="2" eb="5">
      <t>ダイヒョウシャ</t>
    </rPh>
    <rPh sb="5" eb="6">
      <t>メイ</t>
    </rPh>
    <rPh sb="6" eb="7">
      <t>ホウミョウ</t>
    </rPh>
    <phoneticPr fontId="9"/>
  </si>
  <si>
    <t>別紙様式５</t>
    <rPh sb="0" eb="2">
      <t>ベッシ</t>
    </rPh>
    <rPh sb="2" eb="4">
      <t>ヨウシキ</t>
    </rPh>
    <phoneticPr fontId="9"/>
  </si>
  <si>
    <t>特別な事情に係る届出書（令和</t>
    <rPh sb="0" eb="2">
      <t>トクベツ</t>
    </rPh>
    <rPh sb="3" eb="5">
      <t>ジジョウ</t>
    </rPh>
    <rPh sb="6" eb="7">
      <t>カカ</t>
    </rPh>
    <rPh sb="8" eb="11">
      <t>トドケデショ</t>
    </rPh>
    <phoneticPr fontId="9"/>
  </si>
  <si>
    <t>年度）</t>
    <phoneticPr fontId="9"/>
  </si>
  <si>
    <t>フリガナ</t>
    <phoneticPr fontId="9"/>
  </si>
  <si>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9"/>
  </si>
  <si>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9"/>
  </si>
  <si>
    <t>２．賃金水準の引き下げの内容</t>
    <rPh sb="2" eb="4">
      <t>チンギン</t>
    </rPh>
    <rPh sb="4" eb="6">
      <t>スイジュン</t>
    </rPh>
    <rPh sb="7" eb="8">
      <t>ヒ</t>
    </rPh>
    <rPh sb="9" eb="10">
      <t>サ</t>
    </rPh>
    <rPh sb="12" eb="14">
      <t>ナイヨウ</t>
    </rPh>
    <phoneticPr fontId="9"/>
  </si>
  <si>
    <t>３．経営及び賃金水準の改善の見込み</t>
    <rPh sb="2" eb="4">
      <t>ケイエイ</t>
    </rPh>
    <rPh sb="4" eb="5">
      <t>オヨ</t>
    </rPh>
    <rPh sb="6" eb="8">
      <t>チンギン</t>
    </rPh>
    <rPh sb="8" eb="10">
      <t>スイジュン</t>
    </rPh>
    <rPh sb="11" eb="13">
      <t>カイゼン</t>
    </rPh>
    <rPh sb="14" eb="16">
      <t>ミコ</t>
    </rPh>
    <phoneticPr fontId="9"/>
  </si>
  <si>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9"/>
  </si>
  <si>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9"/>
  </si>
  <si>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9"/>
  </si>
  <si>
    <t>様式1-1</t>
    <rPh sb="0" eb="2">
      <t>ヨウシキ</t>
    </rPh>
    <phoneticPr fontId="9"/>
  </si>
  <si>
    <t>福祉・介護職員処遇改善加算等の取得に係る届出書（障害者）</t>
    <rPh sb="13" eb="14">
      <t>トウ</t>
    </rPh>
    <rPh sb="15" eb="17">
      <t>シュトク</t>
    </rPh>
    <rPh sb="24" eb="27">
      <t>ショウガイシャ</t>
    </rPh>
    <phoneticPr fontId="9"/>
  </si>
  <si>
    <t>日</t>
    <rPh sb="0" eb="1">
      <t>ヒ</t>
    </rPh>
    <phoneticPr fontId="9"/>
  </si>
  <si>
    <t>広島県知事</t>
  </si>
  <si>
    <t>様</t>
  </si>
  <si>
    <t>所 在 地</t>
  </si>
  <si>
    <t>届出者</t>
  </si>
  <si>
    <t>名　　称</t>
  </si>
  <si>
    <t>代表者名</t>
  </si>
  <si>
    <t>　このことについて，次のとおり関係書類を添えて届け出ます。</t>
  </si>
  <si>
    <t>事業所・施設の名称</t>
    <phoneticPr fontId="9"/>
  </si>
  <si>
    <t>事業所番号</t>
    <rPh sb="0" eb="3">
      <t>ジギョウショ</t>
    </rPh>
    <rPh sb="3" eb="5">
      <t>バンゴウ</t>
    </rPh>
    <phoneticPr fontId="9"/>
  </si>
  <si>
    <t>事業所・施設の所在地</t>
    <phoneticPr fontId="9"/>
  </si>
  <si>
    <t>郵便番号</t>
    <rPh sb="0" eb="4">
      <t>ユウビンバンゴウ</t>
    </rPh>
    <phoneticPr fontId="9"/>
  </si>
  <si>
    <t>広島県</t>
  </si>
  <si>
    <t>（市町を選んでください）</t>
  </si>
  <si>
    <t>連絡先</t>
  </si>
  <si>
    <t>電話番号</t>
  </si>
  <si>
    <t>ＦＡＸ番号</t>
    <phoneticPr fontId="9"/>
  </si>
  <si>
    <t>電子メールアドレス</t>
  </si>
  <si>
    <t>届出を行う事業所・施設の種類</t>
  </si>
  <si>
    <t>一体的に管理運営を
行う事業等の種類</t>
  </si>
  <si>
    <t>実施事業等</t>
    <phoneticPr fontId="9"/>
  </si>
  <si>
    <t>異動等の区分</t>
    <phoneticPr fontId="9"/>
  </si>
  <si>
    <t>異動年月日</t>
  </si>
  <si>
    <t>変更の内容（変更の場合に記入）</t>
    <rPh sb="0" eb="2">
      <t>ヘンコウ</t>
    </rPh>
    <rPh sb="3" eb="5">
      <t>ナイヨウ</t>
    </rPh>
    <rPh sb="12" eb="14">
      <t>キニュウ</t>
    </rPh>
    <phoneticPr fontId="9"/>
  </si>
  <si>
    <t>変更前</t>
  </si>
  <si>
    <t>変更後</t>
  </si>
  <si>
    <t>介護給付</t>
    <phoneticPr fontId="9"/>
  </si>
  <si>
    <t>居宅介護</t>
    <rPh sb="0" eb="2">
      <t>キョタク</t>
    </rPh>
    <rPh sb="2" eb="4">
      <t>カイゴ</t>
    </rPh>
    <phoneticPr fontId="9"/>
  </si>
  <si>
    <t>　</t>
  </si>
  <si>
    <t>重度訪問介護</t>
    <rPh sb="0" eb="2">
      <t>ジュウド</t>
    </rPh>
    <rPh sb="2" eb="4">
      <t>ホウモン</t>
    </rPh>
    <rPh sb="4" eb="6">
      <t>カイゴ</t>
    </rPh>
    <phoneticPr fontId="9"/>
  </si>
  <si>
    <t>同行援護</t>
    <rPh sb="0" eb="2">
      <t>ドウコウ</t>
    </rPh>
    <rPh sb="2" eb="4">
      <t>エンゴ</t>
    </rPh>
    <phoneticPr fontId="9"/>
  </si>
  <si>
    <t>行動援護</t>
    <rPh sb="0" eb="2">
      <t>コウドウ</t>
    </rPh>
    <rPh sb="2" eb="4">
      <t>エンゴ</t>
    </rPh>
    <phoneticPr fontId="9"/>
  </si>
  <si>
    <t>短期入所</t>
  </si>
  <si>
    <t>重度障害者等包括支援</t>
    <rPh sb="0" eb="2">
      <t>ジュウド</t>
    </rPh>
    <rPh sb="2" eb="5">
      <t>ショウガイシャ</t>
    </rPh>
    <rPh sb="5" eb="6">
      <t>トウ</t>
    </rPh>
    <rPh sb="6" eb="8">
      <t>ホウカツ</t>
    </rPh>
    <rPh sb="8" eb="10">
      <t>シエン</t>
    </rPh>
    <phoneticPr fontId="9"/>
  </si>
  <si>
    <t>訓練等給付</t>
  </si>
  <si>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</si>
  <si>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</si>
  <si>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共同生活援助</t>
  </si>
  <si>
    <t>関係書類</t>
  </si>
  <si>
    <t>別紙のとおり</t>
    <phoneticPr fontId="9"/>
  </si>
  <si>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9"/>
  </si>
  <si>
    <t>　2 「実施事業等」欄は，一体的に管理運営を行う全ての事業等を選択すること。</t>
    <rPh sb="31" eb="33">
      <t>センタク</t>
    </rPh>
    <phoneticPr fontId="9"/>
  </si>
  <si>
    <t>　3 「異動等の区分」欄は，今回届出を行う事業等について該当する項目を選択すること。</t>
    <rPh sb="35" eb="37">
      <t>センタク</t>
    </rPh>
    <phoneticPr fontId="9"/>
  </si>
  <si>
    <t>提供サービス</t>
    <rPh sb="0" eb="2">
      <t>テイキョウ</t>
    </rPh>
    <phoneticPr fontId="9"/>
  </si>
  <si>
    <t>適用開始日</t>
    <rPh sb="0" eb="2">
      <t>テキヨウ</t>
    </rPh>
    <rPh sb="2" eb="5">
      <t>カイシビ</t>
    </rPh>
    <phoneticPr fontId="9"/>
  </si>
  <si>
    <t>福祉・介護職員等特定処遇改善加算対象</t>
    <rPh sb="16" eb="18">
      <t>タイショウ</t>
    </rPh>
    <phoneticPr fontId="9"/>
  </si>
  <si>
    <t>福祉・介護職員等特定処遇改善加算区分（※4）</t>
    <rPh sb="16" eb="18">
      <t>クブン</t>
    </rPh>
    <phoneticPr fontId="9"/>
  </si>
  <si>
    <t>　</t>
    <phoneticPr fontId="9"/>
  </si>
  <si>
    <t>生活介護</t>
    <rPh sb="0" eb="2">
      <t>セイカツ</t>
    </rPh>
    <rPh sb="2" eb="4">
      <t>カイゴ</t>
    </rPh>
    <phoneticPr fontId="9"/>
  </si>
  <si>
    <t>短期入所</t>
    <rPh sb="0" eb="2">
      <t>タンキ</t>
    </rPh>
    <rPh sb="2" eb="4">
      <t>ニュウショ</t>
    </rPh>
    <phoneticPr fontId="9"/>
  </si>
  <si>
    <t>施設入所支援</t>
    <rPh sb="0" eb="2">
      <t>シセツ</t>
    </rPh>
    <rPh sb="2" eb="4">
      <t>ニュウショ</t>
    </rPh>
    <rPh sb="4" eb="6">
      <t>シエン</t>
    </rPh>
    <phoneticPr fontId="9"/>
  </si>
  <si>
    <t>就労継続支援Ａ型</t>
    <rPh sb="0" eb="2">
      <t>シュウロウ</t>
    </rPh>
    <rPh sb="2" eb="4">
      <t>ケイゾク</t>
    </rPh>
    <rPh sb="4" eb="6">
      <t>シエン</t>
    </rPh>
    <rPh sb="7" eb="8">
      <t>ガタ</t>
    </rPh>
    <phoneticPr fontId="9"/>
  </si>
  <si>
    <t>就労継続支援Ｂ型</t>
    <rPh sb="0" eb="2">
      <t>シュウロウ</t>
    </rPh>
    <rPh sb="2" eb="4">
      <t>ケイゾク</t>
    </rPh>
    <rPh sb="4" eb="6">
      <t>シエン</t>
    </rPh>
    <rPh sb="7" eb="8">
      <t>ガタ</t>
    </rPh>
    <phoneticPr fontId="9"/>
  </si>
  <si>
    <t>共同生活援助</t>
    <rPh sb="0" eb="2">
      <t>キョウドウ</t>
    </rPh>
    <rPh sb="2" eb="4">
      <t>セイカツ</t>
    </rPh>
    <rPh sb="4" eb="6">
      <t>エンジョ</t>
    </rPh>
    <phoneticPr fontId="9"/>
  </si>
  <si>
    <t>様式1-2</t>
    <rPh sb="0" eb="2">
      <t>ヨウシキ</t>
    </rPh>
    <phoneticPr fontId="9"/>
  </si>
  <si>
    <t>福祉・介護職員処遇改善加算等の取得に係る届出書（障害児）</t>
    <rPh sb="13" eb="14">
      <t>トウ</t>
    </rPh>
    <rPh sb="15" eb="17">
      <t>シュトク</t>
    </rPh>
    <rPh sb="24" eb="26">
      <t>ショウガイ</t>
    </rPh>
    <rPh sb="26" eb="27">
      <t>ジ</t>
    </rPh>
    <phoneticPr fontId="9"/>
  </si>
  <si>
    <t>事業所・施設の所在地</t>
    <phoneticPr fontId="9"/>
  </si>
  <si>
    <t>-</t>
    <phoneticPr fontId="9"/>
  </si>
  <si>
    <t>実施事業等</t>
    <phoneticPr fontId="9"/>
  </si>
  <si>
    <t>異動等の区分</t>
    <phoneticPr fontId="9"/>
  </si>
  <si>
    <t>通所</t>
    <rPh sb="0" eb="2">
      <t>ツウショ</t>
    </rPh>
    <phoneticPr fontId="9"/>
  </si>
  <si>
    <t>児童発達支援</t>
    <rPh sb="0" eb="2">
      <t>ジドウ</t>
    </rPh>
    <rPh sb="2" eb="4">
      <t>ハッタツ</t>
    </rPh>
    <rPh sb="4" eb="6">
      <t>シエン</t>
    </rPh>
    <phoneticPr fontId="9"/>
  </si>
  <si>
    <t>医療型児童発達支援</t>
    <rPh sb="0" eb="2">
      <t>イリョウ</t>
    </rPh>
    <rPh sb="2" eb="3">
      <t>ガタ</t>
    </rPh>
    <rPh sb="3" eb="5">
      <t>ジドウ</t>
    </rPh>
    <rPh sb="5" eb="7">
      <t>ハッタツ</t>
    </rPh>
    <rPh sb="7" eb="9">
      <t>シエン</t>
    </rPh>
    <phoneticPr fontId="9"/>
  </si>
  <si>
    <t>放課後等デイサービス</t>
    <rPh sb="0" eb="3">
      <t>ホウカゴ</t>
    </rPh>
    <rPh sb="3" eb="4">
      <t>トウ</t>
    </rPh>
    <phoneticPr fontId="9"/>
  </si>
  <si>
    <t>居宅訪問型児童発達支援</t>
    <rPh sb="0" eb="2">
      <t>キョタク</t>
    </rPh>
    <rPh sb="2" eb="4">
      <t>ホウモン</t>
    </rPh>
    <rPh sb="4" eb="5">
      <t>ガタ</t>
    </rPh>
    <rPh sb="5" eb="7">
      <t>ジドウ</t>
    </rPh>
    <rPh sb="7" eb="9">
      <t>ハッタツ</t>
    </rPh>
    <rPh sb="9" eb="11">
      <t>シエン</t>
    </rPh>
    <phoneticPr fontId="9"/>
  </si>
  <si>
    <t>保育所等訪問支援</t>
    <rPh sb="0" eb="2">
      <t>ホイク</t>
    </rPh>
    <rPh sb="2" eb="3">
      <t>ショ</t>
    </rPh>
    <rPh sb="3" eb="4">
      <t>トウ</t>
    </rPh>
    <rPh sb="4" eb="6">
      <t>ホウモン</t>
    </rPh>
    <rPh sb="6" eb="8">
      <t>シエン</t>
    </rPh>
    <phoneticPr fontId="9"/>
  </si>
  <si>
    <t>入所</t>
    <rPh sb="0" eb="2">
      <t>ニュウショ</t>
    </rPh>
    <phoneticPr fontId="9"/>
  </si>
  <si>
    <t>福祉型障害児入所施設</t>
    <rPh sb="0" eb="3">
      <t>フクシガタ</t>
    </rPh>
    <rPh sb="3" eb="5">
      <t>ショウガイ</t>
    </rPh>
    <rPh sb="5" eb="6">
      <t>ジ</t>
    </rPh>
    <rPh sb="6" eb="8">
      <t>ニュウショ</t>
    </rPh>
    <rPh sb="8" eb="10">
      <t>シセツ</t>
    </rPh>
    <phoneticPr fontId="9"/>
  </si>
  <si>
    <t>医療型障害児入所施設</t>
    <rPh sb="0" eb="2">
      <t>イリョウ</t>
    </rPh>
    <rPh sb="2" eb="3">
      <t>ガタ</t>
    </rPh>
    <rPh sb="3" eb="5">
      <t>ショウガイ</t>
    </rPh>
    <rPh sb="5" eb="6">
      <t>ジ</t>
    </rPh>
    <rPh sb="6" eb="8">
      <t>ニュウショ</t>
    </rPh>
    <rPh sb="8" eb="10">
      <t>シセツ</t>
    </rPh>
    <phoneticPr fontId="9"/>
  </si>
  <si>
    <t>別紙のとおり</t>
    <phoneticPr fontId="9"/>
  </si>
  <si>
    <t>福祉・介護職員処遇改善加算等の取得に係る状況一覧表</t>
    <rPh sb="18" eb="19">
      <t>カカ</t>
    </rPh>
    <rPh sb="20" eb="22">
      <t>ジョウキョウ</t>
    </rPh>
    <rPh sb="22" eb="24">
      <t>イチラン</t>
    </rPh>
    <rPh sb="24" eb="25">
      <t>ヒョウ</t>
    </rPh>
    <phoneticPr fontId="9"/>
  </si>
  <si>
    <t>処遇改善加算等に係る体制等</t>
    <rPh sb="0" eb="2">
      <t>ショグウ</t>
    </rPh>
    <rPh sb="2" eb="4">
      <t>カイゼン</t>
    </rPh>
    <rPh sb="4" eb="6">
      <t>カサン</t>
    </rPh>
    <rPh sb="6" eb="7">
      <t>ナド</t>
    </rPh>
    <rPh sb="8" eb="9">
      <t>カカ</t>
    </rPh>
    <rPh sb="10" eb="12">
      <t>タイセイ</t>
    </rPh>
    <rPh sb="12" eb="13">
      <t>トウ</t>
    </rPh>
    <phoneticPr fontId="9"/>
  </si>
  <si>
    <t>児童発達支援</t>
    <phoneticPr fontId="9"/>
  </si>
  <si>
    <t>福祉・介護職員処遇改善加算対象</t>
    <rPh sb="5" eb="7">
      <t>ショクイン</t>
    </rPh>
    <phoneticPr fontId="9"/>
  </si>
  <si>
    <t>キャリアパス区分（※5）</t>
    <phoneticPr fontId="9"/>
  </si>
  <si>
    <t>福祉・介護職員等特定処遇改善加算区分（※6）</t>
    <rPh sb="16" eb="18">
      <t>クブン</t>
    </rPh>
    <phoneticPr fontId="9"/>
  </si>
  <si>
    <t>医療型
児童発達支援</t>
    <phoneticPr fontId="9"/>
  </si>
  <si>
    <t>放課後等デイ
サービス</t>
    <phoneticPr fontId="9"/>
  </si>
  <si>
    <t>居宅訪問型
児童発達支援</t>
    <rPh sb="0" eb="2">
      <t>キョタク</t>
    </rPh>
    <rPh sb="2" eb="4">
      <t>ホウモン</t>
    </rPh>
    <rPh sb="4" eb="5">
      <t>ガタ</t>
    </rPh>
    <rPh sb="6" eb="8">
      <t>ジドウ</t>
    </rPh>
    <rPh sb="8" eb="10">
      <t>ハッタツ</t>
    </rPh>
    <rPh sb="10" eb="12">
      <t>シエン</t>
    </rPh>
    <phoneticPr fontId="9"/>
  </si>
  <si>
    <t>福祉型障害児
入所施設</t>
    <phoneticPr fontId="9"/>
  </si>
  <si>
    <t>医療型障害児
入所施設</t>
    <phoneticPr fontId="9"/>
  </si>
  <si>
    <t>※５</t>
    <phoneticPr fontId="9"/>
  </si>
  <si>
    <r>
      <t>「キャリアパス区分」欄</t>
    </r>
    <r>
      <rPr>
        <sz val="14"/>
        <rFont val="ＭＳ Ｐゴシック"/>
        <family val="3"/>
        <charset val="128"/>
      </rPr>
      <t>は、福祉・介護職員処遇改善加算対象が「２．あり」の</t>
    </r>
    <r>
      <rPr>
        <sz val="14"/>
        <rFont val="ＭＳ Ｐゴシック"/>
        <family val="3"/>
        <charset val="128"/>
      </rPr>
      <t>場合に設定する。</t>
    </r>
    <rPh sb="13" eb="15">
      <t>フクシ</t>
    </rPh>
    <rPh sb="16" eb="18">
      <t>カイゴ</t>
    </rPh>
    <rPh sb="18" eb="20">
      <t>ショクイン</t>
    </rPh>
    <rPh sb="20" eb="22">
      <t>ショグウ</t>
    </rPh>
    <rPh sb="22" eb="24">
      <t>カイゼン</t>
    </rPh>
    <rPh sb="24" eb="26">
      <t>カサン</t>
    </rPh>
    <phoneticPr fontId="9"/>
  </si>
  <si>
    <t>※６</t>
    <phoneticPr fontId="9"/>
  </si>
  <si>
    <r>
      <t>「福祉・介護職員等特定処遇改善加算区分」欄</t>
    </r>
    <r>
      <rPr>
        <sz val="14"/>
        <rFont val="ＭＳ Ｐゴシック"/>
        <family val="3"/>
        <charset val="128"/>
      </rPr>
      <t>は、福祉・介護職員等処遇改善加算対象が「２．あり」の場合に設定する。</t>
    </r>
    <rPh sb="23" eb="25">
      <t>フクシ</t>
    </rPh>
    <rPh sb="26" eb="28">
      <t>カイゴ</t>
    </rPh>
    <rPh sb="28" eb="30">
      <t>ショクイン</t>
    </rPh>
    <rPh sb="30" eb="31">
      <t>トウ</t>
    </rPh>
    <rPh sb="31" eb="33">
      <t>ショグウ</t>
    </rPh>
    <rPh sb="33" eb="35">
      <t>カイゼン</t>
    </rPh>
    <rPh sb="35" eb="37">
      <t>カサン</t>
    </rPh>
    <phoneticPr fontId="9"/>
  </si>
  <si>
    <t>福祉・介護職員等ベースアップ等支援加算対象</t>
    <rPh sb="14" eb="15">
      <t>トウ</t>
    </rPh>
    <rPh sb="15" eb="17">
      <t>シエン</t>
    </rPh>
    <rPh sb="19" eb="21">
      <t>タイショウ</t>
    </rPh>
    <phoneticPr fontId="9"/>
  </si>
  <si>
    <t>療養介護</t>
    <rPh sb="0" eb="2">
      <t>リョウヨウ</t>
    </rPh>
    <rPh sb="2" eb="4">
      <t>カイゴ</t>
    </rPh>
    <phoneticPr fontId="9"/>
  </si>
  <si>
    <t>※３</t>
    <phoneticPr fontId="9"/>
  </si>
  <si>
    <t>※４</t>
    <phoneticPr fontId="9"/>
  </si>
  <si>
    <t>キャリアパス区分（※3）</t>
    <phoneticPr fontId="9"/>
  </si>
  <si>
    <t>キャリアパス区分（※3）</t>
    <phoneticPr fontId="9"/>
  </si>
  <si>
    <t>自立訓練</t>
    <rPh sb="0" eb="2">
      <t>ジリツ</t>
    </rPh>
    <rPh sb="2" eb="4">
      <t>クンレン</t>
    </rPh>
    <phoneticPr fontId="9"/>
  </si>
  <si>
    <t>就労移行支援</t>
    <rPh sb="0" eb="2">
      <t>シュウロウ</t>
    </rPh>
    <rPh sb="2" eb="4">
      <t>イコウ</t>
    </rPh>
    <rPh sb="4" eb="6">
      <t>シエン</t>
    </rPh>
    <phoneticPr fontId="9"/>
  </si>
  <si>
    <t>年度）</t>
    <phoneticPr fontId="9"/>
  </si>
  <si>
    <t>フリガナ</t>
    <phoneticPr fontId="9"/>
  </si>
  <si>
    <t>フリガナ</t>
    <phoneticPr fontId="9"/>
  </si>
  <si>
    <t>記載すべき事項</t>
    <phoneticPr fontId="40"/>
  </si>
  <si>
    <t>提出すべき書類</t>
    <phoneticPr fontId="131"/>
  </si>
  <si>
    <t>①</t>
    <phoneticPr fontId="131"/>
  </si>
  <si>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131"/>
  </si>
  <si>
    <t>―</t>
    <phoneticPr fontId="40"/>
  </si>
  <si>
    <t>別紙様式２－１</t>
    <phoneticPr fontId="40"/>
  </si>
  <si>
    <t>②</t>
    <phoneticPr fontId="131"/>
  </si>
  <si>
    <t>―</t>
    <phoneticPr fontId="40"/>
  </si>
  <si>
    <t>（処遇改善加算）別紙様式２－１の２⑴及び⑵並びに別紙様式２－２
（特定加算）別紙様式２－１の２⑴及び⑶並びに別紙様式２－３
（ベースアップ等加算）別紙様式２－１の２⑴及び⑷並びに別紙様式２－４</t>
    <phoneticPr fontId="40"/>
  </si>
  <si>
    <t>③</t>
    <phoneticPr fontId="132"/>
  </si>
  <si>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131"/>
  </si>
  <si>
    <t>キャリアパス要件の変更に係る部分の内容</t>
    <phoneticPr fontId="40"/>
  </si>
  <si>
    <t>・別紙様式２－１の２⑴及び⑵並びに３
・別紙様式２－２</t>
    <phoneticPr fontId="40"/>
  </si>
  <si>
    <t>④</t>
    <phoneticPr fontId="131"/>
  </si>
  <si>
    <t>・別紙様式２－１の２⑴及び⑶
・別紙様式２－３</t>
    <phoneticPr fontId="40"/>
  </si>
  <si>
    <t>⑤</t>
    <phoneticPr fontId="131"/>
  </si>
  <si>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40"/>
  </si>
  <si>
    <t>当該改正の概要</t>
    <phoneticPr fontId="40"/>
  </si>
  <si>
    <t>―</t>
    <phoneticPr fontId="40"/>
  </si>
  <si>
    <t>⑥</t>
    <phoneticPr fontId="132"/>
  </si>
  <si>
    <t>キャリアパス要件等の変更に係る部分の内容</t>
    <phoneticPr fontId="40"/>
  </si>
  <si>
    <t xml:space="preserve"> </t>
    <phoneticPr fontId="9"/>
  </si>
  <si>
    <t>〇〇ケアサービス</t>
    <phoneticPr fontId="9"/>
  </si>
  <si>
    <t>〇〇ケアサービス</t>
    <phoneticPr fontId="9"/>
  </si>
  <si>
    <t>千代田区霞が関１－２－２</t>
    <rPh sb="0" eb="4">
      <t>チヨダク</t>
    </rPh>
    <rPh sb="4" eb="5">
      <t>カスミ</t>
    </rPh>
    <rPh sb="6" eb="7">
      <t>セキ</t>
    </rPh>
    <phoneticPr fontId="9"/>
  </si>
  <si>
    <t>〇〇ビル</t>
    <phoneticPr fontId="9"/>
  </si>
  <si>
    <t>厚労　太郎</t>
    <rPh sb="0" eb="2">
      <t>コウロウ</t>
    </rPh>
    <rPh sb="3" eb="5">
      <t>タロウ</t>
    </rPh>
    <phoneticPr fontId="9"/>
  </si>
  <si>
    <t>コウロウ　タロウ</t>
    <phoneticPr fontId="9"/>
  </si>
  <si>
    <t>03-3571-0000</t>
    <phoneticPr fontId="9"/>
  </si>
  <si>
    <t>03-3571-9999</t>
    <phoneticPr fontId="9"/>
  </si>
  <si>
    <t>aaa@aaa.jp</t>
    <phoneticPr fontId="9"/>
  </si>
  <si>
    <t>東京都</t>
    <rPh sb="0" eb="3">
      <t>トウキョウト</t>
    </rPh>
    <phoneticPr fontId="9"/>
  </si>
  <si>
    <t>千代田区</t>
    <rPh sb="0" eb="4">
      <t>チヨダク</t>
    </rPh>
    <phoneticPr fontId="9"/>
  </si>
  <si>
    <t>豊島区</t>
    <rPh sb="0" eb="2">
      <t>テシマ</t>
    </rPh>
    <rPh sb="2" eb="3">
      <t>ク</t>
    </rPh>
    <phoneticPr fontId="9"/>
  </si>
  <si>
    <t>世田谷区</t>
    <rPh sb="0" eb="4">
      <t>セタガヤク</t>
    </rPh>
    <phoneticPr fontId="9"/>
  </si>
  <si>
    <t>世田谷区</t>
    <rPh sb="0" eb="4">
      <t>セタガヤク</t>
    </rPh>
    <phoneticPr fontId="9"/>
  </si>
  <si>
    <t>埼玉県</t>
    <rPh sb="0" eb="3">
      <t>サイタマケン</t>
    </rPh>
    <phoneticPr fontId="9"/>
  </si>
  <si>
    <t>さいたま市</t>
    <rPh sb="4" eb="5">
      <t>シ</t>
    </rPh>
    <phoneticPr fontId="9"/>
  </si>
  <si>
    <t>横浜市</t>
    <rPh sb="0" eb="3">
      <t>ヨコハマシ</t>
    </rPh>
    <phoneticPr fontId="9"/>
  </si>
  <si>
    <t>神奈川県</t>
    <rPh sb="0" eb="4">
      <t>カナガワケン</t>
    </rPh>
    <phoneticPr fontId="9"/>
  </si>
  <si>
    <t>障害福祉事業所０１</t>
    <rPh sb="0" eb="2">
      <t>ショウガイ</t>
    </rPh>
    <rPh sb="2" eb="4">
      <t>フクシ</t>
    </rPh>
    <rPh sb="4" eb="6">
      <t>ジギョウ</t>
    </rPh>
    <rPh sb="6" eb="7">
      <t>ショ</t>
    </rPh>
    <phoneticPr fontId="9"/>
  </si>
  <si>
    <t>障害福祉事業所０２</t>
    <rPh sb="0" eb="2">
      <t>ショウガイ</t>
    </rPh>
    <rPh sb="2" eb="4">
      <t>フクシ</t>
    </rPh>
    <rPh sb="4" eb="6">
      <t>ジギョウ</t>
    </rPh>
    <rPh sb="6" eb="7">
      <t>ショ</t>
    </rPh>
    <phoneticPr fontId="9"/>
  </si>
  <si>
    <t>障害福祉事業所０３</t>
    <rPh sb="0" eb="7">
      <t>ショウガイフクシジギョウショ</t>
    </rPh>
    <phoneticPr fontId="9"/>
  </si>
  <si>
    <t>障害福祉事業所０４</t>
    <rPh sb="0" eb="7">
      <t>ショウガイフクシジギョウショ</t>
    </rPh>
    <phoneticPr fontId="9"/>
  </si>
  <si>
    <t>障害福祉事業所０５</t>
    <rPh sb="0" eb="7">
      <t>ショウガイフクシジギョウショ</t>
    </rPh>
    <phoneticPr fontId="9"/>
  </si>
  <si>
    <t>継続</t>
  </si>
  <si>
    <t>新規</t>
  </si>
  <si>
    <t>✓</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</si>
  <si>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
　　</t>
    <phoneticPr fontId="9"/>
  </si>
  <si>
    <t>○次の条件のいずれか満たす職員を「経験・技能のある障害福祉人材」とし、具体的な支給額は人事考課を踏まえて決定
　①サービス管理責任者、児童発達支援管理責任者、サービス提供責任者、心理指導担当職員として勤続10年以上の者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9"/>
  </si>
  <si>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9"/>
  </si>
  <si>
    <t>○ベースアップ等支援加算手当の新設（引上げ幅は、年齢、資格、経験、技能、勤務成績等を考慮して各人ごとに決定）
　　ベースアップ等支援加算手当の額を次のとおりとする。
　　　福祉・介護職員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9"/>
  </si>
  <si>
    <t>○実務経験が３年以上の福祉・介護職員に対し、実務者研修の受講費用として、○○万円を支給
○介護福祉士国家試験対策として、法人内で資格取得のための研修会を実施</t>
    <phoneticPr fontId="9"/>
  </si>
  <si>
    <t>4/1</t>
    <phoneticPr fontId="9"/>
  </si>
  <si>
    <t>〇</t>
    <phoneticPr fontId="9"/>
  </si>
  <si>
    <t>代表取締役</t>
    <rPh sb="0" eb="5">
      <t>ダイヒョウトリシマリヤク</t>
    </rPh>
    <phoneticPr fontId="9"/>
  </si>
  <si>
    <t>厚労　花子</t>
    <rPh sb="0" eb="2">
      <t>コウロウ</t>
    </rPh>
    <rPh sb="3" eb="5">
      <t>ハナコ</t>
    </rPh>
    <phoneticPr fontId="9"/>
  </si>
  <si>
    <t>千代田区霞が関１－２－２</t>
    <rPh sb="0" eb="4">
      <t>チヨダク</t>
    </rPh>
    <rPh sb="4" eb="5">
      <t>カスミ</t>
    </rPh>
    <rPh sb="6" eb="7">
      <t>セキ</t>
    </rPh>
    <phoneticPr fontId="9"/>
  </si>
  <si>
    <t>〇〇ケアサービス</t>
    <phoneticPr fontId="9"/>
  </si>
  <si>
    <t>厚労　花子</t>
    <rPh sb="0" eb="2">
      <t>コウロウ</t>
    </rPh>
    <rPh sb="3" eb="5">
      <t>ハナコ</t>
    </rPh>
    <phoneticPr fontId="9"/>
  </si>
  <si>
    <t>障害福祉事業所０１</t>
    <rPh sb="0" eb="2">
      <t>ショウガイ</t>
    </rPh>
    <rPh sb="2" eb="4">
      <t>フクシ</t>
    </rPh>
    <rPh sb="4" eb="6">
      <t>ジギョウ</t>
    </rPh>
    <rPh sb="6" eb="7">
      <t>ショ</t>
    </rPh>
    <phoneticPr fontId="9"/>
  </si>
  <si>
    <t>1234</t>
    <phoneticPr fontId="9"/>
  </si>
  <si>
    <t>竹原市</t>
  </si>
  <si>
    <t>〇〇町１－１</t>
    <rPh sb="2" eb="3">
      <t>マチ</t>
    </rPh>
    <phoneticPr fontId="9"/>
  </si>
  <si>
    <t>000-0000-0000</t>
    <phoneticPr fontId="9"/>
  </si>
  <si>
    <t>000-0000-0001</t>
    <phoneticPr fontId="9"/>
  </si>
  <si>
    <t>aaa@aaa.jp</t>
    <phoneticPr fontId="9"/>
  </si>
  <si>
    <t>〇</t>
  </si>
  <si>
    <t>２．あり</t>
  </si>
  <si>
    <t>千葉県</t>
    <rPh sb="0" eb="3">
      <t>チバケン</t>
    </rPh>
    <phoneticPr fontId="9"/>
  </si>
  <si>
    <t>千葉市</t>
    <rPh sb="0" eb="3">
      <t>チバシ</t>
    </rPh>
    <phoneticPr fontId="9"/>
  </si>
  <si>
    <t>障害福祉事業所０６</t>
    <rPh sb="0" eb="7">
      <t>ショウガイフクシジギョウショ</t>
    </rPh>
    <phoneticPr fontId="9"/>
  </si>
  <si>
    <t>区分変更</t>
  </si>
  <si>
    <t>★</t>
    <phoneticPr fontId="9"/>
  </si>
  <si>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131"/>
  </si>
  <si>
    <t>表１　加算算定対象サービス</t>
    <rPh sb="0" eb="1">
      <t>ヒョウ</t>
    </rPh>
    <rPh sb="3" eb="5">
      <t>カサン</t>
    </rPh>
    <rPh sb="5" eb="7">
      <t>サンテイ</t>
    </rPh>
    <rPh sb="7" eb="9">
      <t>タイショウ</t>
    </rPh>
    <phoneticPr fontId="9"/>
  </si>
  <si>
    <t>サービス区分</t>
    <phoneticPr fontId="9"/>
  </si>
  <si>
    <t>福祉・介護職員処遇改善加算</t>
    <rPh sb="0" eb="2">
      <t>フクシ</t>
    </rPh>
    <phoneticPr fontId="9"/>
  </si>
  <si>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9"/>
  </si>
  <si>
    <t>サービス区分</t>
    <phoneticPr fontId="9"/>
  </si>
  <si>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</si>
  <si>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</si>
  <si>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配置等要件に応じた加算率</t>
    <rPh sb="0" eb="2">
      <t>ハイチ</t>
    </rPh>
    <rPh sb="2" eb="3">
      <t>トウ</t>
    </rPh>
    <rPh sb="3" eb="5">
      <t>ヨウケン</t>
    </rPh>
    <phoneticPr fontId="9"/>
  </si>
  <si>
    <t>加算Ⅲ</t>
    <rPh sb="0" eb="2">
      <t>カサン</t>
    </rPh>
    <phoneticPr fontId="9"/>
  </si>
  <si>
    <t>エラー</t>
    <phoneticPr fontId="9"/>
  </si>
  <si>
    <t>特定事業所加算</t>
    <rPh sb="0" eb="2">
      <t>トクテイ</t>
    </rPh>
    <rPh sb="2" eb="5">
      <t>ジギョウショ</t>
    </rPh>
    <rPh sb="5" eb="7">
      <t>カサン</t>
    </rPh>
    <phoneticPr fontId="9"/>
  </si>
  <si>
    <t>重度訪問介護</t>
  </si>
  <si>
    <t>エラー</t>
    <phoneticPr fontId="9"/>
  </si>
  <si>
    <t>行動援護</t>
  </si>
  <si>
    <t>重度障害者等包括支援</t>
  </si>
  <si>
    <t>エラー</t>
  </si>
  <si>
    <t>福祉専門職員配置等加算</t>
    <rPh sb="0" eb="2">
      <t>フクシ</t>
    </rPh>
    <rPh sb="2" eb="4">
      <t>センモン</t>
    </rPh>
    <rPh sb="4" eb="6">
      <t>ショクイン</t>
    </rPh>
    <rPh sb="6" eb="8">
      <t>ハイチ</t>
    </rPh>
    <rPh sb="8" eb="9">
      <t>トウ</t>
    </rPh>
    <rPh sb="9" eb="11">
      <t>カサン</t>
    </rPh>
    <phoneticPr fontId="9"/>
  </si>
  <si>
    <t>自立訓練（機能訓練）</t>
    <phoneticPr fontId="9"/>
  </si>
  <si>
    <t>エラー</t>
    <phoneticPr fontId="9"/>
  </si>
  <si>
    <t>共同生活援助（介護サービス包括型）</t>
    <rPh sb="0" eb="2">
      <t>キョウドウ</t>
    </rPh>
    <rPh sb="2" eb="4">
      <t>セイカツ</t>
    </rPh>
    <rPh sb="4" eb="6">
      <t>エンジョ</t>
    </rPh>
    <rPh sb="7" eb="9">
      <t>カイゴ</t>
    </rPh>
    <rPh sb="13" eb="15">
      <t>ホウカツ</t>
    </rPh>
    <rPh sb="15" eb="16">
      <t>ガタ</t>
    </rPh>
    <phoneticPr fontId="10"/>
  </si>
  <si>
    <t>共同生活援助（日中サービス支援型）</t>
    <rPh sb="0" eb="2">
      <t>キョウドウ</t>
    </rPh>
    <rPh sb="2" eb="4">
      <t>セイカツ</t>
    </rPh>
    <rPh sb="4" eb="6">
      <t>エンジョ</t>
    </rPh>
    <rPh sb="7" eb="9">
      <t>ニッチュウ</t>
    </rPh>
    <rPh sb="13" eb="15">
      <t>シエン</t>
    </rPh>
    <phoneticPr fontId="10"/>
  </si>
  <si>
    <t>共同生活援助（外部サービス利用型）</t>
    <rPh sb="0" eb="2">
      <t>キョウドウ</t>
    </rPh>
    <rPh sb="2" eb="4">
      <t>セイカツ</t>
    </rPh>
    <rPh sb="4" eb="6">
      <t>エンジョ</t>
    </rPh>
    <phoneticPr fontId="10"/>
  </si>
  <si>
    <t>児童発達支援</t>
  </si>
  <si>
    <t>医療型児童発達支援</t>
  </si>
  <si>
    <t>放課後等デイサービス</t>
  </si>
  <si>
    <t>居宅訪問型児童発達支援</t>
  </si>
  <si>
    <t>-</t>
    <phoneticPr fontId="9"/>
  </si>
  <si>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</si>
  <si>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</si>
  <si>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</si>
  <si>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</si>
  <si>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t>
  </si>
  <si>
    <t>障害者支援施設：自立訓練（機能訓練）</t>
    <phoneticPr fontId="9"/>
  </si>
  <si>
    <t>障害者支援施設：自立訓練（機能訓練）</t>
  </si>
  <si>
    <t>障害者支援施設：自立訓練（生活訓練）</t>
    <phoneticPr fontId="9"/>
  </si>
  <si>
    <t>障害者支援施設：自立訓練（生活訓練）</t>
  </si>
  <si>
    <t>障害者支援施設：就労移行支援</t>
    <phoneticPr fontId="9"/>
  </si>
  <si>
    <t>障害者支援施設：就労移行支援</t>
  </si>
  <si>
    <t>障害者支援施設：就労継続支援Ａ型</t>
    <phoneticPr fontId="9"/>
  </si>
  <si>
    <t>障害者支援施設：就労継続支援Ａ型</t>
  </si>
  <si>
    <t>障害者支援施設：就労継続支援Ｂ型</t>
    <phoneticPr fontId="9"/>
  </si>
  <si>
    <t>障害者支援施設：就労継続支援Ｂ型</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</si>
</sst>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0_);[Red]\(0.000\)"/>
    <numFmt numFmtId="181" formatCode="#,##0.0_ "/>
    <numFmt numFmtId="182" formatCode="0_ "/>
    <numFmt numFmtId="183" formatCode="0_);[Red]\(0\)"/>
  </numFmts>
  <fonts count="1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
      <sz val="9"/>
      <color rgb="FF000000"/>
      <name val="ＭＳ Ｐゴシック"/>
      <family val="3"/>
      <charset val="128"/>
    </font>
    <font>
      <sz val="12"/>
      <color theme="1"/>
      <name val="ＭＳ Ｐゴシック"/>
      <family val="3"/>
      <charset val="128"/>
    </font>
    <font>
      <sz val="12"/>
      <color rgb="FF000000"/>
      <name val="ＭＳ Ｐゴシック"/>
      <family val="3"/>
      <charset val="128"/>
    </font>
    <font>
      <sz val="8"/>
      <color rgb="FF000000"/>
      <name val="ＭＳ Ｐゴシック"/>
      <family val="3"/>
      <charset val="128"/>
    </font>
    <font>
      <sz val="10"/>
      <color rgb="FF000000"/>
      <name val="ＭＳ Ｐゴシック"/>
      <family val="3"/>
      <charset val="128"/>
    </font>
    <font>
      <sz val="10"/>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9"/>
      <color theme="1"/>
      <name val="ＭＳ Ｐゴシック"/>
      <family val="3"/>
      <charset val="128"/>
    </font>
    <font>
      <b/>
      <sz val="12"/>
      <color theme="1"/>
      <name val="ＭＳ Ｐゴシック"/>
      <family val="3"/>
      <charset val="128"/>
    </font>
    <font>
      <b/>
      <u/>
      <sz val="10"/>
      <color rgb="FF000000"/>
      <name val="ＭＳ Ｐゴシック"/>
      <family val="3"/>
      <charset val="128"/>
    </font>
    <font>
      <sz val="14"/>
      <color theme="1"/>
      <name val="ＭＳ Ｐ明朝"/>
      <family val="1"/>
      <charset val="128"/>
    </font>
    <font>
      <sz val="14"/>
      <color theme="1"/>
      <name val="ＭＳ 明朝"/>
      <family val="1"/>
      <charset val="128"/>
    </font>
    <font>
      <sz val="11"/>
      <color theme="1"/>
      <name val="ＭＳ 明朝"/>
      <family val="1"/>
      <charset val="128"/>
    </font>
    <font>
      <sz val="11"/>
      <color theme="1"/>
      <name val="ＭＳ Ｐ明朝"/>
      <family val="1"/>
      <charset val="128"/>
    </font>
    <font>
      <sz val="11"/>
      <name val="ＭＳ 明朝"/>
      <family val="1"/>
      <charset val="128"/>
    </font>
    <font>
      <sz val="12"/>
      <name val="ＭＳ Ｐ明朝"/>
      <family val="1"/>
      <charset val="128"/>
    </font>
    <font>
      <sz val="14"/>
      <name val="ＭＳ Ｐ明朝"/>
      <family val="1"/>
      <charset val="128"/>
    </font>
    <font>
      <sz val="6"/>
      <name val="ＭＳ 明朝"/>
      <family val="1"/>
      <charset val="128"/>
    </font>
    <font>
      <sz val="6"/>
      <name val="ＭＳ Ｐゴシック"/>
      <family val="3"/>
      <charset val="128"/>
      <scheme val="minor"/>
    </font>
    <font>
      <b/>
      <sz val="10.5"/>
      <color theme="1"/>
      <name val="ＭＳ 明朝"/>
      <family val="1"/>
      <charset val="128"/>
    </font>
    <font>
      <sz val="10.5"/>
      <color theme="1"/>
      <name val="ＭＳ 明朝"/>
      <family val="1"/>
      <charset val="128"/>
    </font>
    <font>
      <sz val="10.5"/>
      <name val="ＭＳ 明朝"/>
      <family val="1"/>
      <charset val="128"/>
    </font>
    <font>
      <sz val="11"/>
      <name val="ＭＳ ゴシック"/>
      <family val="3"/>
      <charset val="128"/>
    </font>
    <font>
      <sz val="10"/>
      <name val="ＭＳ ゴシック"/>
      <family val="3"/>
      <charset val="128"/>
    </font>
    <font>
      <sz val="14"/>
      <name val="ＭＳ ゴシック"/>
      <family val="3"/>
      <charset val="128"/>
    </font>
    <font>
      <b/>
      <sz val="10.5"/>
      <name val="ＭＳ ゴシック"/>
      <family val="3"/>
      <charset val="128"/>
    </font>
    <font>
      <b/>
      <sz val="10.5"/>
      <color indexed="60"/>
      <name val="ＭＳ ゴシック"/>
      <family val="3"/>
      <charset val="128"/>
    </font>
    <font>
      <sz val="10.5"/>
      <name val="ＭＳ ゴシック"/>
      <family val="3"/>
      <charset val="128"/>
    </font>
    <font>
      <b/>
      <sz val="12"/>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b/>
      <sz val="16"/>
      <color indexed="81"/>
      <name val="ＭＳ Ｐゴシック"/>
      <family val="3"/>
      <charset val="128"/>
    </font>
    <font>
      <sz val="16"/>
      <color indexed="81"/>
      <name val="ＭＳ Ｐゴシック"/>
      <family val="3"/>
      <charset val="128"/>
    </font>
    <font>
      <sz val="18"/>
      <name val="ＭＳ ゴシック"/>
      <family val="3"/>
      <charset val="128"/>
    </font>
    <font>
      <sz val="9"/>
      <color indexed="81"/>
      <name val="ＭＳ Ｐゴシック"/>
      <family val="3"/>
      <charset val="128"/>
    </font>
    <font>
      <sz val="10"/>
      <color indexed="81"/>
      <name val="ＭＳ Ｐゴシック"/>
      <family val="3"/>
      <charset val="128"/>
    </font>
    <font>
      <b/>
      <sz val="10"/>
      <color indexed="81"/>
      <name val="ＭＳ Ｐゴシック"/>
      <family val="3"/>
      <charset val="128"/>
    </font>
    <font>
      <b/>
      <sz val="12"/>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AFFFAF"/>
        <bgColor indexed="64"/>
      </patternFill>
    </fill>
    <fill>
      <patternFill patternType="solid">
        <fgColor rgb="FFAFFBA5"/>
        <bgColor indexed="64"/>
      </patternFill>
    </fill>
  </fills>
  <borders count="2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auto="1"/>
      </left>
      <right/>
      <top/>
      <bottom style="medium">
        <color auto="1"/>
      </bottom>
      <diagonal/>
    </border>
    <border>
      <left style="hair">
        <color indexed="64"/>
      </left>
      <right style="hair">
        <color indexed="64"/>
      </right>
      <top style="hair">
        <color auto="1"/>
      </top>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hair">
        <color indexed="64"/>
      </top>
      <bottom style="medium">
        <color indexed="64"/>
      </bottom>
      <diagonal/>
    </border>
    <border>
      <left style="medium">
        <color indexed="64"/>
      </left>
      <right style="hair">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right/>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bottom style="thin">
        <color indexed="64"/>
      </bottom>
      <diagonal style="thin">
        <color indexed="64"/>
      </diagonal>
    </border>
  </borders>
  <cellStyleXfs count="6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8"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8"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31" fillId="0" borderId="0"/>
    <xf numFmtId="0" fontId="28"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8" fillId="0" borderId="0" applyNumberForma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xf numFmtId="0" fontId="38" fillId="0" borderId="0" applyNumberFormat="0" applyFill="0" applyBorder="0" applyAlignment="0" applyProtection="0"/>
    <xf numFmtId="0" fontId="8" fillId="0" borderId="0"/>
    <xf numFmtId="0" fontId="8" fillId="0" borderId="0">
      <alignment vertical="center"/>
    </xf>
    <xf numFmtId="0" fontId="8" fillId="0" borderId="0">
      <alignment vertical="center"/>
    </xf>
    <xf numFmtId="0" fontId="8" fillId="0" borderId="0">
      <alignment vertical="center"/>
    </xf>
    <xf numFmtId="0" fontId="2" fillId="0" borderId="0">
      <alignment vertical="center"/>
    </xf>
  </cellStyleXfs>
  <cellXfs count="1858">
    <xf numFmtId="0" fontId="0" fillId="0" borderId="0" xfId="0">
      <alignment vertical="center"/>
    </xf>
    <xf numFmtId="0" fontId="11" fillId="0" borderId="0" xfId="0" applyFont="1">
      <alignment vertical="center"/>
    </xf>
    <xf numFmtId="0" fontId="0" fillId="0" borderId="0" xfId="0" applyBorder="1">
      <alignment vertical="center"/>
    </xf>
    <xf numFmtId="0" fontId="30" fillId="0" borderId="16" xfId="0" applyFont="1" applyBorder="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3"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41" fillId="0" borderId="0" xfId="0" applyFont="1">
      <alignment vertical="center"/>
    </xf>
    <xf numFmtId="0" fontId="33"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9" fillId="0" borderId="0" xfId="0" applyFont="1" applyAlignment="1">
      <alignment vertical="top"/>
    </xf>
    <xf numFmtId="0" fontId="29" fillId="0" borderId="0" xfId="0" applyFont="1" applyAlignment="1">
      <alignment horizontal="center" vertical="top"/>
    </xf>
    <xf numFmtId="0" fontId="29"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0" fillId="0" borderId="10" xfId="0" applyFont="1" applyBorder="1" applyAlignment="1">
      <alignment horizontal="center" vertical="center" wrapText="1"/>
    </xf>
    <xf numFmtId="0" fontId="30" fillId="0" borderId="0" xfId="0" applyFont="1" applyAlignment="1">
      <alignment vertical="center" wrapText="1"/>
    </xf>
    <xf numFmtId="0" fontId="42" fillId="0" borderId="0" xfId="0" applyFont="1" applyBorder="1" applyAlignment="1">
      <alignment horizontal="left" vertical="top" wrapText="1"/>
    </xf>
    <xf numFmtId="0" fontId="33"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0"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9" fillId="0" borderId="0" xfId="0" applyFont="1" applyFill="1" applyAlignment="1">
      <alignment vertical="center"/>
    </xf>
    <xf numFmtId="0" fontId="29" fillId="0" borderId="0" xfId="0" applyFont="1" applyFill="1" applyAlignment="1">
      <alignment horizontal="right" vertical="center"/>
    </xf>
    <xf numFmtId="0" fontId="33"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11" fillId="0" borderId="0" xfId="0" applyFont="1" applyFill="1">
      <alignment vertical="center"/>
    </xf>
    <xf numFmtId="0" fontId="11" fillId="0" borderId="77" xfId="0" applyFont="1" applyFill="1" applyBorder="1">
      <alignment vertical="center"/>
    </xf>
    <xf numFmtId="0" fontId="11" fillId="0" borderId="12" xfId="0" applyFont="1" applyFill="1" applyBorder="1">
      <alignment vertical="center"/>
    </xf>
    <xf numFmtId="0" fontId="11" fillId="0" borderId="36" xfId="0" applyFont="1" applyFill="1" applyBorder="1">
      <alignment vertical="center"/>
    </xf>
    <xf numFmtId="0" fontId="11" fillId="0" borderId="11" xfId="0" applyFont="1" applyBorder="1">
      <alignment vertical="center"/>
    </xf>
    <xf numFmtId="0" fontId="49" fillId="0" borderId="0" xfId="0" applyFont="1" applyFill="1">
      <alignment vertical="center"/>
    </xf>
    <xf numFmtId="0" fontId="11" fillId="0" borderId="0" xfId="0" applyFont="1" applyFill="1" applyBorder="1" applyAlignment="1">
      <alignment horizontal="left" vertical="center" wrapText="1"/>
    </xf>
    <xf numFmtId="0" fontId="11" fillId="0" borderId="0" xfId="0" applyFont="1" applyAlignment="1">
      <alignment horizontal="left" vertical="center" wrapText="1"/>
    </xf>
    <xf numFmtId="0" fontId="11" fillId="0" borderId="43"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34"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31" fillId="0" borderId="0" xfId="0" applyFont="1" applyFill="1" applyBorder="1">
      <alignment vertical="center"/>
    </xf>
    <xf numFmtId="0" fontId="30"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3"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1" fillId="0" borderId="36" xfId="0" applyFont="1" applyFill="1" applyBorder="1" applyAlignment="1">
      <alignment vertical="center"/>
    </xf>
    <xf numFmtId="0" fontId="11" fillId="0" borderId="12" xfId="0" applyFont="1" applyFill="1" applyBorder="1" applyAlignment="1">
      <alignment vertical="center"/>
    </xf>
    <xf numFmtId="0" fontId="0" fillId="0" borderId="18" xfId="0" applyFont="1" applyFill="1" applyBorder="1">
      <alignment vertical="center"/>
    </xf>
    <xf numFmtId="0" fontId="33" fillId="31" borderId="134" xfId="0" applyFont="1" applyFill="1" applyBorder="1" applyAlignment="1">
      <alignment horizontal="center" vertical="center"/>
    </xf>
    <xf numFmtId="0" fontId="33" fillId="32" borderId="31" xfId="0" applyFont="1" applyFill="1" applyBorder="1">
      <alignment vertical="center"/>
    </xf>
    <xf numFmtId="0" fontId="11" fillId="0" borderId="26" xfId="0" applyFont="1" applyFill="1" applyBorder="1">
      <alignment vertical="center"/>
    </xf>
    <xf numFmtId="0" fontId="11" fillId="0" borderId="31" xfId="0" applyFont="1" applyFill="1" applyBorder="1">
      <alignment vertical="center"/>
    </xf>
    <xf numFmtId="0" fontId="11" fillId="0" borderId="32" xfId="0" applyFont="1" applyBorder="1">
      <alignment vertical="center"/>
    </xf>
    <xf numFmtId="0" fontId="31" fillId="0" borderId="0" xfId="0" applyFont="1" applyFill="1" applyBorder="1" applyAlignment="1">
      <alignment vertical="center"/>
    </xf>
    <xf numFmtId="0" fontId="31" fillId="0" borderId="0" xfId="0" applyFont="1" applyFill="1" applyBorder="1" applyAlignment="1"/>
    <xf numFmtId="0" fontId="31" fillId="0" borderId="0" xfId="0" applyFont="1" applyAlignment="1"/>
    <xf numFmtId="0" fontId="31" fillId="0" borderId="0" xfId="0" applyFont="1" applyFill="1" applyAlignment="1">
      <alignment horizontal="right" vertical="top"/>
    </xf>
    <xf numFmtId="0" fontId="50" fillId="0" borderId="0" xfId="0" applyFont="1" applyFill="1" applyAlignment="1">
      <alignment vertical="center"/>
    </xf>
    <xf numFmtId="0" fontId="31" fillId="0" borderId="0" xfId="0" applyFont="1" applyFill="1" applyBorder="1" applyAlignment="1">
      <alignment horizontal="left" vertical="top" wrapText="1"/>
    </xf>
    <xf numFmtId="0" fontId="31" fillId="0" borderId="0" xfId="0" applyFont="1" applyAlignment="1">
      <alignment horizontal="left" vertical="top" wrapText="1"/>
    </xf>
    <xf numFmtId="0" fontId="0" fillId="0" borderId="18" xfId="0" applyFont="1" applyFill="1" applyBorder="1" applyAlignment="1">
      <alignment vertical="center"/>
    </xf>
    <xf numFmtId="0" fontId="11" fillId="0" borderId="36" xfId="0" applyFont="1" applyFill="1" applyBorder="1" applyAlignment="1">
      <alignment vertical="center"/>
    </xf>
    <xf numFmtId="0" fontId="11" fillId="26" borderId="21" xfId="0" applyFont="1" applyFill="1" applyBorder="1" applyAlignment="1">
      <alignment vertical="center"/>
    </xf>
    <xf numFmtId="0" fontId="11" fillId="0" borderId="0" xfId="0" applyFont="1" applyFill="1" applyBorder="1" applyAlignment="1" applyProtection="1">
      <alignment vertical="center"/>
      <protection locked="0"/>
    </xf>
    <xf numFmtId="0" fontId="11" fillId="26" borderId="0" xfId="0" applyFont="1" applyFill="1" applyBorder="1" applyAlignment="1">
      <alignment vertical="center"/>
    </xf>
    <xf numFmtId="0" fontId="11" fillId="0" borderId="18" xfId="0" applyFont="1" applyFill="1" applyBorder="1" applyAlignment="1">
      <alignment vertical="center"/>
    </xf>
    <xf numFmtId="0" fontId="11" fillId="0" borderId="18" xfId="0" applyFont="1" applyFill="1" applyBorder="1" applyAlignment="1" applyProtection="1">
      <alignment horizontal="center" vertical="center"/>
      <protection locked="0"/>
    </xf>
    <xf numFmtId="0" fontId="11" fillId="0" borderId="18" xfId="0" applyFont="1" applyFill="1" applyBorder="1" applyAlignment="1" applyProtection="1">
      <alignment vertical="center"/>
      <protection locked="0"/>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26" borderId="14" xfId="0" applyFont="1" applyFill="1" applyBorder="1" applyAlignment="1">
      <alignment vertical="center"/>
    </xf>
    <xf numFmtId="0" fontId="0" fillId="26" borderId="21" xfId="0" applyFont="1" applyFill="1" applyBorder="1" applyAlignment="1">
      <alignment vertical="center"/>
    </xf>
    <xf numFmtId="0" fontId="11" fillId="26" borderId="21" xfId="0" applyFont="1" applyFill="1" applyBorder="1" applyAlignment="1" applyProtection="1">
      <alignment horizontal="center" vertical="center"/>
      <protection locked="0"/>
    </xf>
    <xf numFmtId="0" fontId="31" fillId="26" borderId="15" xfId="0" applyFont="1" applyFill="1" applyBorder="1" applyAlignment="1">
      <alignment vertical="center"/>
    </xf>
    <xf numFmtId="0" fontId="30" fillId="0" borderId="0" xfId="0" applyFont="1" applyFill="1" applyAlignment="1">
      <alignment vertical="center"/>
    </xf>
    <xf numFmtId="0" fontId="30" fillId="26" borderId="136" xfId="0" applyFont="1" applyFill="1" applyBorder="1" applyAlignment="1">
      <alignment vertical="center"/>
    </xf>
    <xf numFmtId="0" fontId="30" fillId="0" borderId="136" xfId="0" applyFont="1" applyBorder="1" applyAlignment="1">
      <alignment vertical="center"/>
    </xf>
    <xf numFmtId="0" fontId="30" fillId="26" borderId="137" xfId="0" applyFont="1" applyFill="1" applyBorder="1">
      <alignment vertical="center"/>
    </xf>
    <xf numFmtId="0" fontId="30" fillId="26" borderId="71" xfId="0" applyFont="1" applyFill="1" applyBorder="1" applyAlignment="1">
      <alignment vertical="center"/>
    </xf>
    <xf numFmtId="0" fontId="30" fillId="26" borderId="54" xfId="0" applyFont="1" applyFill="1" applyBorder="1" applyAlignment="1">
      <alignment vertical="center"/>
    </xf>
    <xf numFmtId="0" fontId="11" fillId="26" borderId="54" xfId="0" applyFont="1" applyFill="1" applyBorder="1" applyAlignment="1">
      <alignment vertical="center"/>
    </xf>
    <xf numFmtId="0" fontId="11" fillId="26" borderId="57" xfId="0" applyFont="1" applyFill="1" applyBorder="1" applyAlignment="1">
      <alignment vertical="center"/>
    </xf>
    <xf numFmtId="0" fontId="30" fillId="26" borderId="135" xfId="0" applyFont="1" applyFill="1" applyBorder="1" applyAlignment="1">
      <alignment vertical="center"/>
    </xf>
    <xf numFmtId="0" fontId="30" fillId="0" borderId="135" xfId="0" applyFont="1" applyBorder="1" applyAlignment="1">
      <alignment vertical="center"/>
    </xf>
    <xf numFmtId="0" fontId="30" fillId="26" borderId="138" xfId="0" applyFont="1" applyFill="1" applyBorder="1">
      <alignment vertical="center"/>
    </xf>
    <xf numFmtId="0" fontId="30" fillId="26" borderId="98" xfId="0" applyFont="1" applyFill="1" applyBorder="1" applyAlignment="1">
      <alignment vertical="center"/>
    </xf>
    <xf numFmtId="0" fontId="30" fillId="26" borderId="77" xfId="0" applyFont="1" applyFill="1" applyBorder="1" applyAlignment="1">
      <alignment vertical="center"/>
    </xf>
    <xf numFmtId="0" fontId="11" fillId="26" borderId="77" xfId="0" applyFont="1" applyFill="1" applyBorder="1" applyAlignment="1">
      <alignment vertical="center"/>
    </xf>
    <xf numFmtId="0" fontId="30" fillId="26" borderId="0" xfId="0" applyFont="1" applyFill="1" applyBorder="1" applyAlignment="1">
      <alignment vertical="center"/>
    </xf>
    <xf numFmtId="0" fontId="0" fillId="25" borderId="73" xfId="0" applyFont="1" applyFill="1" applyBorder="1">
      <alignment vertical="center"/>
    </xf>
    <xf numFmtId="0" fontId="30" fillId="26" borderId="74" xfId="0" applyFont="1" applyFill="1" applyBorder="1" applyAlignment="1">
      <alignment vertical="center"/>
    </xf>
    <xf numFmtId="0" fontId="11" fillId="26" borderId="74" xfId="0" applyFont="1" applyFill="1" applyBorder="1" applyAlignment="1">
      <alignment vertical="center"/>
    </xf>
    <xf numFmtId="0" fontId="30" fillId="26" borderId="16" xfId="0" applyFont="1" applyFill="1" applyBorder="1" applyAlignment="1">
      <alignment vertical="center"/>
    </xf>
    <xf numFmtId="0" fontId="0" fillId="0" borderId="12" xfId="0" applyFont="1" applyBorder="1">
      <alignment vertical="center"/>
    </xf>
    <xf numFmtId="0" fontId="31" fillId="0" borderId="11" xfId="0" applyFont="1" applyBorder="1">
      <alignment vertical="center"/>
    </xf>
    <xf numFmtId="0" fontId="31" fillId="0" borderId="10" xfId="0" applyFont="1" applyBorder="1" applyAlignment="1">
      <alignment horizontal="center" vertical="center"/>
    </xf>
    <xf numFmtId="0" fontId="31" fillId="0" borderId="36" xfId="0" applyFont="1" applyBorder="1" applyAlignment="1">
      <alignment horizontal="center" vertical="center"/>
    </xf>
    <xf numFmtId="0" fontId="31" fillId="0" borderId="10" xfId="0" applyFont="1" applyFill="1" applyBorder="1" applyAlignment="1">
      <alignment horizontal="center" vertical="center"/>
    </xf>
    <xf numFmtId="0" fontId="31" fillId="0" borderId="21" xfId="0" applyFont="1" applyBorder="1">
      <alignment vertical="center"/>
    </xf>
    <xf numFmtId="0" fontId="31" fillId="0" borderId="14" xfId="0" applyFont="1" applyBorder="1" applyAlignment="1">
      <alignment horizontal="center" vertical="center"/>
    </xf>
    <xf numFmtId="0" fontId="31" fillId="0" borderId="15" xfId="0" applyFont="1" applyBorder="1">
      <alignment vertical="center"/>
    </xf>
    <xf numFmtId="0" fontId="31" fillId="0" borderId="76" xfId="0" applyFont="1" applyFill="1" applyBorder="1">
      <alignment vertical="center"/>
    </xf>
    <xf numFmtId="176" fontId="31" fillId="26" borderId="77" xfId="0" applyNumberFormat="1" applyFont="1" applyFill="1" applyBorder="1" applyAlignment="1">
      <alignment vertical="center"/>
    </xf>
    <xf numFmtId="0" fontId="31" fillId="26" borderId="77" xfId="0" applyFont="1" applyFill="1" applyBorder="1" applyAlignment="1">
      <alignment vertical="center"/>
    </xf>
    <xf numFmtId="176" fontId="31" fillId="26" borderId="33" xfId="0" applyNumberFormat="1" applyFont="1" applyFill="1" applyBorder="1" applyAlignment="1">
      <alignment vertical="center"/>
    </xf>
    <xf numFmtId="176" fontId="31" fillId="26" borderId="0" xfId="0" applyNumberFormat="1" applyFont="1" applyFill="1" applyBorder="1" applyAlignment="1">
      <alignment vertical="center"/>
    </xf>
    <xf numFmtId="0" fontId="31" fillId="26" borderId="16" xfId="0" applyFont="1" applyFill="1" applyBorder="1" applyAlignment="1">
      <alignment vertical="center"/>
    </xf>
    <xf numFmtId="0" fontId="31" fillId="0" borderId="13" xfId="0" applyFont="1" applyBorder="1">
      <alignment vertical="center"/>
    </xf>
    <xf numFmtId="177" fontId="31" fillId="0" borderId="13" xfId="0" applyNumberFormat="1" applyFont="1" applyBorder="1">
      <alignment vertical="center"/>
    </xf>
    <xf numFmtId="177" fontId="31" fillId="0" borderId="21" xfId="0" applyNumberFormat="1" applyFont="1" applyBorder="1">
      <alignment vertical="center"/>
    </xf>
    <xf numFmtId="38" fontId="31" fillId="0" borderId="13" xfId="34" applyFont="1" applyFill="1" applyBorder="1">
      <alignment vertical="center"/>
    </xf>
    <xf numFmtId="0" fontId="31" fillId="0" borderId="14" xfId="0" applyFont="1" applyBorder="1">
      <alignment vertical="center"/>
    </xf>
    <xf numFmtId="0" fontId="30" fillId="26" borderId="82" xfId="0" applyFont="1" applyFill="1" applyBorder="1" applyAlignment="1">
      <alignment vertical="center"/>
    </xf>
    <xf numFmtId="0" fontId="31" fillId="0" borderId="92" xfId="0" applyFont="1" applyBorder="1">
      <alignment vertical="center"/>
    </xf>
    <xf numFmtId="0" fontId="31" fillId="0" borderId="86" xfId="0" applyFont="1" applyBorder="1">
      <alignment vertical="center"/>
    </xf>
    <xf numFmtId="177" fontId="31" fillId="0" borderId="110" xfId="0" applyNumberFormat="1" applyFont="1" applyBorder="1">
      <alignment vertical="center"/>
    </xf>
    <xf numFmtId="177" fontId="31" fillId="0" borderId="74" xfId="0" applyNumberFormat="1" applyFont="1" applyBorder="1">
      <alignment vertical="center"/>
    </xf>
    <xf numFmtId="177" fontId="31" fillId="0" borderId="18" xfId="0" applyNumberFormat="1" applyFont="1" applyBorder="1">
      <alignment vertical="center"/>
    </xf>
    <xf numFmtId="38" fontId="31" fillId="0" borderId="92" xfId="34" applyFont="1" applyFill="1" applyBorder="1">
      <alignment vertical="center"/>
    </xf>
    <xf numFmtId="0" fontId="31" fillId="0" borderId="18" xfId="0" applyFont="1" applyBorder="1" applyAlignment="1">
      <alignment horizontal="right" vertical="center"/>
    </xf>
    <xf numFmtId="0" fontId="31" fillId="0" borderId="17" xfId="0" applyFont="1" applyBorder="1">
      <alignment vertical="center"/>
    </xf>
    <xf numFmtId="0" fontId="31" fillId="0" borderId="18" xfId="0" applyFont="1" applyBorder="1">
      <alignment vertical="center"/>
    </xf>
    <xf numFmtId="0" fontId="31" fillId="0" borderId="19" xfId="0" applyFont="1" applyBorder="1">
      <alignment vertical="center"/>
    </xf>
    <xf numFmtId="176" fontId="31" fillId="26" borderId="98" xfId="0" applyNumberFormat="1" applyFont="1" applyFill="1" applyBorder="1" applyAlignment="1">
      <alignment vertical="center"/>
    </xf>
    <xf numFmtId="0" fontId="31" fillId="26" borderId="83" xfId="0" applyFont="1" applyFill="1" applyBorder="1" applyAlignment="1">
      <alignment vertical="center"/>
    </xf>
    <xf numFmtId="0" fontId="31" fillId="0" borderId="101" xfId="0" applyFont="1" applyBorder="1">
      <alignment vertical="center"/>
    </xf>
    <xf numFmtId="0" fontId="31" fillId="25" borderId="113" xfId="0" applyFont="1" applyFill="1" applyBorder="1">
      <alignment vertical="center"/>
    </xf>
    <xf numFmtId="0" fontId="31" fillId="25" borderId="32" xfId="0" applyFont="1" applyFill="1" applyBorder="1">
      <alignment vertical="center"/>
    </xf>
    <xf numFmtId="0" fontId="31" fillId="0" borderId="65" xfId="0" applyFont="1" applyBorder="1">
      <alignment vertical="center"/>
    </xf>
    <xf numFmtId="0" fontId="51" fillId="0" borderId="21" xfId="0" applyFont="1" applyBorder="1">
      <alignment vertical="center"/>
    </xf>
    <xf numFmtId="0" fontId="31" fillId="32" borderId="21" xfId="0" applyFont="1" applyFill="1" applyBorder="1">
      <alignment vertical="center"/>
    </xf>
    <xf numFmtId="0" fontId="31" fillId="32" borderId="15" xfId="0" applyFont="1" applyFill="1" applyBorder="1">
      <alignment vertical="center"/>
    </xf>
    <xf numFmtId="0" fontId="30" fillId="26" borderId="16" xfId="0" applyFont="1" applyFill="1" applyBorder="1">
      <alignment vertical="center"/>
    </xf>
    <xf numFmtId="0" fontId="31" fillId="0" borderId="100" xfId="0" applyFont="1" applyBorder="1">
      <alignment vertical="center"/>
    </xf>
    <xf numFmtId="0" fontId="31" fillId="0" borderId="84" xfId="0" applyFont="1" applyBorder="1">
      <alignment vertical="center"/>
    </xf>
    <xf numFmtId="177" fontId="31" fillId="0" borderId="84" xfId="0" applyNumberFormat="1" applyFont="1" applyBorder="1">
      <alignment vertical="center"/>
    </xf>
    <xf numFmtId="177" fontId="31" fillId="0" borderId="77" xfId="0" applyNumberFormat="1" applyFont="1" applyBorder="1">
      <alignment vertical="center"/>
    </xf>
    <xf numFmtId="0" fontId="31" fillId="0" borderId="0" xfId="0" applyFont="1">
      <alignment vertical="center"/>
    </xf>
    <xf numFmtId="38" fontId="31" fillId="0" borderId="100" xfId="34" applyFont="1" applyFill="1" applyBorder="1">
      <alignment vertical="center"/>
    </xf>
    <xf numFmtId="0" fontId="31" fillId="0" borderId="33" xfId="0" applyFont="1" applyBorder="1">
      <alignment vertical="center"/>
    </xf>
    <xf numFmtId="0" fontId="51" fillId="0" borderId="0" xfId="0" applyFont="1">
      <alignment vertical="center"/>
    </xf>
    <xf numFmtId="0" fontId="31" fillId="0" borderId="16" xfId="0" applyFont="1" applyBorder="1">
      <alignment vertical="center"/>
    </xf>
    <xf numFmtId="0" fontId="11" fillId="0" borderId="100" xfId="0" applyFont="1" applyFill="1" applyBorder="1" applyAlignment="1">
      <alignment horizontal="center" vertical="center"/>
    </xf>
    <xf numFmtId="0" fontId="31" fillId="26" borderId="0" xfId="0" applyFont="1" applyFill="1" applyBorder="1" applyAlignment="1">
      <alignment vertical="center"/>
    </xf>
    <xf numFmtId="0" fontId="31" fillId="26" borderId="83" xfId="0" applyFont="1" applyFill="1" applyBorder="1">
      <alignment vertical="center"/>
    </xf>
    <xf numFmtId="177" fontId="31" fillId="0" borderId="100" xfId="0" applyNumberFormat="1" applyFont="1" applyBorder="1">
      <alignment vertical="center"/>
    </xf>
    <xf numFmtId="177" fontId="31" fillId="0" borderId="0" xfId="0" applyNumberFormat="1" applyFont="1">
      <alignment vertical="center"/>
    </xf>
    <xf numFmtId="0" fontId="51" fillId="0" borderId="18" xfId="0" applyFont="1" applyBorder="1">
      <alignment vertical="center"/>
    </xf>
    <xf numFmtId="0" fontId="30" fillId="0" borderId="0" xfId="0" applyFont="1" applyFill="1" applyBorder="1" applyAlignment="1">
      <alignment vertical="center"/>
    </xf>
    <xf numFmtId="0" fontId="31" fillId="25" borderId="31" xfId="0" applyFont="1" applyFill="1" applyBorder="1">
      <alignment vertical="center"/>
    </xf>
    <xf numFmtId="0" fontId="31" fillId="25" borderId="115" xfId="0" applyFont="1" applyFill="1" applyBorder="1">
      <alignment vertical="center"/>
    </xf>
    <xf numFmtId="0" fontId="31" fillId="32" borderId="0" xfId="0" applyFont="1" applyFill="1">
      <alignment vertical="center"/>
    </xf>
    <xf numFmtId="0" fontId="31" fillId="32" borderId="16" xfId="0" applyFont="1" applyFill="1" applyBorder="1">
      <alignment vertical="center"/>
    </xf>
    <xf numFmtId="0" fontId="31" fillId="0" borderId="41" xfId="0" applyFont="1" applyFill="1" applyBorder="1">
      <alignment vertical="center"/>
    </xf>
    <xf numFmtId="176" fontId="31" fillId="26" borderId="18" xfId="0" applyNumberFormat="1" applyFont="1" applyFill="1" applyBorder="1" applyAlignment="1">
      <alignment vertical="center"/>
    </xf>
    <xf numFmtId="0" fontId="31" fillId="26" borderId="18" xfId="0" applyFont="1" applyFill="1" applyBorder="1" applyAlignment="1">
      <alignment vertical="center"/>
    </xf>
    <xf numFmtId="176" fontId="31" fillId="26" borderId="17" xfId="0" applyNumberFormat="1" applyFont="1" applyFill="1" applyBorder="1" applyAlignment="1">
      <alignment vertical="center"/>
    </xf>
    <xf numFmtId="0" fontId="31" fillId="26" borderId="19" xfId="0" applyFont="1" applyFill="1" applyBorder="1" applyAlignment="1">
      <alignment vertical="center"/>
    </xf>
    <xf numFmtId="0" fontId="31" fillId="26" borderId="19" xfId="0" applyFont="1" applyFill="1" applyBorder="1">
      <alignment vertical="center"/>
    </xf>
    <xf numFmtId="0" fontId="11" fillId="0" borderId="100" xfId="0" applyFont="1" applyBorder="1">
      <alignment vertical="center"/>
    </xf>
    <xf numFmtId="0" fontId="31" fillId="0" borderId="85" xfId="0" applyFont="1" applyBorder="1">
      <alignment vertical="center"/>
    </xf>
    <xf numFmtId="38" fontId="31" fillId="0" borderId="0" xfId="34" applyFont="1">
      <alignment vertical="center"/>
    </xf>
    <xf numFmtId="0" fontId="0" fillId="0" borderId="100" xfId="0" applyFont="1" applyBorder="1" applyAlignment="1">
      <alignment horizontal="left" vertical="center"/>
    </xf>
    <xf numFmtId="0" fontId="30" fillId="26" borderId="14" xfId="0" applyFont="1" applyFill="1" applyBorder="1" applyAlignment="1">
      <alignment vertical="center"/>
    </xf>
    <xf numFmtId="0" fontId="30" fillId="26" borderId="21" xfId="0" applyFont="1" applyFill="1" applyBorder="1" applyAlignment="1">
      <alignment vertical="center"/>
    </xf>
    <xf numFmtId="176" fontId="10" fillId="26" borderId="39" xfId="0" applyNumberFormat="1" applyFont="1" applyFill="1" applyBorder="1" applyAlignment="1" applyProtection="1">
      <alignment vertical="center"/>
      <protection locked="0"/>
    </xf>
    <xf numFmtId="0" fontId="30" fillId="0" borderId="21" xfId="0" applyFont="1" applyFill="1" applyBorder="1" applyAlignment="1">
      <alignment vertical="center"/>
    </xf>
    <xf numFmtId="0" fontId="11" fillId="0" borderId="21" xfId="0" applyFont="1" applyFill="1" applyBorder="1" applyAlignment="1">
      <alignment vertical="center"/>
    </xf>
    <xf numFmtId="0" fontId="10" fillId="0" borderId="21" xfId="0" applyFont="1" applyFill="1" applyBorder="1" applyAlignment="1" applyProtection="1">
      <alignment vertical="center"/>
      <protection locked="0"/>
    </xf>
    <xf numFmtId="0" fontId="11" fillId="0" borderId="21" xfId="0" applyFont="1" applyFill="1" applyBorder="1" applyAlignment="1">
      <alignment horizontal="center" vertical="center"/>
    </xf>
    <xf numFmtId="0" fontId="11" fillId="0" borderId="15" xfId="0" applyFont="1" applyBorder="1" applyAlignment="1">
      <alignment horizontal="center" vertical="center"/>
    </xf>
    <xf numFmtId="0" fontId="11" fillId="0" borderId="92" xfId="0" applyFont="1" applyBorder="1">
      <alignment vertical="center"/>
    </xf>
    <xf numFmtId="177" fontId="31" fillId="0" borderId="92" xfId="0" applyNumberFormat="1" applyFont="1" applyBorder="1">
      <alignment vertical="center"/>
    </xf>
    <xf numFmtId="38" fontId="31" fillId="0" borderId="18" xfId="34" applyFont="1" applyBorder="1">
      <alignment vertical="center"/>
    </xf>
    <xf numFmtId="0" fontId="0" fillId="0" borderId="33" xfId="0" applyFont="1" applyBorder="1" applyAlignment="1">
      <alignment horizontal="left" vertical="center"/>
    </xf>
    <xf numFmtId="0" fontId="30" fillId="26" borderId="33" xfId="0" applyFont="1" applyFill="1" applyBorder="1" applyAlignment="1">
      <alignment vertical="center"/>
    </xf>
    <xf numFmtId="0" fontId="11" fillId="0" borderId="16" xfId="0" applyFont="1" applyFill="1" applyBorder="1" applyAlignment="1">
      <alignment horizontal="center" vertical="center"/>
    </xf>
    <xf numFmtId="0" fontId="11" fillId="0" borderId="0" xfId="0" applyFont="1" applyFill="1" applyBorder="1">
      <alignment vertical="center"/>
    </xf>
    <xf numFmtId="177" fontId="31" fillId="0" borderId="0" xfId="0" applyNumberFormat="1" applyFont="1" applyFill="1" applyBorder="1">
      <alignment vertical="center"/>
    </xf>
    <xf numFmtId="180" fontId="31" fillId="0" borderId="0" xfId="0" applyNumberFormat="1" applyFont="1" applyFill="1" applyBorder="1">
      <alignment vertical="center"/>
    </xf>
    <xf numFmtId="0" fontId="0" fillId="0" borderId="17" xfId="0" applyFont="1" applyBorder="1" applyAlignment="1">
      <alignment horizontal="left" vertical="center"/>
    </xf>
    <xf numFmtId="0" fontId="30" fillId="26" borderId="17" xfId="0" applyFont="1" applyFill="1" applyBorder="1" applyAlignment="1">
      <alignment vertical="center"/>
    </xf>
    <xf numFmtId="0" fontId="31" fillId="26" borderId="18" xfId="0" applyFont="1" applyFill="1" applyBorder="1" applyAlignment="1" applyProtection="1">
      <alignment vertical="center"/>
      <protection locked="0"/>
    </xf>
    <xf numFmtId="0" fontId="30" fillId="26" borderId="18" xfId="0" applyFont="1" applyFill="1" applyBorder="1" applyAlignment="1" applyProtection="1">
      <alignment vertical="top"/>
      <protection locked="0"/>
    </xf>
    <xf numFmtId="0" fontId="30" fillId="26" borderId="16" xfId="0" applyFont="1" applyFill="1" applyBorder="1" applyAlignment="1" applyProtection="1">
      <alignment vertical="center"/>
      <protection locked="0"/>
    </xf>
    <xf numFmtId="0" fontId="11" fillId="0" borderId="36"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70" xfId="0" applyFont="1" applyFill="1" applyBorder="1" applyAlignment="1">
      <alignment horizontal="left" vertical="center"/>
    </xf>
    <xf numFmtId="0" fontId="11" fillId="0" borderId="32" xfId="0" applyFont="1" applyFill="1" applyBorder="1">
      <alignment vertical="center"/>
    </xf>
    <xf numFmtId="0" fontId="31" fillId="0" borderId="21" xfId="0" applyFont="1" applyFill="1" applyBorder="1" applyAlignment="1">
      <alignment vertical="center"/>
    </xf>
    <xf numFmtId="0" fontId="31" fillId="0" borderId="21" xfId="0" applyFont="1" applyFill="1" applyBorder="1" applyAlignment="1"/>
    <xf numFmtId="0" fontId="31" fillId="0" borderId="0" xfId="0" applyFont="1" applyFill="1" applyBorder="1" applyAlignment="1">
      <alignment horizontal="right" vertical="center"/>
    </xf>
    <xf numFmtId="0" fontId="31" fillId="0" borderId="0" xfId="0" applyFont="1" applyFill="1" applyBorder="1" applyAlignment="1">
      <alignment horizontal="right" vertical="top"/>
    </xf>
    <xf numFmtId="0" fontId="11" fillId="0" borderId="0" xfId="0" applyFont="1" applyFill="1" applyBorder="1" applyAlignment="1">
      <alignment horizontal="left" vertical="center"/>
    </xf>
    <xf numFmtId="0" fontId="11" fillId="0" borderId="0" xfId="0" applyFont="1" applyFill="1" applyBorder="1" applyAlignment="1" applyProtection="1">
      <alignment horizontal="center" vertical="center"/>
      <protection locked="0"/>
    </xf>
    <xf numFmtId="0" fontId="30" fillId="0" borderId="0" xfId="0" applyFont="1" applyFill="1" applyBorder="1" applyAlignment="1">
      <alignment vertical="center" wrapText="1"/>
    </xf>
    <xf numFmtId="0" fontId="32" fillId="0" borderId="18" xfId="0" applyFont="1" applyFill="1" applyBorder="1" applyAlignment="1">
      <alignment vertical="center"/>
    </xf>
    <xf numFmtId="0" fontId="30" fillId="0" borderId="18" xfId="0" applyFont="1" applyFill="1" applyBorder="1" applyAlignment="1">
      <alignment vertical="center"/>
    </xf>
    <xf numFmtId="0" fontId="30" fillId="0" borderId="18" xfId="0" applyFont="1" applyFill="1" applyBorder="1" applyAlignment="1">
      <alignment vertical="center" wrapText="1"/>
    </xf>
    <xf numFmtId="0" fontId="11" fillId="28" borderId="12" xfId="0" applyFont="1" applyFill="1" applyBorder="1" applyAlignment="1" applyProtection="1">
      <alignment vertical="center"/>
      <protection locked="0"/>
    </xf>
    <xf numFmtId="0" fontId="31" fillId="0" borderId="18" xfId="0" applyFont="1" applyFill="1" applyBorder="1" applyAlignment="1" applyProtection="1">
      <alignment vertical="center"/>
      <protection locked="0"/>
    </xf>
    <xf numFmtId="0" fontId="11" fillId="28" borderId="36" xfId="0" applyFont="1" applyFill="1" applyBorder="1" applyAlignment="1" applyProtection="1">
      <alignment vertical="center"/>
      <protection locked="0"/>
    </xf>
    <xf numFmtId="0" fontId="11" fillId="0" borderId="36" xfId="0" applyFont="1" applyFill="1" applyBorder="1" applyAlignment="1" applyProtection="1">
      <alignment vertical="center"/>
      <protection locked="0"/>
    </xf>
    <xf numFmtId="0" fontId="11" fillId="0" borderId="11" xfId="0" applyFont="1" applyBorder="1" applyProtection="1">
      <alignment vertical="center"/>
      <protection locked="0"/>
    </xf>
    <xf numFmtId="0" fontId="30" fillId="0" borderId="14" xfId="0" applyFont="1" applyFill="1" applyBorder="1" applyAlignment="1" applyProtection="1">
      <alignment vertical="center"/>
      <protection locked="0"/>
    </xf>
    <xf numFmtId="0" fontId="31" fillId="0" borderId="21" xfId="0" applyFont="1" applyFill="1" applyBorder="1" applyAlignment="1" applyProtection="1">
      <alignment vertical="center"/>
      <protection locked="0"/>
    </xf>
    <xf numFmtId="0" fontId="11" fillId="0" borderId="21"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11" fillId="0" borderId="15" xfId="0" applyFont="1" applyBorder="1" applyProtection="1">
      <alignment vertical="center"/>
      <protection locked="0"/>
    </xf>
    <xf numFmtId="0" fontId="11" fillId="28" borderId="33"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31" fillId="0" borderId="16" xfId="0" applyFont="1" applyBorder="1" applyProtection="1">
      <alignment vertical="center"/>
      <protection locked="0"/>
    </xf>
    <xf numFmtId="0" fontId="30" fillId="0" borderId="107" xfId="0" applyFont="1" applyFill="1" applyBorder="1" applyAlignment="1" applyProtection="1">
      <alignment vertical="center"/>
      <protection locked="0"/>
    </xf>
    <xf numFmtId="0" fontId="30" fillId="0" borderId="0" xfId="0" applyFont="1" applyFill="1" applyBorder="1" applyAlignment="1" applyProtection="1">
      <alignment horizontal="center" vertical="center"/>
      <protection locked="0"/>
    </xf>
    <xf numFmtId="0" fontId="30" fillId="0" borderId="16" xfId="0" applyFont="1" applyBorder="1" applyProtection="1">
      <alignment vertical="center"/>
      <protection locked="0"/>
    </xf>
    <xf numFmtId="0" fontId="31" fillId="0" borderId="33" xfId="0" applyFont="1" applyFill="1" applyBorder="1" applyAlignment="1" applyProtection="1">
      <alignment vertical="center"/>
      <protection locked="0"/>
    </xf>
    <xf numFmtId="0" fontId="11" fillId="0" borderId="16" xfId="0" applyFont="1" applyBorder="1" applyProtection="1">
      <alignment vertical="center"/>
      <protection locked="0"/>
    </xf>
    <xf numFmtId="0" fontId="30" fillId="0" borderId="17" xfId="0" applyFont="1" applyFill="1" applyBorder="1" applyAlignment="1" applyProtection="1">
      <alignment horizontal="left" vertical="center"/>
      <protection locked="0"/>
    </xf>
    <xf numFmtId="0" fontId="31" fillId="0" borderId="31"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0" fontId="31" fillId="0" borderId="31" xfId="0" applyFont="1" applyFill="1" applyBorder="1" applyAlignment="1" applyProtection="1">
      <alignment horizontal="left" vertical="center"/>
      <protection locked="0"/>
    </xf>
    <xf numFmtId="0" fontId="11" fillId="0" borderId="32" xfId="0" applyFont="1" applyBorder="1" applyAlignment="1" applyProtection="1">
      <alignment horizontal="center" vertical="center"/>
      <protection locked="0"/>
    </xf>
    <xf numFmtId="0" fontId="30" fillId="0" borderId="0" xfId="0" applyFont="1" applyFill="1" applyBorder="1" applyAlignment="1">
      <alignment horizontal="left" vertical="center" wrapText="1"/>
    </xf>
    <xf numFmtId="0" fontId="30" fillId="0" borderId="0" xfId="0" applyFont="1" applyFill="1" applyBorder="1" applyAlignment="1" applyProtection="1">
      <alignment horizontal="left" vertical="center"/>
      <protection locked="0"/>
    </xf>
    <xf numFmtId="0" fontId="31"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left" vertical="center"/>
      <protection locked="0"/>
    </xf>
    <xf numFmtId="0" fontId="11" fillId="0" borderId="0" xfId="0" applyFont="1" applyAlignment="1" applyProtection="1">
      <alignment horizontal="center" vertical="center"/>
      <protection locked="0"/>
    </xf>
    <xf numFmtId="0" fontId="34" fillId="0" borderId="0" xfId="0" applyFont="1" applyFill="1" applyBorder="1" applyAlignment="1">
      <alignment horizontal="left" vertical="center"/>
    </xf>
    <xf numFmtId="0" fontId="11" fillId="25" borderId="18" xfId="0" applyFont="1" applyFill="1" applyBorder="1" applyAlignment="1" applyProtection="1">
      <alignment vertical="center"/>
      <protection locked="0"/>
    </xf>
    <xf numFmtId="0" fontId="11" fillId="0" borderId="19" xfId="0" applyFont="1" applyBorder="1" applyProtection="1">
      <alignment vertical="center"/>
      <protection locked="0"/>
    </xf>
    <xf numFmtId="0" fontId="11" fillId="25" borderId="33" xfId="0" applyFont="1" applyFill="1" applyBorder="1" applyAlignment="1" applyProtection="1">
      <alignment vertical="center"/>
      <protection locked="0"/>
    </xf>
    <xf numFmtId="0" fontId="31" fillId="0" borderId="0" xfId="0" applyFont="1" applyFill="1" applyBorder="1" applyAlignment="1" applyProtection="1">
      <alignment vertical="center" wrapText="1"/>
      <protection locked="0"/>
    </xf>
    <xf numFmtId="0" fontId="11" fillId="0" borderId="97" xfId="0" applyFont="1" applyFill="1" applyBorder="1" applyAlignment="1" applyProtection="1">
      <alignment horizontal="center" vertical="center"/>
      <protection locked="0"/>
    </xf>
    <xf numFmtId="0" fontId="32" fillId="0" borderId="0" xfId="0" applyFont="1" applyFill="1" applyBorder="1" applyAlignment="1">
      <alignment vertical="center"/>
    </xf>
    <xf numFmtId="0" fontId="11" fillId="0" borderId="0" xfId="0" applyFont="1" applyAlignment="1">
      <alignment horizontal="center" vertical="center"/>
    </xf>
    <xf numFmtId="49" fontId="33"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4" fillId="0" borderId="42" xfId="0" applyFont="1" applyFill="1" applyBorder="1" applyAlignment="1">
      <alignment vertical="center"/>
    </xf>
    <xf numFmtId="0" fontId="32" fillId="0" borderId="47" xfId="0" applyFont="1" applyFill="1" applyBorder="1" applyAlignment="1">
      <alignment vertical="center"/>
    </xf>
    <xf numFmtId="0" fontId="32" fillId="0" borderId="21" xfId="0" applyFont="1" applyFill="1" applyBorder="1" applyAlignment="1">
      <alignment vertical="center"/>
    </xf>
    <xf numFmtId="0" fontId="31" fillId="0" borderId="26" xfId="0" applyFont="1" applyFill="1" applyBorder="1" applyAlignment="1">
      <alignment vertical="center"/>
    </xf>
    <xf numFmtId="0" fontId="31" fillId="0" borderId="31" xfId="0" applyFont="1" applyFill="1" applyBorder="1" applyAlignment="1">
      <alignment vertical="center"/>
    </xf>
    <xf numFmtId="0" fontId="11" fillId="28" borderId="31" xfId="0" applyFont="1" applyFill="1" applyBorder="1" applyAlignment="1">
      <alignment vertical="center"/>
    </xf>
    <xf numFmtId="0" fontId="30" fillId="0" borderId="31" xfId="0" applyFont="1" applyFill="1" applyBorder="1" applyAlignment="1">
      <alignment vertical="center"/>
    </xf>
    <xf numFmtId="0" fontId="11" fillId="0" borderId="31" xfId="0" applyFont="1" applyFill="1" applyBorder="1" applyAlignment="1">
      <alignment vertical="center"/>
    </xf>
    <xf numFmtId="0" fontId="11" fillId="28" borderId="31" xfId="0" applyFont="1" applyFill="1" applyBorder="1">
      <alignment vertical="center"/>
    </xf>
    <xf numFmtId="0" fontId="30" fillId="26" borderId="31" xfId="0" applyFont="1" applyFill="1" applyBorder="1" applyAlignment="1">
      <alignment vertical="center"/>
    </xf>
    <xf numFmtId="0" fontId="31" fillId="0" borderId="32" xfId="0" applyFont="1" applyBorder="1">
      <alignment vertical="center"/>
    </xf>
    <xf numFmtId="0" fontId="32" fillId="0" borderId="33" xfId="0" applyFont="1" applyFill="1" applyBorder="1" applyAlignment="1">
      <alignment vertical="center"/>
    </xf>
    <xf numFmtId="0" fontId="30" fillId="0" borderId="42" xfId="0" applyFont="1" applyFill="1" applyBorder="1" applyAlignment="1">
      <alignment horizontal="center" vertical="center"/>
    </xf>
    <xf numFmtId="176" fontId="30" fillId="0" borderId="0" xfId="0" applyNumberFormat="1" applyFont="1" applyFill="1" applyBorder="1" applyAlignment="1">
      <alignment vertical="center" wrapText="1"/>
    </xf>
    <xf numFmtId="0" fontId="31" fillId="0" borderId="0" xfId="0" applyFont="1" applyAlignment="1">
      <alignment vertical="center" wrapText="1"/>
    </xf>
    <xf numFmtId="0" fontId="31" fillId="0" borderId="0" xfId="0" applyFont="1" applyFill="1" applyBorder="1" applyAlignment="1">
      <alignment vertical="center" wrapText="1"/>
    </xf>
    <xf numFmtId="0" fontId="30" fillId="0" borderId="80" xfId="0" applyFont="1" applyFill="1" applyBorder="1" applyAlignment="1">
      <alignment horizontal="center" vertical="center"/>
    </xf>
    <xf numFmtId="0" fontId="30" fillId="0" borderId="54" xfId="0" applyFont="1" applyFill="1" applyBorder="1" applyAlignment="1">
      <alignment vertical="center"/>
    </xf>
    <xf numFmtId="176" fontId="30" fillId="0" borderId="54" xfId="0" applyNumberFormat="1" applyFont="1" applyFill="1" applyBorder="1" applyAlignment="1">
      <alignment vertical="center" wrapText="1"/>
    </xf>
    <xf numFmtId="0" fontId="11" fillId="0" borderId="54" xfId="0" applyFont="1" applyFill="1" applyBorder="1" applyAlignment="1">
      <alignment vertical="center"/>
    </xf>
    <xf numFmtId="0" fontId="11" fillId="0" borderId="54" xfId="0" applyFont="1" applyFill="1" applyBorder="1">
      <alignment vertical="center"/>
    </xf>
    <xf numFmtId="0" fontId="31" fillId="0" borderId="54" xfId="0" applyFont="1" applyFill="1" applyBorder="1" applyAlignment="1">
      <alignment vertical="center"/>
    </xf>
    <xf numFmtId="0" fontId="31" fillId="0" borderId="67" xfId="0" applyFont="1" applyBorder="1">
      <alignment vertical="center"/>
    </xf>
    <xf numFmtId="0" fontId="32" fillId="0" borderId="17" xfId="0" applyFont="1" applyFill="1" applyBorder="1" applyAlignment="1">
      <alignment vertical="center"/>
    </xf>
    <xf numFmtId="0" fontId="30" fillId="0" borderId="17" xfId="0" applyFont="1" applyFill="1" applyBorder="1" applyAlignment="1">
      <alignment horizontal="center" vertical="center"/>
    </xf>
    <xf numFmtId="176" fontId="30" fillId="0" borderId="18" xfId="0" applyNumberFormat="1" applyFont="1" applyFill="1" applyBorder="1" applyAlignment="1">
      <alignment vertical="center" wrapText="1"/>
    </xf>
    <xf numFmtId="0" fontId="31" fillId="0" borderId="18" xfId="0" applyFont="1" applyFill="1" applyBorder="1" applyAlignment="1">
      <alignment vertical="center"/>
    </xf>
    <xf numFmtId="0" fontId="32" fillId="0" borderId="36" xfId="0" applyFont="1" applyFill="1" applyBorder="1" applyAlignment="1">
      <alignment vertical="center"/>
    </xf>
    <xf numFmtId="0" fontId="31" fillId="0" borderId="0" xfId="0" applyFont="1" applyBorder="1">
      <alignment vertical="center"/>
    </xf>
    <xf numFmtId="0" fontId="34" fillId="0" borderId="14" xfId="0" applyFont="1" applyFill="1" applyBorder="1" applyAlignment="1">
      <alignment vertical="center"/>
    </xf>
    <xf numFmtId="0" fontId="34" fillId="0" borderId="36" xfId="0" applyFont="1" applyFill="1" applyBorder="1" applyAlignment="1">
      <alignment vertical="center"/>
    </xf>
    <xf numFmtId="0" fontId="34" fillId="0" borderId="70" xfId="0" applyFont="1" applyFill="1" applyBorder="1" applyAlignment="1">
      <alignment vertical="center"/>
    </xf>
    <xf numFmtId="176" fontId="11" fillId="0" borderId="0" xfId="0" applyNumberFormat="1" applyFont="1">
      <alignment vertical="center"/>
    </xf>
    <xf numFmtId="176" fontId="11" fillId="0" borderId="0" xfId="0" applyNumberFormat="1" applyFont="1" applyFill="1" applyBorder="1" applyAlignment="1">
      <alignment vertical="center"/>
    </xf>
    <xf numFmtId="0" fontId="0" fillId="0" borderId="146"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30" fillId="0" borderId="40" xfId="0" applyFont="1" applyFill="1" applyBorder="1" applyAlignment="1">
      <alignment vertical="center"/>
    </xf>
    <xf numFmtId="0" fontId="58" fillId="28" borderId="58" xfId="0" applyFont="1" applyFill="1" applyBorder="1" applyAlignment="1">
      <alignment horizontal="center" vertical="center"/>
    </xf>
    <xf numFmtId="0" fontId="32" fillId="0" borderId="92" xfId="0" applyFont="1" applyFill="1" applyBorder="1" applyAlignment="1">
      <alignment vertical="center"/>
    </xf>
    <xf numFmtId="0" fontId="30" fillId="0" borderId="144" xfId="0" applyFont="1" applyFill="1" applyBorder="1" applyAlignment="1">
      <alignment horizontal="center" vertical="center"/>
    </xf>
    <xf numFmtId="0" fontId="30" fillId="0" borderId="68" xfId="0" applyFont="1" applyFill="1" applyBorder="1" applyAlignment="1">
      <alignment vertical="center"/>
    </xf>
    <xf numFmtId="0" fontId="30" fillId="0" borderId="68" xfId="0" applyFont="1" applyFill="1" applyBorder="1" applyAlignment="1">
      <alignment vertical="center" wrapText="1"/>
    </xf>
    <xf numFmtId="0" fontId="31" fillId="0" borderId="145"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30" fillId="0" borderId="20" xfId="0" applyFont="1" applyFill="1" applyBorder="1" applyAlignment="1">
      <alignment horizontal="center" vertical="center"/>
    </xf>
    <xf numFmtId="0" fontId="11" fillId="28" borderId="78" xfId="0" applyFont="1" applyFill="1" applyBorder="1" applyAlignment="1">
      <alignment vertical="center"/>
    </xf>
    <xf numFmtId="0" fontId="53" fillId="0" borderId="78" xfId="0" applyFont="1" applyFill="1" applyBorder="1" applyAlignment="1">
      <alignment horizontal="center" vertical="center"/>
    </xf>
    <xf numFmtId="0" fontId="11" fillId="28" borderId="53" xfId="0" applyFont="1" applyFill="1" applyBorder="1" applyAlignment="1">
      <alignment vertical="center"/>
    </xf>
    <xf numFmtId="0" fontId="53" fillId="0" borderId="53" xfId="0" applyFont="1" applyFill="1" applyBorder="1" applyAlignment="1">
      <alignment horizontal="center" vertical="center"/>
    </xf>
    <xf numFmtId="0" fontId="11" fillId="0" borderId="0" xfId="0" applyFont="1" applyBorder="1" applyAlignment="1">
      <alignment vertical="top"/>
    </xf>
    <xf numFmtId="0" fontId="31"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30" fillId="0" borderId="68" xfId="0" applyNumberFormat="1" applyFont="1" applyFill="1" applyBorder="1" applyAlignment="1">
      <alignment vertical="center" wrapText="1"/>
    </xf>
    <xf numFmtId="0" fontId="11" fillId="0" borderId="68" xfId="0" applyFont="1" applyFill="1" applyBorder="1" applyAlignment="1">
      <alignment vertical="center"/>
    </xf>
    <xf numFmtId="0" fontId="31" fillId="0" borderId="68" xfId="0" applyFont="1" applyFill="1" applyBorder="1" applyAlignment="1">
      <alignment vertical="center"/>
    </xf>
    <xf numFmtId="0" fontId="31" fillId="0" borderId="69" xfId="0" applyFont="1" applyBorder="1">
      <alignment vertical="center"/>
    </xf>
    <xf numFmtId="0" fontId="11" fillId="0" borderId="0" xfId="0" applyFont="1" applyBorder="1">
      <alignment vertical="center"/>
    </xf>
    <xf numFmtId="0" fontId="11" fillId="0" borderId="0" xfId="0" applyFont="1" applyFill="1" applyAlignment="1">
      <alignment vertical="top"/>
    </xf>
    <xf numFmtId="0" fontId="31" fillId="26" borderId="57" xfId="0" applyFont="1" applyFill="1" applyBorder="1" applyAlignment="1">
      <alignment vertical="center" wrapText="1"/>
    </xf>
    <xf numFmtId="49" fontId="30" fillId="0" borderId="0" xfId="0" applyNumberFormat="1" applyFont="1" applyFill="1" applyBorder="1" applyAlignment="1">
      <alignment horizontal="left" vertical="center" wrapText="1"/>
    </xf>
    <xf numFmtId="49" fontId="30" fillId="0" borderId="0" xfId="0" applyNumberFormat="1" applyFont="1" applyAlignment="1">
      <alignment horizontal="left" vertical="center" wrapText="1"/>
    </xf>
    <xf numFmtId="49" fontId="30" fillId="0" borderId="0" xfId="0" applyNumberFormat="1" applyFont="1" applyFill="1" applyBorder="1" applyAlignment="1">
      <alignment horizontal="left" vertical="center"/>
    </xf>
    <xf numFmtId="0" fontId="31" fillId="24" borderId="89" xfId="0" applyFont="1" applyFill="1" applyBorder="1" applyAlignment="1">
      <alignment horizontal="center" vertical="center" wrapText="1"/>
    </xf>
    <xf numFmtId="0" fontId="31" fillId="26" borderId="62" xfId="0" applyFont="1" applyFill="1" applyBorder="1" applyAlignment="1">
      <alignment vertical="center"/>
    </xf>
    <xf numFmtId="0" fontId="31" fillId="26" borderId="62" xfId="0" applyFont="1" applyFill="1" applyBorder="1" applyAlignment="1">
      <alignment vertical="center" wrapText="1"/>
    </xf>
    <xf numFmtId="0" fontId="31" fillId="24" borderId="62" xfId="0" applyFont="1" applyFill="1" applyBorder="1" applyAlignment="1">
      <alignment vertical="center"/>
    </xf>
    <xf numFmtId="0" fontId="31" fillId="26" borderId="59" xfId="0" applyFont="1" applyFill="1" applyBorder="1" applyAlignment="1">
      <alignment vertical="center" wrapText="1"/>
    </xf>
    <xf numFmtId="0" fontId="31" fillId="24" borderId="72" xfId="0" applyFont="1" applyFill="1" applyBorder="1" applyAlignment="1">
      <alignment horizontal="center" vertical="center" wrapText="1"/>
    </xf>
    <xf numFmtId="0" fontId="31" fillId="26" borderId="54" xfId="0" applyFont="1" applyFill="1" applyBorder="1" applyAlignment="1">
      <alignment vertical="center" wrapText="1"/>
    </xf>
    <xf numFmtId="0" fontId="31" fillId="26" borderId="54" xfId="0" applyFont="1" applyFill="1" applyBorder="1" applyAlignment="1">
      <alignment vertical="center"/>
    </xf>
    <xf numFmtId="0" fontId="31" fillId="24" borderId="54" xfId="0" applyFont="1" applyFill="1" applyBorder="1" applyAlignment="1">
      <alignment vertical="center"/>
    </xf>
    <xf numFmtId="0" fontId="31" fillId="26" borderId="54" xfId="0" applyFont="1" applyFill="1" applyBorder="1" applyAlignment="1">
      <alignment horizontal="center" vertical="center" wrapText="1"/>
    </xf>
    <xf numFmtId="0" fontId="31" fillId="24" borderId="90" xfId="0" applyFont="1" applyFill="1" applyBorder="1" applyAlignment="1">
      <alignment horizontal="center" vertical="center" wrapText="1"/>
    </xf>
    <xf numFmtId="0" fontId="31" fillId="0" borderId="87" xfId="0" applyFont="1" applyFill="1" applyBorder="1" applyAlignment="1">
      <alignment vertical="center"/>
    </xf>
    <xf numFmtId="0" fontId="31" fillId="0" borderId="87" xfId="0" applyFont="1" applyFill="1" applyBorder="1" applyAlignment="1">
      <alignment vertical="center" wrapText="1"/>
    </xf>
    <xf numFmtId="0" fontId="31" fillId="26" borderId="87" xfId="0" applyFont="1" applyFill="1" applyBorder="1" applyAlignment="1">
      <alignment vertical="center"/>
    </xf>
    <xf numFmtId="0" fontId="31" fillId="24" borderId="87" xfId="0" applyFont="1" applyFill="1" applyBorder="1" applyAlignment="1">
      <alignment vertical="center"/>
    </xf>
    <xf numFmtId="0" fontId="31" fillId="26" borderId="87" xfId="0" applyFont="1" applyFill="1" applyBorder="1" applyAlignment="1">
      <alignment vertical="center" wrapText="1"/>
    </xf>
    <xf numFmtId="0" fontId="31"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30"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30"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30"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31" fillId="26" borderId="0" xfId="0" applyFont="1" applyFill="1" applyBorder="1" applyAlignment="1">
      <alignment horizontal="right" vertical="top"/>
    </xf>
    <xf numFmtId="0" fontId="31" fillId="26" borderId="0" xfId="0" applyFont="1" applyFill="1" applyBorder="1" applyAlignment="1">
      <alignment vertical="top"/>
    </xf>
    <xf numFmtId="0" fontId="31"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31" fillId="26" borderId="0" xfId="0" applyFont="1" applyFill="1" applyBorder="1" applyAlignment="1">
      <alignment vertical="top" wrapText="1"/>
    </xf>
    <xf numFmtId="0" fontId="31"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9" fillId="26" borderId="0" xfId="0" applyFont="1" applyFill="1">
      <alignment vertical="center"/>
    </xf>
    <xf numFmtId="0" fontId="0" fillId="26" borderId="0" xfId="0" applyFont="1" applyFill="1" applyAlignment="1">
      <alignment horizontal="center" vertical="center"/>
    </xf>
    <xf numFmtId="0" fontId="11" fillId="0" borderId="31" xfId="0" applyFont="1" applyFill="1" applyBorder="1" applyAlignment="1">
      <alignment vertical="center" shrinkToFit="1"/>
    </xf>
    <xf numFmtId="0" fontId="11" fillId="0" borderId="62" xfId="0" applyFont="1" applyFill="1" applyBorder="1" applyAlignment="1">
      <alignment vertical="top"/>
    </xf>
    <xf numFmtId="0" fontId="11" fillId="0" borderId="54" xfId="0" applyFont="1" applyFill="1" applyBorder="1" applyAlignment="1">
      <alignment vertical="top"/>
    </xf>
    <xf numFmtId="0" fontId="29" fillId="0" borderId="0" xfId="0" applyFont="1" applyFill="1">
      <alignment vertical="center"/>
    </xf>
    <xf numFmtId="177" fontId="10" fillId="0" borderId="0" xfId="0" applyNumberFormat="1" applyFont="1" applyFill="1" applyBorder="1" applyAlignment="1">
      <alignment vertical="center"/>
    </xf>
    <xf numFmtId="0" fontId="10" fillId="0" borderId="0" xfId="0" applyFont="1" applyFill="1" applyBorder="1" applyAlignment="1">
      <alignment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177" fontId="10" fillId="0" borderId="134" xfId="0" applyNumberFormat="1" applyFont="1" applyFill="1" applyBorder="1" applyAlignment="1">
      <alignment vertical="center"/>
    </xf>
    <xf numFmtId="0" fontId="0" fillId="0" borderId="0" xfId="0" applyFont="1" applyFill="1" applyAlignment="1">
      <alignment horizontal="right" vertical="center"/>
    </xf>
    <xf numFmtId="0" fontId="10" fillId="28" borderId="93" xfId="0" applyFont="1" applyFill="1" applyBorder="1">
      <alignment vertical="center"/>
    </xf>
    <xf numFmtId="0" fontId="10" fillId="28" borderId="24" xfId="0" applyFont="1" applyFill="1" applyBorder="1">
      <alignment vertical="center"/>
    </xf>
    <xf numFmtId="0" fontId="10" fillId="28" borderId="25" xfId="0" applyFont="1" applyFill="1" applyBorder="1">
      <alignment vertical="center"/>
    </xf>
    <xf numFmtId="0" fontId="10" fillId="26" borderId="56" xfId="0" applyFont="1" applyFill="1" applyBorder="1" applyAlignment="1">
      <alignment horizontal="center" vertical="center" wrapText="1"/>
    </xf>
    <xf numFmtId="0" fontId="10" fillId="26" borderId="56" xfId="0" applyFont="1" applyFill="1" applyBorder="1" applyAlignment="1">
      <alignment horizontal="center" vertical="center" wrapText="1"/>
    </xf>
    <xf numFmtId="0" fontId="10"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10" fillId="26" borderId="17" xfId="0" applyFont="1" applyFill="1" applyBorder="1" applyAlignment="1">
      <alignment horizontal="center" vertical="center" wrapText="1" shrinkToFit="1"/>
    </xf>
    <xf numFmtId="0" fontId="10" fillId="26" borderId="18" xfId="0" applyFont="1" applyFill="1" applyBorder="1" applyAlignment="1">
      <alignment horizontal="center" vertical="center" wrapText="1" shrinkToFit="1"/>
    </xf>
    <xf numFmtId="0" fontId="10" fillId="26" borderId="19" xfId="0" applyFont="1" applyFill="1" applyBorder="1" applyAlignment="1">
      <alignment horizontal="center" vertical="center" wrapText="1" shrinkToFit="1"/>
    </xf>
    <xf numFmtId="0" fontId="10" fillId="26" borderId="92" xfId="0" applyFont="1" applyFill="1" applyBorder="1" applyAlignment="1">
      <alignment horizontal="center" vertical="center" wrapText="1" shrinkToFit="1"/>
    </xf>
    <xf numFmtId="0" fontId="10" fillId="26" borderId="92" xfId="0" applyFont="1" applyFill="1" applyBorder="1" applyAlignment="1">
      <alignment horizontal="center" vertical="center" shrinkToFit="1"/>
    </xf>
    <xf numFmtId="0" fontId="10" fillId="26" borderId="17" xfId="0" applyFont="1" applyFill="1" applyBorder="1" applyAlignment="1">
      <alignment horizontal="center" vertical="center" shrinkToFit="1"/>
    </xf>
    <xf numFmtId="0" fontId="10" fillId="26" borderId="92" xfId="0" applyFont="1" applyFill="1" applyBorder="1" applyAlignment="1">
      <alignment horizontal="center" vertical="center" wrapText="1"/>
    </xf>
    <xf numFmtId="0" fontId="10" fillId="26" borderId="112" xfId="0" applyFont="1" applyFill="1" applyBorder="1" applyAlignment="1">
      <alignment horizontal="center" vertical="center" wrapText="1"/>
    </xf>
    <xf numFmtId="0" fontId="10" fillId="26" borderId="132" xfId="0" applyFont="1" applyFill="1" applyBorder="1" applyAlignment="1">
      <alignment horizontal="center" vertical="center" wrapText="1"/>
    </xf>
    <xf numFmtId="0" fontId="10" fillId="26" borderId="19" xfId="0" applyFont="1" applyFill="1" applyBorder="1" applyAlignment="1">
      <alignment horizontal="center" vertical="center" wrapText="1"/>
    </xf>
    <xf numFmtId="0" fontId="10" fillId="26" borderId="92" xfId="0" applyFont="1" applyFill="1" applyBorder="1" applyAlignment="1">
      <alignment horizontal="center" vertical="center" textRotation="255"/>
    </xf>
    <xf numFmtId="0" fontId="10" fillId="26" borderId="17" xfId="0" applyFont="1" applyFill="1" applyBorder="1" applyAlignment="1">
      <alignment horizontal="center" vertical="center"/>
    </xf>
    <xf numFmtId="0" fontId="10" fillId="26" borderId="18" xfId="0" applyFont="1" applyFill="1" applyBorder="1" applyAlignment="1">
      <alignment horizontal="center" vertical="center"/>
    </xf>
    <xf numFmtId="0" fontId="10" fillId="0" borderId="10" xfId="0" applyFont="1" applyFill="1" applyBorder="1" applyAlignment="1">
      <alignment vertical="center" wrapText="1"/>
    </xf>
    <xf numFmtId="0" fontId="10" fillId="0" borderId="2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8"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10"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10" fillId="28" borderId="36" xfId="0" applyFont="1" applyFill="1" applyBorder="1" applyAlignment="1" applyProtection="1">
      <alignment horizontal="center" vertical="center"/>
      <protection locked="0"/>
    </xf>
    <xf numFmtId="0" fontId="10"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10" fillId="0" borderId="23" xfId="0" applyNumberFormat="1" applyFont="1" applyFill="1" applyBorder="1">
      <alignment vertical="center"/>
    </xf>
    <xf numFmtId="0" fontId="0" fillId="0" borderId="11" xfId="0" applyFont="1" applyFill="1" applyBorder="1" applyAlignment="1">
      <alignment vertical="center"/>
    </xf>
    <xf numFmtId="177" fontId="10" fillId="0" borderId="134" xfId="34" applyNumberFormat="1" applyFont="1" applyFill="1" applyBorder="1" applyAlignment="1">
      <alignment vertical="center"/>
    </xf>
    <xf numFmtId="0" fontId="10"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10" fillId="26" borderId="16" xfId="0" applyFont="1" applyFill="1" applyBorder="1" applyAlignment="1">
      <alignment horizontal="center" vertical="center" wrapText="1"/>
    </xf>
    <xf numFmtId="0" fontId="10" fillId="26" borderId="100" xfId="0" applyFont="1" applyFill="1" applyBorder="1" applyAlignment="1">
      <alignment horizontal="center" vertical="center" textRotation="255"/>
    </xf>
    <xf numFmtId="0" fontId="30" fillId="26" borderId="92" xfId="0" applyFont="1" applyFill="1" applyBorder="1" applyAlignment="1" applyProtection="1">
      <alignment horizontal="center" vertical="top" textRotation="255" wrapText="1"/>
      <protection locked="0"/>
    </xf>
    <xf numFmtId="0" fontId="10"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10" fillId="0" borderId="10" xfId="28" applyNumberFormat="1" applyFont="1" applyFill="1" applyBorder="1" applyAlignment="1">
      <alignment vertical="center" shrinkToFit="1"/>
    </xf>
    <xf numFmtId="0" fontId="10" fillId="25" borderId="36" xfId="0" applyFont="1" applyFill="1" applyBorder="1" applyAlignment="1" applyProtection="1">
      <alignment horizontal="center" vertical="center"/>
      <protection locked="0"/>
    </xf>
    <xf numFmtId="0" fontId="33"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10" fillId="0" borderId="29" xfId="28" applyNumberFormat="1" applyFont="1" applyFill="1" applyBorder="1" applyAlignment="1">
      <alignment vertical="center" shrinkToFit="1"/>
    </xf>
    <xf numFmtId="0" fontId="11" fillId="0" borderId="61" xfId="0" applyFont="1" applyFill="1" applyBorder="1" applyAlignment="1">
      <alignment vertical="center"/>
    </xf>
    <xf numFmtId="0" fontId="10" fillId="25" borderId="51" xfId="0" applyFont="1" applyFill="1" applyBorder="1" applyAlignment="1" applyProtection="1">
      <alignment horizontal="center" vertical="center"/>
      <protection locked="0"/>
    </xf>
    <xf numFmtId="0" fontId="11" fillId="0" borderId="51" xfId="0" applyFont="1" applyFill="1" applyBorder="1" applyAlignment="1">
      <alignment vertical="center"/>
    </xf>
    <xf numFmtId="0" fontId="11"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10"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10" fillId="26" borderId="17" xfId="0" applyFont="1" applyFill="1" applyBorder="1" applyAlignment="1">
      <alignment horizontal="center" vertical="center"/>
    </xf>
    <xf numFmtId="0" fontId="10" fillId="25" borderId="55" xfId="0" applyFont="1" applyFill="1" applyBorder="1" applyAlignment="1" applyProtection="1">
      <alignment horizontal="center" vertical="center"/>
      <protection locked="0"/>
    </xf>
    <xf numFmtId="0" fontId="10" fillId="0" borderId="10" xfId="0" applyFont="1" applyFill="1" applyBorder="1" applyAlignment="1" applyProtection="1">
      <alignment vertical="center"/>
      <protection locked="0"/>
    </xf>
    <xf numFmtId="0" fontId="10" fillId="0" borderId="29" xfId="0" applyFont="1" applyFill="1" applyBorder="1" applyAlignment="1" applyProtection="1">
      <alignment vertical="center"/>
      <protection locked="0"/>
    </xf>
    <xf numFmtId="0" fontId="33" fillId="0" borderId="0" xfId="0" applyFont="1" applyFill="1" applyBorder="1" applyAlignment="1">
      <alignment vertical="center"/>
    </xf>
    <xf numFmtId="0" fontId="55" fillId="0" borderId="0" xfId="0" applyFont="1" applyAlignment="1" applyProtection="1">
      <alignment horizontal="right" vertical="center"/>
      <protection locked="0"/>
    </xf>
    <xf numFmtId="0" fontId="33"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3" xfId="34" applyFont="1" applyFill="1" applyBorder="1">
      <alignment vertical="center"/>
    </xf>
    <xf numFmtId="38" fontId="0" fillId="0" borderId="27" xfId="34" applyFont="1" applyFill="1" applyBorder="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10" fillId="0" borderId="0" xfId="0" applyFont="1" applyAlignment="1">
      <alignment vertical="top"/>
    </xf>
    <xf numFmtId="0" fontId="0" fillId="29" borderId="142" xfId="0" applyFill="1" applyBorder="1" applyAlignment="1">
      <alignment vertical="center" wrapText="1"/>
    </xf>
    <xf numFmtId="49" fontId="30" fillId="0" borderId="21" xfId="0" applyNumberFormat="1" applyFont="1" applyFill="1" applyBorder="1" applyAlignment="1">
      <alignment horizontal="left" vertical="center" wrapText="1"/>
    </xf>
    <xf numFmtId="49" fontId="30" fillId="0" borderId="21" xfId="0" applyNumberFormat="1" applyFont="1" applyBorder="1" applyAlignment="1">
      <alignment horizontal="left" vertical="center" wrapText="1"/>
    </xf>
    <xf numFmtId="0" fontId="70" fillId="0" borderId="0" xfId="0" applyFont="1" applyFill="1" applyAlignment="1">
      <alignment vertical="center"/>
    </xf>
    <xf numFmtId="0" fontId="31"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30"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4"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0" fillId="0" borderId="0" xfId="0" applyFont="1" applyFill="1" applyBorder="1" applyAlignment="1">
      <alignment vertical="center" wrapText="1"/>
    </xf>
    <xf numFmtId="0" fontId="94" fillId="28" borderId="134" xfId="0" applyFont="1" applyFill="1" applyBorder="1" applyAlignment="1">
      <alignment horizontal="center" vertical="center"/>
    </xf>
    <xf numFmtId="0" fontId="94" fillId="25" borderId="134" xfId="0" applyFont="1" applyFill="1" applyBorder="1" applyAlignment="1">
      <alignment horizontal="center" vertical="center"/>
    </xf>
    <xf numFmtId="0" fontId="11" fillId="0" borderId="0" xfId="0" applyFont="1" applyBorder="1" applyAlignment="1">
      <alignment horizontal="left" vertical="center" wrapText="1"/>
    </xf>
    <xf numFmtId="0" fontId="11" fillId="0" borderId="44" xfId="0" applyFont="1" applyBorder="1" applyAlignment="1">
      <alignment horizontal="left" vertical="center" wrapText="1"/>
    </xf>
    <xf numFmtId="0" fontId="11" fillId="0" borderId="44" xfId="0" applyFont="1" applyBorder="1">
      <alignment vertical="center"/>
    </xf>
    <xf numFmtId="0" fontId="11" fillId="0" borderId="45" xfId="0" applyFont="1" applyFill="1" applyBorder="1">
      <alignment vertical="center"/>
    </xf>
    <xf numFmtId="0" fontId="11"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1"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4" fillId="31" borderId="134"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7" fillId="0" borderId="36" xfId="0" applyFont="1" applyFill="1" applyBorder="1" applyAlignment="1">
      <alignment vertical="center"/>
    </xf>
    <xf numFmtId="0" fontId="103" fillId="0" borderId="36" xfId="0" applyFont="1" applyFill="1" applyBorder="1" applyAlignment="1">
      <alignment vertical="center"/>
    </xf>
    <xf numFmtId="0" fontId="103" fillId="0" borderId="11" xfId="0" applyFont="1" applyFill="1" applyBorder="1" applyAlignment="1">
      <alignment vertical="center"/>
    </xf>
    <xf numFmtId="0" fontId="103" fillId="0" borderId="0" xfId="0" applyFont="1" applyFill="1">
      <alignment vertical="center"/>
    </xf>
    <xf numFmtId="0" fontId="103" fillId="0" borderId="145" xfId="0" applyFont="1" applyBorder="1">
      <alignment vertical="center"/>
    </xf>
    <xf numFmtId="0" fontId="101" fillId="0" borderId="0" xfId="0" applyFont="1">
      <alignment vertical="center"/>
    </xf>
    <xf numFmtId="0" fontId="73" fillId="0" borderId="14" xfId="0" applyFont="1" applyFill="1" applyBorder="1">
      <alignment vertical="center"/>
    </xf>
    <xf numFmtId="0" fontId="103" fillId="0" borderId="11" xfId="0" applyFont="1" applyFill="1" applyBorder="1">
      <alignment vertical="center"/>
    </xf>
    <xf numFmtId="0" fontId="103" fillId="0" borderId="11" xfId="0" applyFont="1" applyBorder="1">
      <alignment vertical="center"/>
    </xf>
    <xf numFmtId="0" fontId="93" fillId="0" borderId="33" xfId="0" applyFont="1" applyFill="1" applyBorder="1">
      <alignment vertical="center"/>
    </xf>
    <xf numFmtId="0" fontId="103" fillId="0" borderId="16" xfId="0" applyFont="1" applyFill="1" applyBorder="1">
      <alignment vertical="center"/>
    </xf>
    <xf numFmtId="0" fontId="103" fillId="0" borderId="16" xfId="0" applyFont="1" applyBorder="1">
      <alignment vertical="center"/>
    </xf>
    <xf numFmtId="0" fontId="103" fillId="0" borderId="15" xfId="0" applyFont="1" applyFill="1" applyBorder="1">
      <alignment vertical="center"/>
    </xf>
    <xf numFmtId="0" fontId="103" fillId="0" borderId="15" xfId="0" applyFont="1" applyBorder="1">
      <alignment vertical="center"/>
    </xf>
    <xf numFmtId="0" fontId="103" fillId="0" borderId="66" xfId="0" applyFont="1" applyFill="1" applyBorder="1" applyAlignment="1">
      <alignment vertical="center"/>
    </xf>
    <xf numFmtId="0" fontId="103" fillId="0" borderId="54" xfId="0" applyFont="1" applyFill="1" applyBorder="1">
      <alignment vertical="center"/>
    </xf>
    <xf numFmtId="0" fontId="103" fillId="0" borderId="67" xfId="0" applyFont="1" applyFill="1" applyBorder="1">
      <alignment vertical="center"/>
    </xf>
    <xf numFmtId="0" fontId="103" fillId="0" borderId="67" xfId="0" applyFont="1" applyBorder="1">
      <alignment vertical="center"/>
    </xf>
    <xf numFmtId="0" fontId="103" fillId="0" borderId="40" xfId="0" applyFont="1" applyFill="1" applyBorder="1" applyAlignment="1">
      <alignment vertical="center"/>
    </xf>
    <xf numFmtId="0" fontId="103" fillId="0" borderId="0" xfId="0" applyFont="1" applyFill="1" applyBorder="1">
      <alignment vertical="center"/>
    </xf>
    <xf numFmtId="0" fontId="93" fillId="0" borderId="17" xfId="0" applyFont="1" applyFill="1" applyBorder="1">
      <alignment vertical="center"/>
    </xf>
    <xf numFmtId="0" fontId="103" fillId="0" borderId="19" xfId="0" applyFont="1" applyFill="1" applyBorder="1">
      <alignment vertical="center"/>
    </xf>
    <xf numFmtId="0" fontId="103" fillId="0" borderId="19" xfId="0" applyFont="1" applyBorder="1">
      <alignment vertical="center"/>
    </xf>
    <xf numFmtId="0" fontId="103" fillId="0" borderId="0" xfId="0" applyFont="1" applyFill="1" applyBorder="1" applyAlignment="1">
      <alignment horizontal="left" vertical="center"/>
    </xf>
    <xf numFmtId="0" fontId="93" fillId="0" borderId="0" xfId="0" applyFont="1" applyFill="1" applyBorder="1">
      <alignment vertical="center"/>
    </xf>
    <xf numFmtId="0" fontId="103" fillId="0" borderId="0" xfId="0" applyFont="1" applyFill="1" applyBorder="1" applyAlignment="1">
      <alignment horizontal="center" vertical="center"/>
    </xf>
    <xf numFmtId="0" fontId="103"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4" fillId="32" borderId="134"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6" fillId="0" borderId="12" xfId="0" applyFont="1" applyFill="1" applyBorder="1" applyAlignment="1">
      <alignment vertical="center"/>
    </xf>
    <xf numFmtId="0" fontId="106" fillId="0" borderId="36" xfId="0" applyFont="1" applyFill="1" applyBorder="1" applyAlignment="1">
      <alignment vertical="center"/>
    </xf>
    <xf numFmtId="0" fontId="106" fillId="0" borderId="70" xfId="0" applyFont="1" applyFill="1" applyBorder="1" applyAlignment="1">
      <alignment vertical="center"/>
    </xf>
    <xf numFmtId="0" fontId="106" fillId="0" borderId="26" xfId="0" applyFont="1" applyFill="1" applyBorder="1">
      <alignment vertical="center"/>
    </xf>
    <xf numFmtId="0" fontId="106" fillId="0" borderId="31" xfId="0" applyFont="1" applyFill="1" applyBorder="1">
      <alignment vertical="center"/>
    </xf>
    <xf numFmtId="0" fontId="106" fillId="0" borderId="32" xfId="0" applyFont="1" applyBorder="1">
      <alignment vertical="center"/>
    </xf>
    <xf numFmtId="177" fontId="73" fillId="0" borderId="110" xfId="0" applyNumberFormat="1" applyFont="1" applyBorder="1">
      <alignment vertical="center"/>
    </xf>
    <xf numFmtId="0" fontId="97" fillId="0" borderId="0" xfId="0" applyFont="1" applyFill="1">
      <alignment vertical="center"/>
    </xf>
    <xf numFmtId="0" fontId="108" fillId="0" borderId="18" xfId="0" applyFont="1" applyFill="1" applyBorder="1" applyAlignment="1">
      <alignment horizontal="left" vertical="center" wrapText="1"/>
    </xf>
    <xf numFmtId="0" fontId="108" fillId="0" borderId="18" xfId="0" applyFont="1" applyFill="1" applyBorder="1" applyAlignment="1">
      <alignment horizontal="left" vertical="center"/>
    </xf>
    <xf numFmtId="0" fontId="109" fillId="0" borderId="0" xfId="0" applyFont="1" applyFill="1">
      <alignment vertical="center"/>
    </xf>
    <xf numFmtId="0" fontId="76" fillId="0" borderId="36" xfId="0" applyFont="1" applyFill="1" applyBorder="1" applyAlignment="1">
      <alignment vertical="center"/>
    </xf>
    <xf numFmtId="0" fontId="110" fillId="0" borderId="26" xfId="0" applyFont="1" applyFill="1" applyBorder="1">
      <alignment vertical="center"/>
    </xf>
    <xf numFmtId="0" fontId="106" fillId="0" borderId="32" xfId="0" applyFont="1" applyFill="1" applyBorder="1">
      <alignment vertical="center"/>
    </xf>
    <xf numFmtId="0" fontId="97" fillId="28" borderId="18" xfId="0" applyFont="1" applyFill="1" applyBorder="1" applyAlignment="1">
      <alignment vertical="center" wrapText="1"/>
    </xf>
    <xf numFmtId="0" fontId="98" fillId="28" borderId="18" xfId="0" applyFont="1" applyFill="1" applyBorder="1" applyAlignment="1">
      <alignment vertical="center"/>
    </xf>
    <xf numFmtId="0" fontId="97" fillId="28" borderId="145" xfId="0" applyFont="1" applyFill="1" applyBorder="1" applyAlignment="1">
      <alignment vertical="center" wrapText="1"/>
    </xf>
    <xf numFmtId="0" fontId="101" fillId="0" borderId="0" xfId="0" applyFont="1" applyFill="1">
      <alignment vertical="center"/>
    </xf>
    <xf numFmtId="0" fontId="31" fillId="0" borderId="36" xfId="0" applyFont="1" applyFill="1" applyBorder="1" applyAlignment="1" applyProtection="1">
      <alignment vertical="center"/>
      <protection locked="0"/>
    </xf>
    <xf numFmtId="0" fontId="97" fillId="25" borderId="18" xfId="0" applyFont="1" applyFill="1" applyBorder="1" applyAlignment="1">
      <alignment vertical="center" wrapText="1"/>
    </xf>
    <xf numFmtId="0" fontId="98" fillId="25" borderId="18" xfId="0" applyFont="1" applyFill="1" applyBorder="1" applyAlignment="1">
      <alignment vertical="center"/>
    </xf>
    <xf numFmtId="0" fontId="97" fillId="25" borderId="145" xfId="0" applyFont="1" applyFill="1" applyBorder="1" applyAlignment="1">
      <alignment vertical="center" wrapText="1"/>
    </xf>
    <xf numFmtId="0" fontId="98" fillId="0" borderId="0" xfId="0" applyFont="1" applyFill="1" applyBorder="1" applyAlignment="1" applyProtection="1">
      <alignment vertical="center"/>
      <protection locked="0"/>
    </xf>
    <xf numFmtId="0" fontId="106" fillId="0" borderId="0" xfId="0" applyFont="1" applyFill="1" applyBorder="1" applyAlignment="1" applyProtection="1">
      <alignment vertical="center"/>
      <protection locked="0"/>
    </xf>
    <xf numFmtId="0" fontId="106" fillId="0" borderId="16" xfId="0" applyFont="1" applyBorder="1" applyProtection="1">
      <alignment vertical="center"/>
      <protection locked="0"/>
    </xf>
    <xf numFmtId="0" fontId="97" fillId="0" borderId="18" xfId="0" applyFont="1" applyFill="1" applyBorder="1" applyAlignment="1" applyProtection="1">
      <alignment horizontal="left" vertical="center"/>
      <protection locked="0"/>
    </xf>
    <xf numFmtId="0" fontId="106" fillId="0" borderId="18"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98" fillId="0" borderId="31" xfId="0" applyFont="1" applyFill="1" applyBorder="1" applyAlignment="1" applyProtection="1">
      <alignment horizontal="center" vertical="center"/>
      <protection locked="0"/>
    </xf>
    <xf numFmtId="0" fontId="106" fillId="0" borderId="31" xfId="0" applyFont="1" applyFill="1" applyBorder="1" applyAlignment="1" applyProtection="1">
      <alignment horizontal="center" vertical="center"/>
      <protection locked="0"/>
    </xf>
    <xf numFmtId="0" fontId="98" fillId="0" borderId="31" xfId="0" applyFont="1" applyFill="1" applyBorder="1" applyAlignment="1" applyProtection="1">
      <alignment horizontal="left" vertical="center"/>
      <protection locked="0"/>
    </xf>
    <xf numFmtId="0" fontId="106" fillId="0" borderId="32" xfId="0" applyFont="1" applyBorder="1" applyAlignment="1" applyProtection="1">
      <alignment horizontal="center" vertical="center"/>
      <protection locked="0"/>
    </xf>
    <xf numFmtId="0" fontId="97" fillId="29" borderId="18" xfId="0" applyFont="1" applyFill="1" applyBorder="1" applyAlignment="1">
      <alignment vertical="center" wrapText="1"/>
    </xf>
    <xf numFmtId="0" fontId="98" fillId="29" borderId="18" xfId="0" applyFont="1" applyFill="1" applyBorder="1" applyAlignment="1">
      <alignment vertical="center"/>
    </xf>
    <xf numFmtId="0" fontId="97" fillId="29" borderId="145" xfId="0" applyFont="1" applyFill="1" applyBorder="1" applyAlignment="1">
      <alignment vertical="center" wrapText="1"/>
    </xf>
    <xf numFmtId="0" fontId="98"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97" fillId="32" borderId="18" xfId="0" applyFont="1" applyFill="1" applyBorder="1" applyAlignment="1">
      <alignment vertical="center" wrapText="1"/>
    </xf>
    <xf numFmtId="0" fontId="98" fillId="32" borderId="18" xfId="0" applyFont="1" applyFill="1" applyBorder="1" applyAlignment="1">
      <alignment vertical="center"/>
    </xf>
    <xf numFmtId="0" fontId="97" fillId="32" borderId="145" xfId="0" applyFont="1" applyFill="1" applyBorder="1" applyAlignment="1">
      <alignment vertical="center" wrapText="1"/>
    </xf>
    <xf numFmtId="0" fontId="76" fillId="32" borderId="36" xfId="0" applyFont="1" applyFill="1" applyBorder="1" applyAlignment="1" applyProtection="1">
      <alignment vertical="center"/>
      <protection locked="0"/>
    </xf>
    <xf numFmtId="0" fontId="55" fillId="0" borderId="0" xfId="0" applyFont="1" applyAlignment="1" applyProtection="1">
      <alignment vertical="center"/>
      <protection locked="0"/>
    </xf>
    <xf numFmtId="0" fontId="97" fillId="28" borderId="19" xfId="0" applyFont="1" applyFill="1" applyBorder="1" applyAlignment="1">
      <alignment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10" fillId="26" borderId="13" xfId="0" applyFont="1" applyFill="1" applyBorder="1" applyAlignment="1" applyProtection="1">
      <alignment horizontal="left" vertical="top" textRotation="255"/>
      <protection locked="0"/>
    </xf>
    <xf numFmtId="0" fontId="10"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36" fillId="0" borderId="0" xfId="49" applyFont="1" applyBorder="1">
      <alignment vertical="center"/>
    </xf>
    <xf numFmtId="0" fontId="114" fillId="0" borderId="0" xfId="49" applyFont="1" applyBorder="1">
      <alignment vertical="center"/>
    </xf>
    <xf numFmtId="0" fontId="115" fillId="0" borderId="0" xfId="49" applyFont="1" applyBorder="1" applyAlignment="1">
      <alignment vertical="center"/>
    </xf>
    <xf numFmtId="0" fontId="115" fillId="0" borderId="0" xfId="49" applyFont="1" applyBorder="1" applyAlignment="1">
      <alignment horizontal="right" vertical="center"/>
    </xf>
    <xf numFmtId="0" fontId="116" fillId="0" borderId="0" xfId="49" applyFont="1" applyBorder="1" applyAlignment="1">
      <alignment horizontal="justify" vertical="center"/>
    </xf>
    <xf numFmtId="0" fontId="118" fillId="0" borderId="0" xfId="49" applyFont="1" applyBorder="1">
      <alignment vertical="center"/>
    </xf>
    <xf numFmtId="0" fontId="117" fillId="0" borderId="0" xfId="49" applyFont="1" applyBorder="1" applyAlignment="1">
      <alignment vertical="center" wrapText="1"/>
    </xf>
    <xf numFmtId="0" fontId="117" fillId="34" borderId="12" xfId="49" applyFont="1" applyFill="1" applyBorder="1" applyAlignment="1" applyProtection="1">
      <alignment horizontal="right" vertical="center" wrapText="1"/>
      <protection locked="0"/>
    </xf>
    <xf numFmtId="0" fontId="117" fillId="34" borderId="36" xfId="49" applyFont="1" applyFill="1" applyBorder="1" applyAlignment="1" applyProtection="1">
      <alignment horizontal="right" vertical="center" wrapText="1"/>
      <protection locked="0"/>
    </xf>
    <xf numFmtId="0" fontId="117" fillId="0" borderId="10" xfId="49" applyFont="1" applyFill="1" applyBorder="1" applyAlignment="1">
      <alignment horizontal="center" vertical="center" wrapText="1"/>
    </xf>
    <xf numFmtId="0" fontId="121" fillId="0" borderId="0" xfId="49" applyFont="1" applyBorder="1">
      <alignment vertical="center"/>
    </xf>
    <xf numFmtId="0" fontId="122" fillId="0" borderId="0" xfId="49" applyFont="1" applyBorder="1">
      <alignment vertical="center"/>
    </xf>
    <xf numFmtId="0" fontId="117" fillId="34" borderId="0" xfId="49" applyFont="1" applyFill="1" applyBorder="1" applyAlignment="1" applyProtection="1">
      <alignment horizontal="right" vertical="center" wrapText="1"/>
      <protection locked="0"/>
    </xf>
    <xf numFmtId="0" fontId="117" fillId="34" borderId="170" xfId="49" applyFont="1" applyFill="1" applyBorder="1" applyAlignment="1" applyProtection="1">
      <alignment horizontal="right" vertical="center" wrapText="1"/>
      <protection locked="0"/>
    </xf>
    <xf numFmtId="0" fontId="117" fillId="0" borderId="0" xfId="49" applyFont="1" applyFill="1" applyBorder="1" applyAlignment="1">
      <alignment vertical="center"/>
    </xf>
    <xf numFmtId="0" fontId="117" fillId="0" borderId="0" xfId="49" applyFont="1" applyFill="1" applyBorder="1" applyAlignment="1">
      <alignment vertical="center" wrapText="1"/>
    </xf>
    <xf numFmtId="0" fontId="118" fillId="0" borderId="0" xfId="49" applyFont="1" applyFill="1" applyBorder="1" applyAlignment="1" applyProtection="1">
      <alignment vertical="center"/>
      <protection locked="0"/>
    </xf>
    <xf numFmtId="0" fontId="123" fillId="0" borderId="0" xfId="49" applyFont="1" applyFill="1" applyBorder="1" applyAlignment="1">
      <alignment vertical="center"/>
    </xf>
    <xf numFmtId="0" fontId="113" fillId="0" borderId="0" xfId="49" applyFont="1" applyFill="1" applyBorder="1" applyAlignment="1">
      <alignment vertical="center" wrapText="1"/>
    </xf>
    <xf numFmtId="0" fontId="121" fillId="0" borderId="0" xfId="49" applyFont="1" applyFill="1" applyBorder="1" applyAlignment="1" applyProtection="1">
      <alignment vertical="center"/>
      <protection locked="0"/>
    </xf>
    <xf numFmtId="0" fontId="121" fillId="0" borderId="0" xfId="49" applyFont="1" applyFill="1" applyBorder="1" applyAlignment="1">
      <alignment vertical="center" wrapText="1"/>
    </xf>
    <xf numFmtId="0" fontId="121" fillId="0" borderId="0" xfId="49" applyFont="1" applyFill="1" applyBorder="1">
      <alignment vertical="center"/>
    </xf>
    <xf numFmtId="0" fontId="113" fillId="0" borderId="0" xfId="49" applyFont="1" applyFill="1" applyBorder="1" applyAlignment="1">
      <alignment vertical="center"/>
    </xf>
    <xf numFmtId="0" fontId="29" fillId="0" borderId="0" xfId="51" applyFont="1">
      <alignment vertical="center"/>
    </xf>
    <xf numFmtId="0" fontId="10" fillId="0" borderId="0" xfId="51" applyFont="1">
      <alignment vertical="center"/>
    </xf>
    <xf numFmtId="49" fontId="10" fillId="0" borderId="0" xfId="51" applyNumberFormat="1" applyFont="1" applyAlignment="1">
      <alignment horizontal="center" vertical="center"/>
    </xf>
    <xf numFmtId="0" fontId="8" fillId="0" borderId="0" xfId="51">
      <alignment vertical="center"/>
    </xf>
    <xf numFmtId="0" fontId="10" fillId="0" borderId="0" xfId="51" applyFont="1" applyAlignment="1">
      <alignment horizontal="right" vertical="center"/>
    </xf>
    <xf numFmtId="0" fontId="10" fillId="0" borderId="0" xfId="51" applyFont="1" applyAlignment="1">
      <alignment horizontal="center" vertical="center"/>
    </xf>
    <xf numFmtId="0" fontId="93" fillId="0" borderId="0" xfId="51" applyFont="1">
      <alignment vertical="center"/>
    </xf>
    <xf numFmtId="0" fontId="129" fillId="0" borderId="0" xfId="51" applyFont="1" applyAlignment="1">
      <alignment horizontal="center" vertical="center"/>
    </xf>
    <xf numFmtId="0" fontId="130" fillId="0" borderId="0" xfId="51" applyFont="1">
      <alignment vertical="center"/>
    </xf>
    <xf numFmtId="0" fontId="127" fillId="0" borderId="0" xfId="51" applyFont="1" applyAlignment="1">
      <alignment horizontal="left" vertical="center"/>
    </xf>
    <xf numFmtId="0" fontId="93" fillId="30" borderId="134" xfId="43" applyFont="1" applyFill="1" applyBorder="1" applyAlignment="1">
      <alignment horizontal="center" vertical="center" shrinkToFit="1"/>
    </xf>
    <xf numFmtId="0" fontId="129" fillId="0" borderId="60" xfId="51" applyFont="1" applyBorder="1">
      <alignment vertical="center"/>
    </xf>
    <xf numFmtId="0" fontId="129" fillId="0" borderId="36" xfId="51" applyFont="1" applyBorder="1">
      <alignment vertical="center"/>
    </xf>
    <xf numFmtId="49" fontId="93" fillId="0" borderId="36" xfId="43" applyNumberFormat="1" applyFont="1" applyBorder="1" applyAlignment="1">
      <alignment vertical="center" shrinkToFit="1"/>
    </xf>
    <xf numFmtId="0" fontId="93" fillId="0" borderId="36" xfId="43" applyFont="1" applyBorder="1" applyAlignment="1">
      <alignment vertical="center"/>
    </xf>
    <xf numFmtId="0" fontId="93" fillId="0" borderId="11" xfId="43" applyFont="1" applyBorder="1" applyAlignment="1">
      <alignment vertical="center"/>
    </xf>
    <xf numFmtId="49" fontId="93" fillId="0" borderId="33" xfId="43" applyNumberFormat="1" applyFont="1" applyBorder="1" applyAlignment="1">
      <alignment horizontal="left" vertical="top"/>
    </xf>
    <xf numFmtId="49" fontId="93" fillId="0" borderId="0" xfId="43" applyNumberFormat="1" applyFont="1" applyAlignment="1">
      <alignment horizontal="left" vertical="top"/>
    </xf>
    <xf numFmtId="49" fontId="93" fillId="0" borderId="17" xfId="43" applyNumberFormat="1" applyFont="1" applyBorder="1" applyAlignment="1">
      <alignment vertical="top"/>
    </xf>
    <xf numFmtId="49" fontId="93" fillId="0" borderId="18" xfId="43" applyNumberFormat="1" applyFont="1" applyBorder="1" applyAlignment="1">
      <alignment vertical="top"/>
    </xf>
    <xf numFmtId="0" fontId="11" fillId="0" borderId="0" xfId="51" applyFont="1">
      <alignment vertical="center"/>
    </xf>
    <xf numFmtId="0" fontId="136" fillId="0" borderId="0" xfId="0" applyFont="1" applyFill="1">
      <alignment vertical="center"/>
    </xf>
    <xf numFmtId="0" fontId="137" fillId="0" borderId="0" xfId="0" applyFont="1" applyFill="1" applyBorder="1" applyAlignment="1">
      <alignment vertical="center"/>
    </xf>
    <xf numFmtId="0" fontId="136" fillId="0" borderId="0" xfId="0" applyFont="1">
      <alignment vertical="center"/>
    </xf>
    <xf numFmtId="0" fontId="138" fillId="0" borderId="0" xfId="0" applyFont="1" applyFill="1" applyAlignment="1">
      <alignment vertical="center"/>
    </xf>
    <xf numFmtId="0" fontId="138" fillId="0" borderId="0" xfId="0" applyFont="1" applyFill="1" applyAlignment="1">
      <alignment vertical="center" shrinkToFit="1"/>
    </xf>
    <xf numFmtId="0" fontId="136" fillId="0" borderId="0" xfId="0" applyFont="1" applyAlignment="1">
      <alignment vertical="center"/>
    </xf>
    <xf numFmtId="0" fontId="136" fillId="0" borderId="0" xfId="0" applyFont="1" applyFill="1" applyBorder="1" applyAlignment="1">
      <alignment vertical="center"/>
    </xf>
    <xf numFmtId="0" fontId="136" fillId="0" borderId="0" xfId="0" applyFont="1" applyFill="1" applyBorder="1">
      <alignment vertical="center"/>
    </xf>
    <xf numFmtId="0" fontId="136" fillId="0" borderId="0" xfId="0" applyFont="1" applyFill="1" applyBorder="1" applyProtection="1">
      <alignment vertical="center"/>
      <protection locked="0"/>
    </xf>
    <xf numFmtId="0" fontId="137" fillId="0" borderId="14" xfId="0" applyFont="1" applyFill="1" applyBorder="1">
      <alignment vertical="center"/>
    </xf>
    <xf numFmtId="0" fontId="137" fillId="0" borderId="12" xfId="0" applyFont="1" applyFill="1" applyBorder="1">
      <alignment vertical="center"/>
    </xf>
    <xf numFmtId="0" fontId="137" fillId="0" borderId="36" xfId="0" applyFont="1" applyFill="1" applyBorder="1">
      <alignment vertical="center"/>
    </xf>
    <xf numFmtId="0" fontId="137" fillId="0" borderId="11" xfId="0" applyFont="1" applyFill="1" applyBorder="1">
      <alignment vertical="center"/>
    </xf>
    <xf numFmtId="0" fontId="136" fillId="0" borderId="0" xfId="0" applyFont="1" applyBorder="1">
      <alignment vertical="center"/>
    </xf>
    <xf numFmtId="0" fontId="139" fillId="0" borderId="0" xfId="0" applyFont="1" applyFill="1" applyBorder="1">
      <alignment vertical="center"/>
    </xf>
    <xf numFmtId="0" fontId="139" fillId="0" borderId="0" xfId="0" applyFont="1" applyFill="1" applyBorder="1" applyAlignment="1">
      <alignment vertical="center" wrapText="1"/>
    </xf>
    <xf numFmtId="0" fontId="141" fillId="0" borderId="0" xfId="0" applyFont="1" applyFill="1" applyBorder="1">
      <alignment vertical="center"/>
    </xf>
    <xf numFmtId="0" fontId="139" fillId="0" borderId="0" xfId="0" applyFont="1" applyFill="1" applyBorder="1" applyAlignment="1">
      <alignment vertical="center"/>
    </xf>
    <xf numFmtId="0" fontId="140" fillId="0" borderId="0" xfId="0" applyFont="1" applyFill="1" applyBorder="1" applyAlignment="1">
      <alignment horizontal="left" vertical="center"/>
    </xf>
    <xf numFmtId="0" fontId="141" fillId="0" borderId="0" xfId="0" applyFont="1" applyFill="1">
      <alignment vertical="center"/>
    </xf>
    <xf numFmtId="0" fontId="141" fillId="0" borderId="0" xfId="0" applyFont="1" applyFill="1" applyBorder="1" applyAlignment="1">
      <alignment horizontal="center" vertical="center"/>
    </xf>
    <xf numFmtId="0" fontId="143" fillId="0" borderId="0" xfId="52" applyFont="1" applyProtection="1">
      <alignment vertical="center"/>
    </xf>
    <xf numFmtId="0" fontId="143" fillId="0" borderId="0" xfId="52" applyFont="1" applyAlignment="1" applyProtection="1">
      <alignment vertical="center" textRotation="255" shrinkToFit="1"/>
    </xf>
    <xf numFmtId="58" fontId="143" fillId="0" borderId="0" xfId="52" applyNumberFormat="1" applyFont="1" applyFill="1" applyAlignment="1" applyProtection="1">
      <alignment vertical="center"/>
    </xf>
    <xf numFmtId="0" fontId="143" fillId="0" borderId="0" xfId="52" applyFont="1" applyAlignment="1" applyProtection="1">
      <alignment horizontal="distributed" vertical="center"/>
    </xf>
    <xf numFmtId="0" fontId="143" fillId="0" borderId="0" xfId="52" applyFont="1" applyAlignment="1" applyProtection="1">
      <alignment horizontal="left" vertical="center"/>
    </xf>
    <xf numFmtId="0" fontId="143" fillId="0" borderId="0" xfId="52" applyFont="1" applyAlignment="1" applyProtection="1">
      <alignment horizontal="right" vertical="center"/>
    </xf>
    <xf numFmtId="0" fontId="143" fillId="0" borderId="0" xfId="52" applyFont="1" applyAlignment="1" applyProtection="1">
      <alignment horizontal="left" vertical="top"/>
    </xf>
    <xf numFmtId="0" fontId="0" fillId="0" borderId="0" xfId="53" applyFont="1" applyAlignment="1" applyProtection="1">
      <alignment horizontal="left" vertical="center"/>
    </xf>
    <xf numFmtId="0" fontId="8" fillId="0" borderId="0" xfId="53" applyAlignment="1" applyProtection="1">
      <alignment vertical="center"/>
    </xf>
    <xf numFmtId="0" fontId="8" fillId="0" borderId="0" xfId="53" applyAlignment="1" applyProtection="1">
      <alignment horizontal="center" vertical="center"/>
    </xf>
    <xf numFmtId="0" fontId="143" fillId="0" borderId="0" xfId="52" applyFont="1" applyAlignment="1" applyProtection="1">
      <alignment horizontal="left" vertical="top" wrapText="1"/>
    </xf>
    <xf numFmtId="0" fontId="143" fillId="0" borderId="0" xfId="52" applyFont="1" applyAlignment="1" applyProtection="1">
      <alignment vertical="center"/>
    </xf>
    <xf numFmtId="0" fontId="136" fillId="0" borderId="0" xfId="53" applyFont="1" applyFill="1" applyBorder="1" applyAlignment="1" applyProtection="1">
      <alignment horizontal="left" vertical="center"/>
    </xf>
    <xf numFmtId="0" fontId="145" fillId="34" borderId="36" xfId="52" applyFont="1" applyFill="1" applyBorder="1" applyAlignment="1" applyProtection="1">
      <alignment horizontal="center" vertical="center"/>
      <protection locked="0"/>
    </xf>
    <xf numFmtId="0" fontId="145" fillId="0" borderId="0" xfId="52" applyFont="1" applyBorder="1" applyAlignment="1" applyProtection="1">
      <alignment horizontal="center" vertical="center" shrinkToFit="1"/>
    </xf>
    <xf numFmtId="0" fontId="145" fillId="0" borderId="0" xfId="55" applyFont="1" applyBorder="1" applyAlignment="1" applyProtection="1">
      <alignment vertical="center"/>
    </xf>
    <xf numFmtId="0" fontId="8" fillId="0" borderId="0" xfId="53" applyAlignment="1" applyProtection="1">
      <alignment horizontal="left" vertical="center"/>
    </xf>
    <xf numFmtId="0" fontId="146" fillId="0" borderId="44" xfId="52" applyFont="1" applyBorder="1" applyAlignment="1" applyProtection="1">
      <alignment horizontal="left" vertical="center" wrapText="1"/>
    </xf>
    <xf numFmtId="0" fontId="136" fillId="26" borderId="0" xfId="58" applyFont="1" applyFill="1" applyProtection="1">
      <alignment vertical="center"/>
    </xf>
    <xf numFmtId="0" fontId="136" fillId="26" borderId="0" xfId="58" applyFont="1" applyFill="1" applyBorder="1" applyProtection="1">
      <alignment vertical="center"/>
    </xf>
    <xf numFmtId="0" fontId="136" fillId="26" borderId="24" xfId="58" applyFont="1" applyFill="1" applyBorder="1" applyAlignment="1" applyProtection="1">
      <alignment vertical="center" shrinkToFit="1"/>
    </xf>
    <xf numFmtId="0" fontId="136" fillId="26" borderId="25" xfId="58" applyFont="1" applyFill="1" applyBorder="1" applyAlignment="1" applyProtection="1">
      <alignment vertical="center" shrinkToFit="1"/>
    </xf>
    <xf numFmtId="0" fontId="137" fillId="26" borderId="0" xfId="58" applyFont="1" applyFill="1" applyAlignment="1" applyProtection="1">
      <alignment horizontal="left" vertical="top"/>
    </xf>
    <xf numFmtId="0" fontId="138" fillId="26" borderId="0" xfId="57" applyFont="1" applyFill="1" applyAlignment="1" applyProtection="1">
      <alignment horizontal="left" vertical="top"/>
    </xf>
    <xf numFmtId="0" fontId="137" fillId="26" borderId="0" xfId="57" applyFont="1" applyFill="1" applyAlignment="1" applyProtection="1">
      <alignment horizontal="left" vertical="center" wrapText="1"/>
    </xf>
    <xf numFmtId="0" fontId="8" fillId="26" borderId="0" xfId="53" applyFont="1" applyFill="1" applyProtection="1"/>
    <xf numFmtId="0" fontId="136" fillId="26" borderId="0" xfId="58" applyFont="1" applyFill="1" applyAlignment="1" applyProtection="1">
      <alignment horizontal="left" vertical="center"/>
    </xf>
    <xf numFmtId="0" fontId="136" fillId="26" borderId="56" xfId="58" applyFont="1" applyFill="1" applyBorder="1" applyAlignment="1" applyProtection="1">
      <alignment horizontal="center" vertical="top" textRotation="255" shrinkToFit="1"/>
    </xf>
    <xf numFmtId="0" fontId="136" fillId="36" borderId="12" xfId="58" applyFont="1" applyFill="1" applyBorder="1" applyAlignment="1" applyProtection="1">
      <alignment horizontal="center" vertical="center" shrinkToFit="1"/>
      <protection locked="0"/>
    </xf>
    <xf numFmtId="0" fontId="136" fillId="36" borderId="36" xfId="58" applyFont="1" applyFill="1" applyBorder="1" applyAlignment="1" applyProtection="1">
      <alignment horizontal="center" vertical="center" shrinkToFit="1"/>
      <protection locked="0"/>
    </xf>
    <xf numFmtId="0" fontId="136" fillId="36" borderId="11" xfId="58" applyFont="1" applyFill="1" applyBorder="1" applyAlignment="1" applyProtection="1">
      <alignment horizontal="center" vertical="center" shrinkToFit="1"/>
      <protection locked="0"/>
    </xf>
    <xf numFmtId="0" fontId="136" fillId="34" borderId="12" xfId="58" applyFont="1" applyFill="1" applyBorder="1" applyAlignment="1" applyProtection="1">
      <alignment horizontal="center" vertical="center" shrinkToFit="1"/>
      <protection locked="0"/>
    </xf>
    <xf numFmtId="0" fontId="136" fillId="34" borderId="36" xfId="58" applyFont="1" applyFill="1" applyBorder="1" applyAlignment="1" applyProtection="1">
      <alignment horizontal="center" vertical="center" shrinkToFit="1"/>
      <protection locked="0"/>
    </xf>
    <xf numFmtId="0" fontId="136" fillId="34" borderId="70" xfId="58" applyFont="1" applyFill="1" applyBorder="1" applyAlignment="1" applyProtection="1">
      <alignment horizontal="center" vertical="center" shrinkToFit="1"/>
      <protection locked="0"/>
    </xf>
    <xf numFmtId="0" fontId="11" fillId="25" borderId="31"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10" xfId="0" applyFont="1" applyFill="1" applyBorder="1" applyAlignment="1" applyProtection="1">
      <alignment vertical="top"/>
      <protection locked="0"/>
    </xf>
    <xf numFmtId="0" fontId="11" fillId="25" borderId="0" xfId="0" applyFont="1" applyFill="1" applyBorder="1" applyAlignment="1" applyProtection="1">
      <alignment vertical="center"/>
      <protection locked="0"/>
    </xf>
    <xf numFmtId="0" fontId="11" fillId="32" borderId="12" xfId="0" applyFont="1" applyFill="1" applyBorder="1" applyAlignment="1" applyProtection="1">
      <alignment vertical="center"/>
      <protection locked="0"/>
    </xf>
    <xf numFmtId="0" fontId="11" fillId="32" borderId="36" xfId="0" applyFont="1" applyFill="1" applyBorder="1" applyAlignment="1" applyProtection="1">
      <alignment vertical="center"/>
      <protection locked="0"/>
    </xf>
    <xf numFmtId="0" fontId="11" fillId="32" borderId="33" xfId="0" applyFont="1" applyFill="1" applyBorder="1" applyAlignment="1" applyProtection="1">
      <alignment vertical="center"/>
      <protection locked="0"/>
    </xf>
    <xf numFmtId="0" fontId="11" fillId="32" borderId="0" xfId="0" applyFont="1" applyFill="1" applyBorder="1" applyAlignment="1" applyProtection="1">
      <alignment vertical="center"/>
      <protection locked="0"/>
    </xf>
    <xf numFmtId="0" fontId="62" fillId="29" borderId="187" xfId="0" applyFont="1" applyFill="1" applyBorder="1" applyAlignment="1">
      <alignment vertical="center" wrapText="1"/>
    </xf>
    <xf numFmtId="0" fontId="30" fillId="30" borderId="189" xfId="0" applyFont="1" applyFill="1" applyBorder="1" applyAlignment="1">
      <alignment vertical="center" wrapText="1"/>
    </xf>
    <xf numFmtId="0" fontId="30" fillId="25" borderId="190" xfId="0" applyFont="1" applyFill="1" applyBorder="1" applyAlignment="1">
      <alignment vertical="center" wrapText="1"/>
    </xf>
    <xf numFmtId="0" fontId="30" fillId="28" borderId="20" xfId="0" applyFont="1" applyFill="1" applyBorder="1" applyAlignment="1">
      <alignment vertical="center" wrapText="1"/>
    </xf>
    <xf numFmtId="0" fontId="11" fillId="32" borderId="190" xfId="0" applyFont="1" applyFill="1" applyBorder="1" applyAlignment="1" applyProtection="1">
      <alignment vertical="center"/>
      <protection locked="0"/>
    </xf>
    <xf numFmtId="0" fontId="11" fillId="25" borderId="190" xfId="0" applyFont="1" applyFill="1" applyBorder="1" applyAlignment="1" applyProtection="1">
      <alignment vertical="center"/>
      <protection locked="0"/>
    </xf>
    <xf numFmtId="0" fontId="11" fillId="28" borderId="190" xfId="0" applyFont="1" applyFill="1" applyBorder="1" applyAlignment="1" applyProtection="1">
      <alignment vertical="center"/>
      <protection locked="0"/>
    </xf>
    <xf numFmtId="0" fontId="11" fillId="28" borderId="0" xfId="0" applyFont="1" applyFill="1" applyBorder="1" applyAlignment="1" applyProtection="1">
      <alignment vertical="center"/>
      <protection locked="0"/>
    </xf>
    <xf numFmtId="0" fontId="11" fillId="25" borderId="154" xfId="0" applyFont="1" applyFill="1" applyBorder="1" applyAlignment="1" applyProtection="1">
      <alignment vertical="center"/>
      <protection locked="0"/>
    </xf>
    <xf numFmtId="0" fontId="31" fillId="30" borderId="101" xfId="0" applyFont="1" applyFill="1" applyBorder="1" applyAlignment="1">
      <alignment horizontal="center" vertical="center" wrapText="1"/>
    </xf>
    <xf numFmtId="0" fontId="31" fillId="30" borderId="71" xfId="0" applyFont="1" applyFill="1" applyBorder="1" applyAlignment="1">
      <alignment horizontal="center" vertical="center" wrapText="1"/>
    </xf>
    <xf numFmtId="0" fontId="31" fillId="30" borderId="144" xfId="0" applyFont="1" applyFill="1" applyBorder="1" applyAlignment="1">
      <alignment horizontal="center" vertical="center" wrapText="1"/>
    </xf>
    <xf numFmtId="0" fontId="31" fillId="30" borderId="191" xfId="0" applyFont="1" applyFill="1" applyBorder="1" applyAlignment="1">
      <alignment horizontal="center" vertical="center" wrapText="1"/>
    </xf>
    <xf numFmtId="0" fontId="93" fillId="0" borderId="36" xfId="43" applyFont="1" applyBorder="1" applyAlignment="1">
      <alignment horizontal="center" vertical="center"/>
    </xf>
    <xf numFmtId="0" fontId="92" fillId="0" borderId="0" xfId="59" applyFont="1" applyFill="1">
      <alignment vertical="center"/>
    </xf>
    <xf numFmtId="0" fontId="2" fillId="0" borderId="0" xfId="59">
      <alignment vertical="center"/>
    </xf>
    <xf numFmtId="0" fontId="124" fillId="0" borderId="0" xfId="59" applyFont="1" applyFill="1" applyAlignment="1">
      <alignment vertical="center"/>
    </xf>
    <xf numFmtId="0" fontId="125" fillId="0" borderId="0" xfId="59" applyFont="1" applyFill="1" applyAlignment="1">
      <alignment vertical="center"/>
    </xf>
    <xf numFmtId="0" fontId="125" fillId="0" borderId="0" xfId="59" applyFont="1" applyFill="1" applyAlignment="1">
      <alignment vertical="center" shrinkToFit="1"/>
    </xf>
    <xf numFmtId="0" fontId="126" fillId="0" borderId="0" xfId="59" applyFont="1">
      <alignment vertical="center"/>
    </xf>
    <xf numFmtId="0" fontId="127" fillId="0" borderId="0" xfId="59" applyFont="1" applyFill="1">
      <alignment vertical="center"/>
    </xf>
    <xf numFmtId="0" fontId="127" fillId="0" borderId="0" xfId="59" applyFont="1" applyFill="1" applyBorder="1" applyAlignment="1">
      <alignment vertical="center"/>
    </xf>
    <xf numFmtId="0" fontId="127" fillId="0" borderId="0" xfId="59" applyFont="1" applyFill="1" applyBorder="1">
      <alignment vertical="center"/>
    </xf>
    <xf numFmtId="0" fontId="127" fillId="0" borderId="0" xfId="59" applyFont="1" applyFill="1" applyBorder="1" applyProtection="1">
      <alignment vertical="center"/>
      <protection locked="0"/>
    </xf>
    <xf numFmtId="0" fontId="126" fillId="0" borderId="0" xfId="59" applyFont="1" applyFill="1" applyBorder="1" applyProtection="1">
      <alignment vertical="center"/>
      <protection locked="0"/>
    </xf>
    <xf numFmtId="0" fontId="128" fillId="0" borderId="0" xfId="59" applyFont="1">
      <alignment vertical="center"/>
    </xf>
    <xf numFmtId="0" fontId="126" fillId="0" borderId="0" xfId="59" applyFont="1" applyFill="1">
      <alignment vertical="center"/>
    </xf>
    <xf numFmtId="0" fontId="106" fillId="0" borderId="14" xfId="59" applyFont="1" applyFill="1" applyBorder="1" applyAlignment="1">
      <alignment horizontal="left" vertical="center"/>
    </xf>
    <xf numFmtId="0" fontId="106" fillId="0" borderId="12" xfId="59" applyFont="1" applyFill="1" applyBorder="1" applyAlignment="1">
      <alignment horizontal="left" vertical="center"/>
    </xf>
    <xf numFmtId="0" fontId="106" fillId="0" borderId="36" xfId="59" applyFont="1" applyFill="1" applyBorder="1" applyAlignment="1">
      <alignment horizontal="left" vertical="center"/>
    </xf>
    <xf numFmtId="0" fontId="106" fillId="0" borderId="11" xfId="59" applyFont="1" applyFill="1" applyBorder="1" applyAlignment="1">
      <alignment horizontal="left" vertical="center"/>
    </xf>
    <xf numFmtId="0" fontId="127" fillId="0" borderId="0" xfId="59" applyFont="1">
      <alignment vertical="center"/>
    </xf>
    <xf numFmtId="0" fontId="127" fillId="0" borderId="36" xfId="59" applyFont="1" applyBorder="1">
      <alignment vertical="center"/>
    </xf>
    <xf numFmtId="0" fontId="127" fillId="0" borderId="11" xfId="59" applyFont="1" applyBorder="1">
      <alignment vertical="center"/>
    </xf>
    <xf numFmtId="0" fontId="133" fillId="0" borderId="0" xfId="59" applyFont="1" applyFill="1" applyBorder="1">
      <alignment vertical="center"/>
    </xf>
    <xf numFmtId="0" fontId="133" fillId="0" borderId="0" xfId="59" applyFont="1" applyFill="1" applyBorder="1" applyAlignment="1">
      <alignment vertical="center" wrapText="1"/>
    </xf>
    <xf numFmtId="0" fontId="133" fillId="30" borderId="0" xfId="59" applyFont="1" applyFill="1" applyBorder="1" applyAlignment="1" applyProtection="1">
      <alignment horizontal="center" vertical="center"/>
      <protection locked="0"/>
    </xf>
    <xf numFmtId="0" fontId="134" fillId="0" borderId="0" xfId="59" applyFont="1" applyFill="1" applyBorder="1">
      <alignment vertical="center"/>
    </xf>
    <xf numFmtId="0" fontId="133" fillId="0" borderId="0" xfId="59" applyFont="1" applyFill="1" applyBorder="1" applyAlignment="1">
      <alignment horizontal="left" vertical="center"/>
    </xf>
    <xf numFmtId="0" fontId="135" fillId="0" borderId="0" xfId="59" applyFont="1" applyFill="1">
      <alignment vertical="center"/>
    </xf>
    <xf numFmtId="0" fontId="134" fillId="0" borderId="0" xfId="59" applyFont="1" applyFill="1" applyBorder="1" applyAlignment="1">
      <alignment horizontal="center" vertical="center"/>
    </xf>
    <xf numFmtId="49" fontId="31" fillId="26" borderId="62" xfId="0" applyNumberFormat="1" applyFont="1" applyFill="1" applyBorder="1" applyAlignment="1">
      <alignment vertical="center" shrinkToFit="1"/>
    </xf>
    <xf numFmtId="0" fontId="0" fillId="29" borderId="192" xfId="0" applyFill="1" applyBorder="1" applyAlignment="1">
      <alignment horizontal="center" vertical="center"/>
    </xf>
    <xf numFmtId="0" fontId="0" fillId="29" borderId="185" xfId="0" applyFill="1" applyBorder="1" applyAlignment="1">
      <alignment horizontal="center" vertical="center"/>
    </xf>
    <xf numFmtId="0" fontId="0" fillId="29" borderId="186" xfId="0" applyFill="1" applyBorder="1" applyAlignment="1">
      <alignment horizontal="center" vertical="center"/>
    </xf>
    <xf numFmtId="0" fontId="0" fillId="29" borderId="92" xfId="0" applyFill="1" applyBorder="1" applyAlignment="1">
      <alignment vertical="center"/>
    </xf>
    <xf numFmtId="0" fontId="0" fillId="29" borderId="92" xfId="0" applyFill="1" applyBorder="1" applyAlignment="1">
      <alignment vertical="center" wrapText="1"/>
    </xf>
    <xf numFmtId="0" fontId="0" fillId="29" borderId="100" xfId="0" applyFill="1" applyBorder="1" applyAlignment="1">
      <alignment vertical="center" wrapText="1"/>
    </xf>
    <xf numFmtId="38" fontId="0" fillId="29" borderId="92" xfId="34" applyFont="1" applyFill="1" applyBorder="1">
      <alignment vertical="center"/>
    </xf>
    <xf numFmtId="38" fontId="0" fillId="29" borderId="112" xfId="34" applyFont="1" applyFill="1" applyBorder="1">
      <alignment vertical="center"/>
    </xf>
    <xf numFmtId="38" fontId="0" fillId="0" borderId="112" xfId="34" applyFont="1" applyFill="1" applyBorder="1">
      <alignment vertical="center"/>
    </xf>
    <xf numFmtId="0" fontId="0" fillId="0" borderId="206" xfId="0" applyBorder="1" applyAlignment="1">
      <alignment horizontal="center" vertical="center"/>
    </xf>
    <xf numFmtId="0" fontId="0" fillId="31" borderId="0" xfId="0" applyFill="1">
      <alignment vertical="center"/>
    </xf>
    <xf numFmtId="57" fontId="136" fillId="34" borderId="36" xfId="58" applyNumberFormat="1" applyFont="1" applyFill="1" applyBorder="1" applyAlignment="1" applyProtection="1">
      <alignment horizontal="center" vertical="center" shrinkToFit="1"/>
      <protection locked="0"/>
    </xf>
    <xf numFmtId="0" fontId="157" fillId="0" borderId="0" xfId="0" applyFont="1" applyBorder="1" applyAlignment="1">
      <alignment vertical="center"/>
    </xf>
    <xf numFmtId="0" fontId="35" fillId="0" borderId="0" xfId="0" applyFont="1">
      <alignment vertical="center"/>
    </xf>
    <xf numFmtId="0" fontId="35" fillId="0" borderId="0" xfId="0" applyFont="1" applyAlignment="1">
      <alignment vertical="center"/>
    </xf>
    <xf numFmtId="0" fontId="158" fillId="0" borderId="10" xfId="0" applyFont="1" applyBorder="1" applyAlignment="1">
      <alignment horizontal="center" vertical="center" wrapText="1"/>
    </xf>
    <xf numFmtId="0" fontId="158" fillId="0" borderId="12" xfId="0" applyFont="1" applyBorder="1" applyAlignment="1">
      <alignment horizontal="center" vertical="center" wrapText="1"/>
    </xf>
    <xf numFmtId="0" fontId="35" fillId="0" borderId="0" xfId="0" applyFont="1" applyAlignment="1">
      <alignment horizontal="right" vertical="center"/>
    </xf>
    <xf numFmtId="0" fontId="158" fillId="0" borderId="12" xfId="0" applyFont="1" applyBorder="1" applyAlignment="1">
      <alignment vertical="center"/>
    </xf>
    <xf numFmtId="0" fontId="158" fillId="0" borderId="36" xfId="0" applyFont="1" applyBorder="1" applyAlignment="1">
      <alignment vertical="center" wrapText="1"/>
    </xf>
    <xf numFmtId="179" fontId="158" fillId="0" borderId="10" xfId="28" applyNumberFormat="1" applyFont="1" applyBorder="1" applyAlignment="1">
      <alignment vertical="center" wrapText="1"/>
    </xf>
    <xf numFmtId="179" fontId="158" fillId="0" borderId="209" xfId="28" applyNumberFormat="1" applyFont="1" applyBorder="1" applyAlignment="1">
      <alignment vertical="center" wrapText="1"/>
    </xf>
    <xf numFmtId="0" fontId="158" fillId="0" borderId="10" xfId="0" applyFont="1" applyBorder="1" applyAlignment="1">
      <alignment vertical="center"/>
    </xf>
    <xf numFmtId="0" fontId="157" fillId="0" borderId="133" xfId="0" applyFont="1" applyBorder="1" applyAlignment="1">
      <alignment vertical="center" wrapText="1"/>
    </xf>
    <xf numFmtId="0" fontId="157" fillId="0" borderId="18" xfId="0" applyFont="1" applyBorder="1" applyAlignment="1">
      <alignment vertical="center" wrapText="1"/>
    </xf>
    <xf numFmtId="179" fontId="157" fillId="0" borderId="166" xfId="28" applyNumberFormat="1" applyFont="1" applyBorder="1" applyAlignment="1">
      <alignment vertical="center" wrapText="1"/>
    </xf>
    <xf numFmtId="0" fontId="157" fillId="0" borderId="60" xfId="0" applyFont="1" applyBorder="1" applyAlignment="1">
      <alignment vertical="center"/>
    </xf>
    <xf numFmtId="0" fontId="157" fillId="0" borderId="36" xfId="0" applyFont="1" applyBorder="1" applyAlignment="1">
      <alignment vertical="center" wrapText="1"/>
    </xf>
    <xf numFmtId="179" fontId="157" fillId="0" borderId="210" xfId="28" applyNumberFormat="1" applyFont="1" applyBorder="1" applyAlignment="1">
      <alignment vertical="center" wrapText="1"/>
    </xf>
    <xf numFmtId="179" fontId="158" fillId="0" borderId="11" xfId="28" applyNumberFormat="1" applyFont="1" applyBorder="1" applyAlignment="1">
      <alignment vertical="center" wrapText="1"/>
    </xf>
    <xf numFmtId="0" fontId="157" fillId="0" borderId="133" xfId="0" applyFont="1" applyBorder="1" applyAlignment="1">
      <alignment vertical="center"/>
    </xf>
    <xf numFmtId="0" fontId="158" fillId="0" borderId="149" xfId="0" applyFont="1" applyBorder="1" applyAlignment="1">
      <alignment vertical="center"/>
    </xf>
    <xf numFmtId="0" fontId="158" fillId="0" borderId="150" xfId="0" applyFont="1" applyBorder="1" applyAlignment="1">
      <alignment vertical="center" wrapText="1"/>
    </xf>
    <xf numFmtId="179" fontId="158" fillId="0" borderId="148" xfId="28" applyNumberFormat="1" applyFont="1" applyBorder="1" applyAlignment="1">
      <alignment vertical="center" wrapText="1"/>
    </xf>
    <xf numFmtId="179" fontId="158" fillId="0" borderId="211" xfId="28" applyNumberFormat="1" applyFont="1" applyBorder="1" applyAlignment="1">
      <alignment vertical="center" wrapText="1"/>
    </xf>
    <xf numFmtId="0" fontId="158" fillId="0" borderId="148" xfId="0" applyFont="1" applyBorder="1" applyAlignment="1">
      <alignment vertical="center"/>
    </xf>
    <xf numFmtId="0" fontId="157" fillId="0" borderId="212" xfId="0" applyFont="1" applyBorder="1" applyAlignment="1">
      <alignment vertical="center"/>
    </xf>
    <xf numFmtId="0" fontId="157" fillId="0" borderId="51" xfId="0" applyFont="1" applyBorder="1" applyAlignment="1">
      <alignment vertical="center" wrapText="1"/>
    </xf>
    <xf numFmtId="179" fontId="157" fillId="0" borderId="213" xfId="28" applyNumberFormat="1" applyFont="1" applyBorder="1" applyAlignment="1">
      <alignment vertical="center" wrapText="1"/>
    </xf>
    <xf numFmtId="0" fontId="158" fillId="0" borderId="17" xfId="0" applyFont="1" applyBorder="1" applyAlignment="1">
      <alignment vertical="center"/>
    </xf>
    <xf numFmtId="0" fontId="158" fillId="0" borderId="19" xfId="0" applyFont="1" applyBorder="1" applyAlignment="1">
      <alignment vertical="center"/>
    </xf>
    <xf numFmtId="179" fontId="158" fillId="0" borderId="92" xfId="28" applyNumberFormat="1" applyFont="1" applyBorder="1" applyAlignment="1">
      <alignment vertical="center"/>
    </xf>
    <xf numFmtId="179" fontId="158" fillId="0" borderId="214" xfId="28" applyNumberFormat="1" applyFont="1" applyBorder="1" applyAlignment="1">
      <alignment vertical="center" wrapText="1"/>
    </xf>
    <xf numFmtId="179" fontId="158" fillId="0" borderId="92" xfId="28" applyNumberFormat="1" applyFont="1" applyBorder="1">
      <alignment vertical="center"/>
    </xf>
    <xf numFmtId="0" fontId="158" fillId="0" borderId="92" xfId="0" applyFont="1" applyBorder="1" applyAlignment="1">
      <alignment vertical="center"/>
    </xf>
    <xf numFmtId="0" fontId="159" fillId="0" borderId="93" xfId="0" applyFont="1" applyBorder="1" applyAlignment="1">
      <alignment vertical="center"/>
    </xf>
    <xf numFmtId="0" fontId="159" fillId="0" borderId="24" xfId="0" applyFont="1" applyBorder="1" applyAlignment="1">
      <alignment vertical="center"/>
    </xf>
    <xf numFmtId="0" fontId="158" fillId="0" borderId="0" xfId="0" applyFont="1" applyAlignment="1">
      <alignment vertical="center"/>
    </xf>
    <xf numFmtId="0" fontId="158" fillId="0" borderId="11" xfId="0" applyFont="1" applyBorder="1" applyAlignment="1">
      <alignment vertical="center"/>
    </xf>
    <xf numFmtId="179" fontId="158" fillId="0" borderId="10" xfId="28" applyNumberFormat="1" applyFont="1" applyBorder="1" applyAlignment="1">
      <alignment vertical="center"/>
    </xf>
    <xf numFmtId="179" fontId="158" fillId="0" borderId="10" xfId="28" applyNumberFormat="1" applyFont="1" applyBorder="1">
      <alignment vertical="center"/>
    </xf>
    <xf numFmtId="0" fontId="159" fillId="0" borderId="60" xfId="0" applyFont="1" applyBorder="1" applyAlignment="1">
      <alignment vertical="center"/>
    </xf>
    <xf numFmtId="0" fontId="159" fillId="0" borderId="36" xfId="0" applyFont="1" applyBorder="1" applyAlignment="1">
      <alignment vertical="center"/>
    </xf>
    <xf numFmtId="0" fontId="35" fillId="0" borderId="60" xfId="0" applyFont="1" applyBorder="1" applyAlignment="1">
      <alignment vertical="center"/>
    </xf>
    <xf numFmtId="0" fontId="35" fillId="0" borderId="36" xfId="0" applyFont="1" applyBorder="1" applyAlignment="1">
      <alignment vertical="center"/>
    </xf>
    <xf numFmtId="0" fontId="35" fillId="0" borderId="212" xfId="0" applyFont="1" applyBorder="1" applyAlignment="1">
      <alignment vertical="center"/>
    </xf>
    <xf numFmtId="0" fontId="35" fillId="0" borderId="51" xfId="0" applyFont="1" applyBorder="1" applyAlignment="1">
      <alignment vertical="center"/>
    </xf>
    <xf numFmtId="0" fontId="158" fillId="0" borderId="14" xfId="0" applyFont="1" applyBorder="1" applyAlignment="1">
      <alignment horizontal="center" vertical="center" wrapText="1"/>
    </xf>
    <xf numFmtId="0" fontId="158" fillId="0" borderId="21" xfId="0" applyFont="1" applyBorder="1" applyAlignment="1">
      <alignment horizontal="center" vertical="center" wrapText="1"/>
    </xf>
    <xf numFmtId="0" fontId="158" fillId="0" borderId="33" xfId="0" applyFont="1" applyBorder="1" applyAlignment="1">
      <alignment horizontal="center" vertical="center" wrapText="1"/>
    </xf>
    <xf numFmtId="0" fontId="158" fillId="0" borderId="0" xfId="0" applyFont="1" applyBorder="1" applyAlignment="1">
      <alignment horizontal="center" vertical="center" wrapText="1"/>
    </xf>
    <xf numFmtId="0" fontId="158" fillId="0" borderId="17" xfId="0" applyFont="1" applyBorder="1" applyAlignment="1">
      <alignment horizontal="center" vertical="center" wrapText="1"/>
    </xf>
    <xf numFmtId="0" fontId="158" fillId="0" borderId="18" xfId="0" applyFont="1" applyBorder="1" applyAlignment="1">
      <alignment horizontal="center" vertical="center" wrapText="1"/>
    </xf>
    <xf numFmtId="0" fontId="158" fillId="0" borderId="10" xfId="0" applyFont="1" applyBorder="1" applyAlignment="1">
      <alignment horizontal="center" vertical="center"/>
    </xf>
    <xf numFmtId="0" fontId="158" fillId="0" borderId="12" xfId="0" applyFont="1" applyBorder="1" applyAlignment="1">
      <alignment horizontal="center" vertical="center" wrapText="1"/>
    </xf>
    <xf numFmtId="0" fontId="158" fillId="0" borderId="36" xfId="0" applyFont="1" applyBorder="1" applyAlignment="1">
      <alignment horizontal="center" vertical="center" wrapText="1"/>
    </xf>
    <xf numFmtId="0" fontId="158" fillId="0" borderId="11" xfId="0" applyFont="1" applyBorder="1" applyAlignment="1">
      <alignment horizontal="center" vertical="center" wrapText="1"/>
    </xf>
    <xf numFmtId="0" fontId="158" fillId="0" borderId="43" xfId="0" applyFont="1" applyBorder="1" applyAlignment="1">
      <alignment horizontal="center" vertical="center" wrapText="1"/>
    </xf>
    <xf numFmtId="0" fontId="158" fillId="0" borderId="44" xfId="0" applyFont="1" applyBorder="1" applyAlignment="1">
      <alignment horizontal="center" vertical="center" wrapText="1"/>
    </xf>
    <xf numFmtId="0" fontId="158" fillId="0" borderId="35" xfId="0" applyFont="1" applyBorder="1" applyAlignment="1">
      <alignment horizontal="center" vertical="center" wrapText="1"/>
    </xf>
    <xf numFmtId="0" fontId="158" fillId="0" borderId="187" xfId="0" applyFont="1" applyBorder="1" applyAlignment="1">
      <alignment horizontal="center" vertical="center" wrapText="1"/>
    </xf>
    <xf numFmtId="0" fontId="158" fillId="0" borderId="208" xfId="0" applyFont="1" applyBorder="1" applyAlignment="1">
      <alignment horizontal="center" vertical="center" wrapText="1"/>
    </xf>
    <xf numFmtId="0" fontId="158" fillId="0" borderId="157" xfId="0" applyFont="1" applyBorder="1" applyAlignment="1">
      <alignment horizontal="center" vertical="center"/>
    </xf>
    <xf numFmtId="0" fontId="158" fillId="0" borderId="158" xfId="0" applyFont="1" applyBorder="1" applyAlignment="1">
      <alignment horizontal="center" vertical="center"/>
    </xf>
    <xf numFmtId="0" fontId="158" fillId="0" borderId="162" xfId="0" applyFont="1" applyBorder="1" applyAlignment="1">
      <alignment horizontal="center" vertical="center"/>
    </xf>
    <xf numFmtId="0" fontId="158" fillId="0" borderId="10" xfId="0" applyFont="1" applyBorder="1" applyAlignment="1">
      <alignment horizontal="center" vertical="center" wrapText="1"/>
    </xf>
    <xf numFmtId="0" fontId="158" fillId="0" borderId="92" xfId="0" applyFont="1" applyBorder="1" applyAlignment="1">
      <alignment horizontal="center" vertical="center" wrapText="1"/>
    </xf>
    <xf numFmtId="0" fontId="0" fillId="0" borderId="12" xfId="0" applyBorder="1" applyAlignment="1">
      <alignment vertical="center" wrapText="1"/>
    </xf>
    <xf numFmtId="0" fontId="0" fillId="0" borderId="11" xfId="0" applyBorder="1" applyAlignment="1">
      <alignment vertical="center" wrapText="1"/>
    </xf>
    <xf numFmtId="0" fontId="39" fillId="0" borderId="143"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3" fillId="27" borderId="12" xfId="0" applyFont="1" applyFill="1" applyBorder="1" applyAlignment="1">
      <alignment vertical="center"/>
    </xf>
    <xf numFmtId="0" fontId="33"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200" xfId="0" applyFont="1" applyBorder="1" applyAlignment="1">
      <alignment horizontal="center" vertical="center" wrapText="1"/>
    </xf>
    <xf numFmtId="0" fontId="36" fillId="0" borderId="206" xfId="0" applyFont="1" applyBorder="1" applyAlignment="1">
      <alignment horizontal="center" vertical="center" wrapText="1"/>
    </xf>
    <xf numFmtId="0" fontId="0" fillId="0" borderId="0" xfId="0" applyAlignment="1">
      <alignment horizontal="left" vertical="top" wrapText="1"/>
    </xf>
    <xf numFmtId="0" fontId="0" fillId="0" borderId="200" xfId="0" applyBorder="1" applyAlignment="1">
      <alignment horizontal="center" vertical="center"/>
    </xf>
    <xf numFmtId="0" fontId="0" fillId="0" borderId="206" xfId="0" applyBorder="1" applyAlignment="1">
      <alignment horizontal="center" vertical="center"/>
    </xf>
    <xf numFmtId="0" fontId="0" fillId="0" borderId="197" xfId="0" applyBorder="1" applyAlignment="1">
      <alignment horizontal="center" vertical="center" wrapText="1"/>
    </xf>
    <xf numFmtId="0" fontId="0" fillId="0" borderId="198" xfId="0" applyBorder="1" applyAlignment="1">
      <alignment horizontal="center" vertical="center" wrapText="1"/>
    </xf>
    <xf numFmtId="0" fontId="0" fillId="0" borderId="199"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93" xfId="0" applyBorder="1" applyAlignment="1">
      <alignment horizontal="center" vertical="center" wrapText="1"/>
    </xf>
    <xf numFmtId="0" fontId="0" fillId="0" borderId="194" xfId="0" applyBorder="1" applyAlignment="1">
      <alignment horizontal="center" vertical="center" wrapText="1"/>
    </xf>
    <xf numFmtId="0" fontId="0" fillId="0" borderId="195" xfId="0" applyBorder="1" applyAlignment="1">
      <alignment horizontal="center" vertical="center" wrapText="1"/>
    </xf>
    <xf numFmtId="0" fontId="0" fillId="0" borderId="202" xfId="0" applyBorder="1" applyAlignment="1">
      <alignment horizontal="center" vertical="center" wrapText="1"/>
    </xf>
    <xf numFmtId="0" fontId="0" fillId="0" borderId="203" xfId="0" applyBorder="1" applyAlignment="1">
      <alignment horizontal="center" vertical="center" wrapText="1"/>
    </xf>
    <xf numFmtId="0" fontId="0" fillId="0" borderId="204" xfId="0" applyBorder="1" applyAlignment="1">
      <alignment horizontal="center" vertical="center" wrapText="1"/>
    </xf>
    <xf numFmtId="0" fontId="0" fillId="0" borderId="206" xfId="0" applyBorder="1" applyAlignment="1">
      <alignment horizontal="center" vertical="center" wrapText="1"/>
    </xf>
    <xf numFmtId="0" fontId="0" fillId="0" borderId="196" xfId="0"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0" fillId="0" borderId="205" xfId="0"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39"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2"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1" xfId="0" applyFill="1" applyBorder="1" applyAlignment="1">
      <alignment horizontal="left" vertical="center"/>
    </xf>
    <xf numFmtId="0" fontId="0" fillId="29" borderId="10" xfId="0" applyFill="1" applyBorder="1" applyAlignment="1">
      <alignment vertical="center"/>
    </xf>
    <xf numFmtId="0" fontId="0" fillId="29" borderId="92" xfId="0" applyFill="1" applyBorder="1" applyAlignment="1">
      <alignment vertical="center"/>
    </xf>
    <xf numFmtId="0" fontId="36" fillId="0" borderId="201" xfId="0" applyFont="1" applyBorder="1" applyAlignment="1">
      <alignment horizontal="center" vertical="center" wrapText="1"/>
    </xf>
    <xf numFmtId="0" fontId="36" fillId="0" borderId="207" xfId="0" applyFont="1" applyBorder="1" applyAlignment="1">
      <alignment horizontal="center" vertical="center" wrapText="1"/>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6" fillId="0" borderId="10" xfId="0" applyFont="1" applyFill="1" applyBorder="1" applyAlignment="1">
      <alignment horizontal="left" vertical="center" wrapText="1"/>
    </xf>
    <xf numFmtId="0" fontId="106" fillId="0" borderId="10" xfId="0" applyFont="1" applyFill="1" applyBorder="1" applyAlignment="1">
      <alignment horizontal="left" vertical="center"/>
    </xf>
    <xf numFmtId="0" fontId="73" fillId="0" borderId="0" xfId="0" applyFont="1" applyFill="1" applyAlignment="1">
      <alignment horizontal="left" vertical="center" wrapText="1"/>
    </xf>
    <xf numFmtId="0" fontId="98" fillId="0" borderId="0" xfId="0" applyFont="1" applyFill="1" applyBorder="1" applyAlignment="1">
      <alignment vertical="center" wrapText="1"/>
    </xf>
    <xf numFmtId="0" fontId="106" fillId="28" borderId="31" xfId="0" applyFont="1" applyFill="1" applyBorder="1" applyAlignment="1" applyProtection="1">
      <alignment horizontal="center" vertical="center"/>
      <protection locked="0"/>
    </xf>
    <xf numFmtId="0" fontId="106" fillId="0" borderId="31" xfId="0" applyFont="1" applyFill="1" applyBorder="1" applyAlignment="1">
      <alignment horizontal="center" vertical="center"/>
    </xf>
    <xf numFmtId="0" fontId="98" fillId="0" borderId="0" xfId="0" applyFont="1" applyFill="1" applyAlignment="1">
      <alignment horizontal="left" vertical="center" wrapText="1"/>
    </xf>
    <xf numFmtId="0" fontId="93" fillId="0" borderId="0" xfId="0" applyFont="1" applyFill="1" applyAlignment="1">
      <alignment horizontal="left" vertical="center" wrapText="1"/>
    </xf>
    <xf numFmtId="0" fontId="103" fillId="0" borderId="49" xfId="0" applyFont="1" applyFill="1" applyBorder="1" applyAlignment="1">
      <alignment horizontal="center" vertical="center"/>
    </xf>
    <xf numFmtId="0" fontId="103" fillId="0" borderId="16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3" fillId="0" borderId="66" xfId="0" applyFont="1" applyFill="1" applyBorder="1" applyAlignment="1">
      <alignment horizontal="left" vertical="center" wrapText="1"/>
    </xf>
    <xf numFmtId="0" fontId="103" fillId="0" borderId="54" xfId="0" applyFont="1" applyFill="1" applyBorder="1" applyAlignment="1">
      <alignment horizontal="left" vertical="center"/>
    </xf>
    <xf numFmtId="0" fontId="103" fillId="0" borderId="67" xfId="0" applyFont="1" applyFill="1" applyBorder="1" applyAlignment="1">
      <alignment horizontal="left" vertical="center"/>
    </xf>
    <xf numFmtId="0" fontId="103" fillId="0" borderId="41" xfId="0" applyFont="1" applyFill="1" applyBorder="1" applyAlignment="1">
      <alignment horizontal="left" vertical="center" wrapText="1"/>
    </xf>
    <xf numFmtId="0" fontId="103" fillId="0" borderId="18" xfId="0" applyFont="1" applyFill="1" applyBorder="1" applyAlignment="1">
      <alignment horizontal="left" vertical="center"/>
    </xf>
    <xf numFmtId="0" fontId="103" fillId="0" borderId="0" xfId="0" applyFont="1" applyFill="1" applyBorder="1" applyAlignment="1">
      <alignment horizontal="left" vertical="center"/>
    </xf>
    <xf numFmtId="0" fontId="103"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3" fillId="0" borderId="14" xfId="0" applyFont="1" applyFill="1" applyBorder="1" applyAlignment="1">
      <alignment horizontal="left" vertical="center" wrapText="1"/>
    </xf>
    <xf numFmtId="0" fontId="103" fillId="0" borderId="21" xfId="0" applyFont="1" applyFill="1" applyBorder="1" applyAlignment="1">
      <alignment horizontal="left" vertical="center" wrapText="1"/>
    </xf>
    <xf numFmtId="0" fontId="103"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3" fillId="0" borderId="64" xfId="0" applyFont="1" applyFill="1" applyBorder="1" applyAlignment="1">
      <alignment horizontal="left" vertical="center" wrapText="1"/>
    </xf>
    <xf numFmtId="0" fontId="103" fillId="0" borderId="65" xfId="0" applyFont="1" applyFill="1" applyBorder="1" applyAlignment="1">
      <alignment horizontal="left" vertical="center" wrapText="1"/>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1" fillId="0" borderId="100" xfId="0" applyFont="1" applyFill="1" applyBorder="1" applyAlignment="1">
      <alignment horizontal="center" vertical="center"/>
    </xf>
    <xf numFmtId="0" fontId="30" fillId="0" borderId="12" xfId="0" applyFont="1" applyFill="1" applyBorder="1" applyAlignment="1">
      <alignment vertical="center" wrapText="1"/>
    </xf>
    <xf numFmtId="0" fontId="30" fillId="0" borderId="36" xfId="0" applyFont="1" applyFill="1" applyBorder="1" applyAlignment="1">
      <alignment vertical="center" wrapText="1"/>
    </xf>
    <xf numFmtId="0" fontId="30" fillId="0" borderId="11" xfId="0" applyFont="1" applyFill="1" applyBorder="1" applyAlignment="1">
      <alignment vertical="center" wrapText="1"/>
    </xf>
    <xf numFmtId="0" fontId="30" fillId="26" borderId="101" xfId="0" applyFont="1" applyFill="1" applyBorder="1" applyAlignment="1">
      <alignment vertical="center" wrapText="1"/>
    </xf>
    <xf numFmtId="0" fontId="30" fillId="26" borderId="64" xfId="0" applyFont="1" applyFill="1" applyBorder="1" applyAlignment="1">
      <alignment vertical="center" wrapText="1"/>
    </xf>
    <xf numFmtId="0" fontId="30" fillId="26" borderId="102" xfId="0" applyFont="1" applyFill="1" applyBorder="1" applyAlignment="1">
      <alignment vertical="center" wrapText="1"/>
    </xf>
    <xf numFmtId="176" fontId="31" fillId="26" borderId="77" xfId="0" applyNumberFormat="1" applyFont="1" applyFill="1" applyBorder="1" applyAlignment="1">
      <alignment vertical="center" shrinkToFit="1"/>
    </xf>
    <xf numFmtId="0" fontId="31" fillId="26" borderId="14" xfId="0" applyFont="1" applyFill="1" applyBorder="1" applyAlignment="1">
      <alignment horizontal="center" vertical="center" wrapText="1"/>
    </xf>
    <xf numFmtId="0" fontId="31" fillId="26" borderId="21"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31" fillId="26" borderId="14" xfId="0" applyFont="1" applyFill="1" applyBorder="1" applyAlignment="1">
      <alignment horizontal="center" vertical="center"/>
    </xf>
    <xf numFmtId="0" fontId="31" fillId="26" borderId="21" xfId="0" applyFont="1" applyFill="1" applyBorder="1" applyAlignment="1">
      <alignment horizontal="center" vertical="center"/>
    </xf>
    <xf numFmtId="0" fontId="31" fillId="26" borderId="11" xfId="0" applyFont="1" applyFill="1" applyBorder="1" applyAlignment="1">
      <alignment horizontal="center" vertical="center"/>
    </xf>
    <xf numFmtId="0" fontId="11" fillId="24" borderId="31" xfId="0" applyFont="1" applyFill="1" applyBorder="1" applyAlignment="1" applyProtection="1">
      <alignment horizontal="center" vertical="center"/>
      <protection locked="0"/>
    </xf>
    <xf numFmtId="0" fontId="29" fillId="29" borderId="0" xfId="0" applyFont="1" applyFill="1" applyAlignment="1">
      <alignment horizontal="center" vertical="center"/>
    </xf>
    <xf numFmtId="0" fontId="11" fillId="0" borderId="77" xfId="0" applyNumberFormat="1" applyFont="1" applyFill="1" applyBorder="1" applyAlignment="1" applyProtection="1">
      <alignment horizontal="center" vertical="center"/>
      <protection locked="0"/>
    </xf>
    <xf numFmtId="178" fontId="11" fillId="25" borderId="26" xfId="0" applyNumberFormat="1" applyFont="1" applyFill="1" applyBorder="1" applyAlignment="1">
      <alignment vertical="center"/>
    </xf>
    <xf numFmtId="178" fontId="11" fillId="25" borderId="31" xfId="0" applyNumberFormat="1" applyFont="1" applyFill="1" applyBorder="1" applyAlignment="1">
      <alignment vertical="center"/>
    </xf>
    <xf numFmtId="178" fontId="11" fillId="25" borderId="32" xfId="0" applyNumberFormat="1" applyFont="1" applyFill="1" applyBorder="1" applyAlignment="1">
      <alignment vertical="center"/>
    </xf>
    <xf numFmtId="0" fontId="11" fillId="26" borderId="127" xfId="0" applyFont="1" applyFill="1" applyBorder="1" applyAlignment="1">
      <alignment horizontal="center" vertical="center"/>
    </xf>
    <xf numFmtId="0" fontId="11" fillId="26" borderId="128" xfId="0" applyFont="1" applyFill="1" applyBorder="1" applyAlignment="1">
      <alignment horizontal="center" vertical="center"/>
    </xf>
    <xf numFmtId="0" fontId="11" fillId="26" borderId="129" xfId="0" applyFont="1" applyFill="1" applyBorder="1" applyAlignment="1">
      <alignment horizontal="center" vertical="center"/>
    </xf>
    <xf numFmtId="0" fontId="30" fillId="0" borderId="91" xfId="0" applyFont="1" applyFill="1" applyBorder="1" applyAlignment="1">
      <alignment vertical="center" wrapText="1"/>
    </xf>
    <xf numFmtId="0" fontId="30" fillId="0" borderId="74" xfId="0" applyFont="1" applyFill="1" applyBorder="1" applyAlignment="1">
      <alignment vertical="center" wrapText="1"/>
    </xf>
    <xf numFmtId="0" fontId="30" fillId="0" borderId="33" xfId="0" applyFont="1" applyFill="1" applyBorder="1" applyAlignment="1">
      <alignment vertical="center" wrapText="1"/>
    </xf>
    <xf numFmtId="0" fontId="30" fillId="0" borderId="0" xfId="0" applyFont="1" applyFill="1" applyBorder="1" applyAlignment="1">
      <alignment vertical="center" wrapText="1"/>
    </xf>
    <xf numFmtId="0" fontId="30" fillId="0" borderId="17" xfId="0" applyFont="1" applyFill="1" applyBorder="1" applyAlignment="1">
      <alignment vertical="center" wrapText="1"/>
    </xf>
    <xf numFmtId="0" fontId="30" fillId="0" borderId="18" xfId="0" applyFont="1" applyFill="1" applyBorder="1" applyAlignment="1">
      <alignment vertical="center" wrapText="1"/>
    </xf>
    <xf numFmtId="176" fontId="11" fillId="25" borderId="26" xfId="0" applyNumberFormat="1" applyFont="1" applyFill="1" applyBorder="1" applyAlignment="1">
      <alignment vertical="center"/>
    </xf>
    <xf numFmtId="176" fontId="11" fillId="25" borderId="31" xfId="0" applyNumberFormat="1" applyFont="1" applyFill="1" applyBorder="1" applyAlignment="1">
      <alignment vertical="center"/>
    </xf>
    <xf numFmtId="176" fontId="11" fillId="25" borderId="32" xfId="0" applyNumberFormat="1" applyFont="1" applyFill="1" applyBorder="1" applyAlignment="1">
      <alignment vertical="center"/>
    </xf>
    <xf numFmtId="176" fontId="31" fillId="26" borderId="0" xfId="0" applyNumberFormat="1" applyFont="1" applyFill="1" applyBorder="1" applyAlignment="1">
      <alignment vertical="center" shrinkToFit="1"/>
    </xf>
    <xf numFmtId="176" fontId="11" fillId="26" borderId="26" xfId="0" applyNumberFormat="1" applyFont="1" applyFill="1" applyBorder="1" applyAlignment="1">
      <alignment vertical="center"/>
    </xf>
    <xf numFmtId="176" fontId="11" fillId="26" borderId="31" xfId="0" applyNumberFormat="1" applyFont="1" applyFill="1" applyBorder="1" applyAlignment="1">
      <alignment vertical="center"/>
    </xf>
    <xf numFmtId="176" fontId="11" fillId="26" borderId="32" xfId="0" applyNumberFormat="1" applyFont="1" applyFill="1" applyBorder="1" applyAlignment="1">
      <alignment vertical="center"/>
    </xf>
    <xf numFmtId="0" fontId="31" fillId="0" borderId="0" xfId="0" applyFont="1" applyFill="1" applyBorder="1" applyAlignment="1" applyProtection="1">
      <alignment vertical="center" wrapText="1"/>
      <protection locked="0"/>
    </xf>
    <xf numFmtId="0" fontId="30"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0" fontId="11" fillId="0" borderId="10" xfId="0" applyFont="1" applyFill="1" applyBorder="1" applyAlignment="1">
      <alignment horizontal="center" vertical="center"/>
    </xf>
    <xf numFmtId="0" fontId="11" fillId="25" borderId="26" xfId="0" applyFont="1" applyFill="1" applyBorder="1" applyAlignment="1">
      <alignment horizontal="center" vertical="center"/>
    </xf>
    <xf numFmtId="0" fontId="11" fillId="25" borderId="32" xfId="0" applyFont="1" applyFill="1" applyBorder="1" applyAlignment="1">
      <alignment horizontal="center" vertical="center"/>
    </xf>
    <xf numFmtId="0" fontId="11" fillId="0" borderId="21" xfId="0" applyFont="1" applyFill="1" applyBorder="1" applyAlignment="1">
      <alignment horizontal="center" vertical="center"/>
    </xf>
    <xf numFmtId="176" fontId="31" fillId="26" borderId="18" xfId="0" applyNumberFormat="1" applyFont="1" applyFill="1" applyBorder="1" applyAlignment="1">
      <alignment vertical="center" shrinkToFit="1"/>
    </xf>
    <xf numFmtId="176" fontId="11" fillId="26" borderId="91" xfId="0" applyNumberFormat="1" applyFont="1" applyFill="1" applyBorder="1" applyAlignment="1">
      <alignment vertical="center"/>
    </xf>
    <xf numFmtId="176" fontId="11" fillId="26" borderId="74" xfId="0" applyNumberFormat="1" applyFont="1" applyFill="1" applyBorder="1" applyAlignment="1">
      <alignment vertical="center"/>
    </xf>
    <xf numFmtId="176" fontId="11" fillId="26" borderId="33" xfId="0" applyNumberFormat="1" applyFont="1" applyFill="1" applyBorder="1" applyAlignment="1">
      <alignment vertical="center"/>
    </xf>
    <xf numFmtId="176" fontId="11" fillId="26" borderId="0" xfId="0" applyNumberFormat="1" applyFont="1" applyFill="1" applyBorder="1" applyAlignment="1">
      <alignment vertical="center"/>
    </xf>
    <xf numFmtId="176" fontId="11" fillId="25" borderId="43" xfId="0" applyNumberFormat="1" applyFont="1" applyFill="1" applyBorder="1" applyAlignment="1">
      <alignment vertical="center"/>
    </xf>
    <xf numFmtId="176" fontId="11" fillId="25" borderId="44" xfId="0" applyNumberFormat="1" applyFont="1" applyFill="1" applyBorder="1" applyAlignment="1">
      <alignment vertical="center"/>
    </xf>
    <xf numFmtId="176" fontId="11" fillId="25" borderId="45" xfId="0" applyNumberFormat="1" applyFont="1" applyFill="1" applyBorder="1" applyAlignment="1">
      <alignment vertical="center"/>
    </xf>
    <xf numFmtId="0" fontId="30" fillId="0" borderId="0" xfId="0" applyFont="1" applyFill="1" applyAlignment="1">
      <alignment horizontal="center" vertical="center"/>
    </xf>
    <xf numFmtId="0" fontId="11" fillId="26" borderId="120" xfId="0" applyFont="1" applyFill="1" applyBorder="1" applyAlignment="1">
      <alignment horizontal="center" vertical="center"/>
    </xf>
    <xf numFmtId="0" fontId="11" fillId="26" borderId="121" xfId="0" applyFont="1" applyFill="1" applyBorder="1" applyAlignment="1">
      <alignment horizontal="center" vertical="center"/>
    </xf>
    <xf numFmtId="0" fontId="11" fillId="26" borderId="122" xfId="0" applyFont="1" applyFill="1" applyBorder="1" applyAlignment="1">
      <alignment horizontal="center" vertical="center"/>
    </xf>
    <xf numFmtId="0" fontId="11" fillId="26" borderId="124" xfId="0" applyFont="1" applyFill="1" applyBorder="1" applyAlignment="1">
      <alignment horizontal="center" vertical="center"/>
    </xf>
    <xf numFmtId="0" fontId="11" fillId="26" borderId="125" xfId="0" applyFont="1" applyFill="1" applyBorder="1" applyAlignment="1">
      <alignment horizontal="center" vertical="center"/>
    </xf>
    <xf numFmtId="0" fontId="11" fillId="26" borderId="126" xfId="0" applyFont="1" applyFill="1" applyBorder="1" applyAlignment="1">
      <alignment horizontal="center" vertical="center"/>
    </xf>
    <xf numFmtId="0" fontId="31"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31" fillId="28" borderId="26" xfId="0" applyFont="1" applyFill="1" applyBorder="1" applyAlignment="1">
      <alignment horizontal="left" vertical="center" wrapText="1"/>
    </xf>
    <xf numFmtId="0" fontId="31" fillId="28" borderId="31" xfId="0" applyFont="1" applyFill="1" applyBorder="1" applyAlignment="1">
      <alignment horizontal="left" vertical="center" wrapText="1"/>
    </xf>
    <xf numFmtId="0" fontId="31" fillId="28" borderId="32" xfId="0" applyFont="1" applyFill="1" applyBorder="1" applyAlignment="1">
      <alignment horizontal="left" vertical="center" wrapText="1"/>
    </xf>
    <xf numFmtId="0" fontId="31" fillId="25" borderId="26" xfId="0" applyFont="1" applyFill="1" applyBorder="1" applyAlignment="1" applyProtection="1">
      <alignment horizontal="left" vertical="center" wrapText="1"/>
      <protection locked="0"/>
    </xf>
    <xf numFmtId="0" fontId="31" fillId="25" borderId="31" xfId="0" applyFont="1" applyFill="1" applyBorder="1" applyAlignment="1" applyProtection="1">
      <alignment horizontal="left" vertical="center"/>
      <protection locked="0"/>
    </xf>
    <xf numFmtId="0" fontId="31" fillId="25" borderId="32" xfId="0" applyFont="1" applyFill="1" applyBorder="1" applyAlignment="1" applyProtection="1">
      <alignment horizontal="left" vertical="center"/>
      <protection locked="0"/>
    </xf>
    <xf numFmtId="0" fontId="30" fillId="0" borderId="47"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0" fillId="0" borderId="46" xfId="0" applyFont="1" applyFill="1" applyBorder="1" applyAlignment="1">
      <alignment horizontal="left" vertical="center" wrapText="1"/>
    </xf>
    <xf numFmtId="0" fontId="30" fillId="0" borderId="4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75"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0" fillId="0" borderId="111"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123"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1" fillId="0" borderId="68" xfId="0" applyFont="1" applyFill="1" applyBorder="1" applyAlignment="1">
      <alignment horizontal="left" vertical="center" wrapText="1"/>
    </xf>
    <xf numFmtId="0" fontId="31" fillId="0" borderId="151" xfId="0" applyFont="1" applyFill="1" applyBorder="1" applyAlignment="1">
      <alignment horizontal="left" vertical="center" wrapText="1"/>
    </xf>
    <xf numFmtId="0" fontId="31" fillId="0" borderId="64" xfId="0" applyFont="1" applyFill="1" applyBorder="1" applyAlignment="1">
      <alignment horizontal="left" vertical="center" wrapText="1"/>
    </xf>
    <xf numFmtId="0" fontId="31" fillId="0" borderId="102" xfId="0" applyFont="1" applyFill="1" applyBorder="1" applyAlignment="1">
      <alignment horizontal="left" vertical="center" wrapText="1"/>
    </xf>
    <xf numFmtId="0" fontId="97" fillId="0" borderId="17" xfId="0" applyFont="1" applyFill="1" applyBorder="1" applyAlignment="1">
      <alignment horizontal="center" vertical="center" wrapText="1"/>
    </xf>
    <xf numFmtId="0" fontId="97" fillId="0" borderId="18" xfId="0" applyFont="1" applyFill="1" applyBorder="1" applyAlignment="1">
      <alignment horizontal="center" vertical="center" wrapText="1"/>
    </xf>
    <xf numFmtId="0" fontId="97" fillId="0" borderId="19"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62"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30" fillId="0" borderId="70" xfId="0" applyFont="1" applyFill="1" applyBorder="1" applyAlignment="1">
      <alignment vertical="center" wrapText="1"/>
    </xf>
    <xf numFmtId="0" fontId="31" fillId="0" borderId="26" xfId="0" applyFont="1" applyFill="1" applyBorder="1" applyAlignment="1" applyProtection="1">
      <alignment horizontal="center" vertical="center"/>
      <protection locked="0"/>
    </xf>
    <xf numFmtId="0" fontId="31" fillId="0" borderId="31" xfId="0" applyFont="1" applyFill="1" applyBorder="1" applyAlignment="1" applyProtection="1">
      <alignment horizontal="center" vertical="center"/>
      <protection locked="0"/>
    </xf>
    <xf numFmtId="0" fontId="31" fillId="25" borderId="0" xfId="0" applyFont="1" applyFill="1" applyBorder="1" applyAlignment="1" applyProtection="1">
      <alignment vertical="center"/>
      <protection locked="0"/>
    </xf>
    <xf numFmtId="49" fontId="31" fillId="0" borderId="12" xfId="0" applyNumberFormat="1" applyFont="1" applyFill="1" applyBorder="1" applyAlignment="1">
      <alignment vertical="center" wrapText="1"/>
    </xf>
    <xf numFmtId="49" fontId="31" fillId="0" borderId="36" xfId="0" applyNumberFormat="1" applyFont="1" applyFill="1" applyBorder="1" applyAlignment="1">
      <alignment vertical="center" wrapText="1"/>
    </xf>
    <xf numFmtId="49" fontId="31" fillId="0" borderId="11" xfId="0" applyNumberFormat="1" applyFont="1" applyFill="1" applyBorder="1" applyAlignment="1">
      <alignment vertical="center" wrapText="1"/>
    </xf>
    <xf numFmtId="0" fontId="30" fillId="0" borderId="40" xfId="0" applyFont="1" applyFill="1" applyBorder="1" applyAlignment="1">
      <alignment vertical="center" wrapText="1"/>
    </xf>
    <xf numFmtId="0" fontId="30" fillId="0" borderId="16" xfId="0" applyFont="1" applyFill="1" applyBorder="1" applyAlignment="1">
      <alignment vertical="center" wrapText="1"/>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110" xfId="0" applyFont="1" applyFill="1" applyBorder="1" applyAlignment="1">
      <alignment horizontal="center" vertical="center"/>
    </xf>
    <xf numFmtId="0" fontId="31" fillId="0" borderId="0" xfId="0" applyFont="1" applyFill="1" applyBorder="1" applyAlignment="1">
      <alignment vertical="top" wrapText="1"/>
    </xf>
    <xf numFmtId="0" fontId="31" fillId="25" borderId="31" xfId="0" applyFont="1" applyFill="1" applyBorder="1" applyAlignment="1" applyProtection="1">
      <alignment horizontal="center" vertical="center"/>
      <protection locked="0"/>
    </xf>
    <xf numFmtId="0" fontId="30" fillId="29" borderId="26" xfId="0" applyFont="1" applyFill="1" applyBorder="1" applyAlignment="1" applyProtection="1">
      <alignment vertical="center"/>
      <protection locked="0"/>
    </xf>
    <xf numFmtId="0" fontId="30" fillId="29" borderId="31" xfId="0" applyFont="1" applyFill="1" applyBorder="1" applyAlignment="1" applyProtection="1">
      <alignment vertical="center"/>
      <protection locked="0"/>
    </xf>
    <xf numFmtId="0" fontId="30" fillId="29" borderId="32" xfId="0" applyFont="1" applyFill="1" applyBorder="1" applyAlignment="1" applyProtection="1">
      <alignment vertical="center"/>
      <protection locked="0"/>
    </xf>
    <xf numFmtId="0" fontId="30" fillId="0" borderId="14" xfId="0" applyFont="1" applyFill="1" applyBorder="1" applyAlignment="1">
      <alignment vertical="center" wrapText="1"/>
    </xf>
    <xf numFmtId="0" fontId="30" fillId="0" borderId="21" xfId="0" applyFont="1" applyFill="1" applyBorder="1" applyAlignment="1">
      <alignment vertical="center" wrapText="1"/>
    </xf>
    <xf numFmtId="0" fontId="30" fillId="0" borderId="76" xfId="0" applyFont="1" applyFill="1" applyBorder="1" applyAlignment="1">
      <alignment vertical="center" wrapText="1"/>
    </xf>
    <xf numFmtId="0" fontId="30" fillId="0" borderId="77" xfId="0" applyFont="1" applyFill="1" applyBorder="1" applyAlignment="1">
      <alignment vertical="center" wrapText="1"/>
    </xf>
    <xf numFmtId="0" fontId="30" fillId="0" borderId="83" xfId="0" applyFont="1" applyFill="1" applyBorder="1" applyAlignment="1">
      <alignment vertical="center" wrapText="1"/>
    </xf>
    <xf numFmtId="0" fontId="30" fillId="0" borderId="15" xfId="0" applyFont="1" applyFill="1" applyBorder="1" applyAlignment="1">
      <alignment vertical="center" wrapText="1"/>
    </xf>
    <xf numFmtId="0" fontId="30" fillId="0" borderId="19" xfId="0" applyFont="1" applyFill="1" applyBorder="1" applyAlignment="1">
      <alignment vertical="center" wrapText="1"/>
    </xf>
    <xf numFmtId="0" fontId="31" fillId="25" borderId="26" xfId="0" applyFont="1" applyFill="1" applyBorder="1" applyAlignment="1" applyProtection="1">
      <alignment vertical="center" wrapText="1"/>
      <protection locked="0"/>
    </xf>
    <xf numFmtId="0" fontId="31" fillId="25" borderId="31" xfId="0" applyFont="1" applyFill="1" applyBorder="1" applyAlignment="1" applyProtection="1">
      <alignment vertical="center"/>
      <protection locked="0"/>
    </xf>
    <xf numFmtId="0" fontId="31" fillId="25" borderId="32" xfId="0" applyFont="1" applyFill="1" applyBorder="1" applyAlignment="1" applyProtection="1">
      <alignment vertical="center"/>
      <protection locked="0"/>
    </xf>
    <xf numFmtId="0" fontId="31" fillId="28" borderId="26" xfId="0" applyFont="1" applyFill="1" applyBorder="1" applyAlignment="1" applyProtection="1">
      <alignment vertical="center" wrapText="1"/>
      <protection locked="0"/>
    </xf>
    <xf numFmtId="0" fontId="31" fillId="28" borderId="31" xfId="0" applyFont="1" applyFill="1" applyBorder="1" applyAlignment="1" applyProtection="1">
      <alignment vertical="center"/>
      <protection locked="0"/>
    </xf>
    <xf numFmtId="0" fontId="31" fillId="28" borderId="32" xfId="0" applyFont="1" applyFill="1" applyBorder="1" applyAlignment="1" applyProtection="1">
      <alignment vertical="center"/>
      <protection locked="0"/>
    </xf>
    <xf numFmtId="176" fontId="11" fillId="26" borderId="127" xfId="0" applyNumberFormat="1" applyFont="1" applyFill="1" applyBorder="1" applyAlignment="1">
      <alignment horizontal="center" vertical="center"/>
    </xf>
    <xf numFmtId="176" fontId="11" fillId="26" borderId="128" xfId="0" applyNumberFormat="1" applyFont="1" applyFill="1" applyBorder="1" applyAlignment="1">
      <alignment horizontal="center" vertical="center"/>
    </xf>
    <xf numFmtId="176" fontId="11" fillId="26" borderId="129" xfId="0" applyNumberFormat="1" applyFont="1" applyFill="1" applyBorder="1" applyAlignment="1">
      <alignment horizontal="center" vertical="center"/>
    </xf>
    <xf numFmtId="181" fontId="11" fillId="25" borderId="43" xfId="0" applyNumberFormat="1" applyFont="1" applyFill="1" applyBorder="1" applyAlignment="1">
      <alignment vertical="center"/>
    </xf>
    <xf numFmtId="181" fontId="11" fillId="25" borderId="44" xfId="0" applyNumberFormat="1" applyFont="1" applyFill="1" applyBorder="1" applyAlignment="1">
      <alignment vertical="center"/>
    </xf>
    <xf numFmtId="181" fontId="11" fillId="25" borderId="45" xfId="0" applyNumberFormat="1" applyFont="1" applyFill="1" applyBorder="1" applyAlignment="1">
      <alignment vertical="center"/>
    </xf>
    <xf numFmtId="0" fontId="31" fillId="26" borderId="0" xfId="0" applyFont="1" applyFill="1" applyAlignment="1">
      <alignment horizontal="left" vertical="center" wrapText="1"/>
    </xf>
    <xf numFmtId="0" fontId="30" fillId="26" borderId="36" xfId="0" applyFont="1" applyFill="1" applyBorder="1" applyAlignment="1">
      <alignment vertical="center" wrapText="1"/>
    </xf>
    <xf numFmtId="0" fontId="30" fillId="26" borderId="11" xfId="0" applyFont="1" applyFill="1" applyBorder="1" applyAlignment="1">
      <alignment vertical="center" wrapText="1"/>
    </xf>
    <xf numFmtId="0" fontId="31" fillId="24" borderId="87" xfId="0" applyFont="1" applyFill="1" applyBorder="1" applyAlignment="1">
      <alignment vertical="center" wrapText="1"/>
    </xf>
    <xf numFmtId="0" fontId="30" fillId="0" borderId="153" xfId="0" applyFont="1" applyFill="1" applyBorder="1" applyAlignment="1">
      <alignment horizontal="center" vertical="center" wrapText="1"/>
    </xf>
    <xf numFmtId="0" fontId="31" fillId="0" borderId="153" xfId="0" applyFont="1" applyFill="1" applyBorder="1" applyAlignment="1">
      <alignment horizontal="center" vertical="center" wrapText="1"/>
    </xf>
    <xf numFmtId="0" fontId="30" fillId="27" borderId="61" xfId="0" applyFont="1" applyFill="1" applyBorder="1" applyAlignment="1">
      <alignment horizontal="center" vertical="center"/>
    </xf>
    <xf numFmtId="0" fontId="30" fillId="27" borderId="51" xfId="0" applyFont="1" applyFill="1" applyBorder="1" applyAlignment="1">
      <alignment horizontal="center" vertical="center"/>
    </xf>
    <xf numFmtId="0" fontId="30" fillId="27" borderId="52" xfId="0" applyFont="1" applyFill="1" applyBorder="1" applyAlignment="1">
      <alignment horizontal="center" vertical="center"/>
    </xf>
    <xf numFmtId="0" fontId="30" fillId="0" borderId="12" xfId="0" applyFont="1" applyFill="1" applyBorder="1" applyAlignment="1">
      <alignment horizontal="left" vertical="center"/>
    </xf>
    <xf numFmtId="0" fontId="30" fillId="0" borderId="36" xfId="0" applyFont="1" applyFill="1" applyBorder="1" applyAlignment="1">
      <alignment horizontal="left" vertical="center"/>
    </xf>
    <xf numFmtId="0" fontId="30" fillId="0" borderId="70" xfId="0" applyFont="1" applyFill="1" applyBorder="1" applyAlignment="1">
      <alignment horizontal="left" vertical="center"/>
    </xf>
    <xf numFmtId="0" fontId="30" fillId="0" borderId="139" xfId="0" applyFont="1" applyFill="1" applyBorder="1" applyAlignment="1">
      <alignment horizontal="left" vertical="center"/>
    </xf>
    <xf numFmtId="0" fontId="30" fillId="0" borderId="24" xfId="0" applyFont="1" applyFill="1" applyBorder="1" applyAlignment="1">
      <alignment horizontal="left" vertical="center"/>
    </xf>
    <xf numFmtId="0" fontId="30" fillId="0" borderId="25" xfId="0" applyFont="1" applyFill="1" applyBorder="1" applyAlignment="1">
      <alignment horizontal="left" vertical="center"/>
    </xf>
    <xf numFmtId="0" fontId="30" fillId="0" borderId="12" xfId="0" applyFont="1" applyFill="1" applyBorder="1" applyAlignment="1">
      <alignment horizontal="center" vertical="center"/>
    </xf>
    <xf numFmtId="0" fontId="30" fillId="0" borderId="36" xfId="0" applyFont="1" applyFill="1" applyBorder="1" applyAlignment="1">
      <alignment horizontal="center" vertical="center"/>
    </xf>
    <xf numFmtId="0" fontId="30" fillId="0" borderId="70" xfId="0" applyFont="1" applyFill="1" applyBorder="1" applyAlignment="1">
      <alignment horizontal="center" vertical="center"/>
    </xf>
    <xf numFmtId="0" fontId="30" fillId="0" borderId="12" xfId="0" applyFont="1" applyFill="1" applyBorder="1" applyAlignment="1">
      <alignment horizontal="left" vertical="center" shrinkToFit="1"/>
    </xf>
    <xf numFmtId="0" fontId="30" fillId="0" borderId="36" xfId="0" applyFont="1" applyFill="1" applyBorder="1" applyAlignment="1">
      <alignment horizontal="left" vertical="center" shrinkToFit="1"/>
    </xf>
    <xf numFmtId="0" fontId="30" fillId="0" borderId="70" xfId="0" applyFont="1" applyFill="1" applyBorder="1" applyAlignment="1">
      <alignment horizontal="left" vertical="center" shrinkToFit="1"/>
    </xf>
    <xf numFmtId="0" fontId="30" fillId="0" borderId="61" xfId="0" applyFont="1" applyFill="1" applyBorder="1" applyAlignment="1">
      <alignment horizontal="left" vertical="center"/>
    </xf>
    <xf numFmtId="0" fontId="30" fillId="0" borderId="51" xfId="0" applyFont="1" applyFill="1" applyBorder="1" applyAlignment="1">
      <alignment horizontal="left" vertical="center"/>
    </xf>
    <xf numFmtId="0" fontId="30" fillId="0" borderId="147" xfId="0" applyFont="1" applyFill="1" applyBorder="1" applyAlignment="1">
      <alignment horizontal="left" vertical="center"/>
    </xf>
    <xf numFmtId="0" fontId="30" fillId="0" borderId="106" xfId="0" applyFont="1" applyFill="1" applyBorder="1" applyAlignment="1">
      <alignment vertical="center" wrapText="1"/>
    </xf>
    <xf numFmtId="0" fontId="30" fillId="0" borderId="104" xfId="0" applyFont="1" applyFill="1" applyBorder="1" applyAlignment="1">
      <alignment vertical="center" wrapText="1"/>
    </xf>
    <xf numFmtId="0" fontId="30" fillId="0" borderId="152" xfId="0" applyFont="1" applyFill="1" applyBorder="1" applyAlignment="1">
      <alignment vertical="center" wrapText="1"/>
    </xf>
    <xf numFmtId="0" fontId="34" fillId="27" borderId="61" xfId="0" applyFont="1" applyFill="1" applyBorder="1" applyAlignment="1">
      <alignment horizontal="center" vertical="center" wrapText="1"/>
    </xf>
    <xf numFmtId="0" fontId="34" fillId="27" borderId="51" xfId="0" applyFont="1" applyFill="1" applyBorder="1" applyAlignment="1">
      <alignment horizontal="center" vertical="center" wrapText="1"/>
    </xf>
    <xf numFmtId="0" fontId="34" fillId="27" borderId="52" xfId="0" applyFont="1" applyFill="1" applyBorder="1" applyAlignment="1">
      <alignment horizontal="center" vertical="center" wrapText="1"/>
    </xf>
    <xf numFmtId="0" fontId="31" fillId="0" borderId="155"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103" fillId="0" borderId="36" xfId="0" applyFont="1" applyFill="1" applyBorder="1" applyAlignment="1">
      <alignment horizontal="center" vertical="center"/>
    </xf>
    <xf numFmtId="0" fontId="97" fillId="0" borderId="36" xfId="0" applyFont="1" applyFill="1" applyBorder="1" applyAlignment="1">
      <alignment horizontal="center" vertical="center"/>
    </xf>
    <xf numFmtId="0" fontId="103" fillId="0" borderId="36" xfId="0" applyFont="1" applyFill="1" applyBorder="1" applyAlignment="1">
      <alignment horizontal="left" vertical="center" wrapText="1"/>
    </xf>
    <xf numFmtId="0" fontId="103" fillId="0" borderId="36" xfId="0" applyFont="1" applyFill="1" applyBorder="1" applyAlignment="1">
      <alignment horizontal="left" vertical="center"/>
    </xf>
    <xf numFmtId="0" fontId="103" fillId="0" borderId="11" xfId="0" applyFont="1" applyFill="1" applyBorder="1" applyAlignment="1">
      <alignment horizontal="left" vertical="center"/>
    </xf>
    <xf numFmtId="0" fontId="80" fillId="0" borderId="0" xfId="0" applyFont="1" applyFill="1" applyAlignment="1">
      <alignment horizontal="left" vertical="top" wrapText="1"/>
    </xf>
    <xf numFmtId="0" fontId="11" fillId="0" borderId="31" xfId="0" applyFont="1" applyFill="1" applyBorder="1" applyAlignment="1">
      <alignment horizontal="center" vertical="center"/>
    </xf>
    <xf numFmtId="0" fontId="31" fillId="28" borderId="0" xfId="0" applyFont="1" applyFill="1" applyBorder="1" applyAlignment="1" applyProtection="1">
      <alignment vertical="center"/>
      <protection locked="0"/>
    </xf>
    <xf numFmtId="0" fontId="31" fillId="0" borderId="66" xfId="0" applyFont="1" applyFill="1" applyBorder="1" applyAlignment="1">
      <alignment horizontal="left" vertical="center" wrapText="1"/>
    </xf>
    <xf numFmtId="0" fontId="31" fillId="0" borderId="67" xfId="0" applyFont="1" applyFill="1" applyBorder="1" applyAlignment="1">
      <alignment horizontal="left" vertical="center" wrapText="1"/>
    </xf>
    <xf numFmtId="0" fontId="31" fillId="0" borderId="73" xfId="0" applyFont="1" applyFill="1" applyBorder="1" applyAlignment="1">
      <alignment horizontal="left" vertical="center" wrapText="1"/>
    </xf>
    <xf numFmtId="0" fontId="31" fillId="0" borderId="74" xfId="0" applyFont="1" applyFill="1" applyBorder="1" applyAlignment="1">
      <alignment horizontal="left" vertical="center" wrapText="1"/>
    </xf>
    <xf numFmtId="0" fontId="31" fillId="0" borderId="82" xfId="0" applyFont="1" applyFill="1" applyBorder="1" applyAlignment="1">
      <alignment horizontal="left" vertical="center" wrapText="1"/>
    </xf>
    <xf numFmtId="0" fontId="31" fillId="0" borderId="21" xfId="0" applyFont="1" applyFill="1" applyBorder="1" applyAlignment="1">
      <alignment vertical="top" wrapText="1"/>
    </xf>
    <xf numFmtId="49" fontId="30" fillId="0" borderId="154" xfId="0" applyNumberFormat="1" applyFont="1" applyFill="1" applyBorder="1" applyAlignment="1">
      <alignment horizontal="center" vertical="center" wrapText="1"/>
    </xf>
    <xf numFmtId="49" fontId="30" fillId="0" borderId="44" xfId="0" applyNumberFormat="1" applyFont="1" applyFill="1" applyBorder="1" applyAlignment="1">
      <alignment horizontal="center" vertical="center" wrapText="1"/>
    </xf>
    <xf numFmtId="49" fontId="30" fillId="0" borderId="45" xfId="0" applyNumberFormat="1" applyFont="1" applyFill="1" applyBorder="1" applyAlignment="1">
      <alignment horizontal="center" vertical="center" wrapText="1"/>
    </xf>
    <xf numFmtId="0" fontId="30" fillId="0" borderId="48"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30" fillId="0" borderId="18"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30" fillId="0" borderId="81" xfId="0" applyFont="1" applyFill="1" applyBorder="1" applyAlignment="1">
      <alignment horizontal="center" vertical="center"/>
    </xf>
    <xf numFmtId="0" fontId="30" fillId="0" borderId="49" xfId="0" applyFont="1" applyFill="1" applyBorder="1" applyAlignment="1">
      <alignment horizontal="center" vertical="center"/>
    </xf>
    <xf numFmtId="0" fontId="53" fillId="0" borderId="76" xfId="0" applyFont="1" applyFill="1" applyBorder="1" applyAlignment="1">
      <alignment horizontal="center" vertical="center"/>
    </xf>
    <xf numFmtId="49" fontId="30" fillId="0" borderId="43" xfId="0" applyNumberFormat="1" applyFont="1" applyFill="1" applyBorder="1" applyAlignment="1">
      <alignment horizontal="center" vertical="center" wrapText="1"/>
    </xf>
    <xf numFmtId="49" fontId="30" fillId="0" borderId="109" xfId="0" applyNumberFormat="1" applyFont="1" applyFill="1" applyBorder="1" applyAlignment="1">
      <alignment horizontal="center"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31" fillId="0" borderId="65" xfId="0" applyFont="1" applyFill="1" applyBorder="1" applyAlignment="1">
      <alignment vertical="center" wrapText="1"/>
    </xf>
    <xf numFmtId="0" fontId="95" fillId="28" borderId="72" xfId="0" applyFont="1" applyFill="1" applyBorder="1" applyAlignment="1">
      <alignment vertical="center" wrapText="1"/>
    </xf>
    <xf numFmtId="0" fontId="95" fillId="28" borderId="54" xfId="0" applyFont="1" applyFill="1" applyBorder="1" applyAlignment="1">
      <alignment vertical="center"/>
    </xf>
    <xf numFmtId="0" fontId="95" fillId="28" borderId="57" xfId="0" applyFont="1" applyFill="1" applyBorder="1" applyAlignment="1">
      <alignment vertical="center"/>
    </xf>
    <xf numFmtId="0" fontId="95" fillId="25" borderId="72" xfId="0" applyFont="1" applyFill="1" applyBorder="1" applyAlignment="1">
      <alignment vertical="center" wrapText="1"/>
    </xf>
    <xf numFmtId="0" fontId="95" fillId="25" borderId="54" xfId="0" applyFont="1" applyFill="1" applyBorder="1" applyAlignment="1">
      <alignment vertical="center"/>
    </xf>
    <xf numFmtId="0" fontId="95" fillId="25" borderId="57" xfId="0" applyFont="1" applyFill="1" applyBorder="1" applyAlignment="1">
      <alignment vertical="center"/>
    </xf>
    <xf numFmtId="0" fontId="95" fillId="32" borderId="35" xfId="0" applyFont="1" applyFill="1" applyBorder="1" applyAlignment="1">
      <alignment vertical="center" wrapText="1"/>
    </xf>
    <xf numFmtId="0" fontId="95" fillId="32" borderId="0" xfId="0" applyFont="1" applyFill="1" applyBorder="1" applyAlignment="1">
      <alignment vertical="center"/>
    </xf>
    <xf numFmtId="0" fontId="95" fillId="32" borderId="75" xfId="0" applyFont="1" applyFill="1" applyBorder="1" applyAlignment="1">
      <alignment vertical="center"/>
    </xf>
    <xf numFmtId="0" fontId="98" fillId="0" borderId="0" xfId="0" applyFont="1" applyFill="1" applyBorder="1" applyAlignment="1">
      <alignment horizontal="left" vertical="center" wrapText="1"/>
    </xf>
    <xf numFmtId="0" fontId="98"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3" fillId="33" borderId="12" xfId="0" applyFont="1" applyFill="1" applyBorder="1" applyAlignment="1">
      <alignment horizontal="center" vertical="center"/>
    </xf>
    <xf numFmtId="0" fontId="103" fillId="33" borderId="36" xfId="0" applyFont="1" applyFill="1" applyBorder="1" applyAlignment="1">
      <alignment horizontal="center" vertical="center"/>
    </xf>
    <xf numFmtId="0" fontId="103" fillId="33" borderId="70" xfId="0" applyFont="1" applyFill="1" applyBorder="1" applyAlignment="1">
      <alignment horizontal="center" vertical="center"/>
    </xf>
    <xf numFmtId="0" fontId="103" fillId="33" borderId="60" xfId="0" applyFont="1" applyFill="1" applyBorder="1" applyAlignment="1">
      <alignment horizontal="center" vertical="center"/>
    </xf>
    <xf numFmtId="0" fontId="11" fillId="0" borderId="101"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64" xfId="0" applyFont="1" applyFill="1" applyBorder="1" applyAlignment="1" applyProtection="1">
      <alignment vertical="center"/>
      <protection locked="0"/>
    </xf>
    <xf numFmtId="0" fontId="11" fillId="0" borderId="65" xfId="0" applyFont="1" applyFill="1" applyBorder="1" applyAlignment="1" applyProtection="1">
      <alignment vertical="center"/>
      <protection locked="0"/>
    </xf>
    <xf numFmtId="0" fontId="11" fillId="0" borderId="18" xfId="0" applyFont="1" applyFill="1" applyBorder="1" applyAlignment="1" applyProtection="1">
      <alignment vertical="center" wrapText="1"/>
      <protection locked="0"/>
    </xf>
    <xf numFmtId="0" fontId="11" fillId="0" borderId="19" xfId="0" applyFont="1" applyFill="1" applyBorder="1" applyAlignment="1" applyProtection="1">
      <alignment vertical="center" wrapText="1"/>
      <protection locked="0"/>
    </xf>
    <xf numFmtId="0" fontId="11" fillId="0" borderId="10" xfId="0" applyFont="1" applyFill="1" applyBorder="1" applyAlignment="1" applyProtection="1">
      <alignment horizontal="center" vertical="center"/>
      <protection locked="0"/>
    </xf>
    <xf numFmtId="0" fontId="11" fillId="0" borderId="10" xfId="0" applyFont="1" applyFill="1" applyBorder="1" applyAlignment="1" applyProtection="1">
      <alignment vertical="center"/>
      <protection locked="0"/>
    </xf>
    <xf numFmtId="0" fontId="11" fillId="0" borderId="10" xfId="0" applyFont="1" applyFill="1" applyBorder="1" applyAlignment="1" applyProtection="1">
      <alignment horizontal="left" vertical="center"/>
      <protection locked="0"/>
    </xf>
    <xf numFmtId="0" fontId="11" fillId="0" borderId="64" xfId="0" applyFont="1" applyFill="1" applyBorder="1" applyAlignment="1" applyProtection="1">
      <alignment horizontal="left" vertical="center"/>
      <protection locked="0"/>
    </xf>
    <xf numFmtId="0" fontId="11" fillId="0" borderId="65" xfId="0" applyFont="1" applyFill="1" applyBorder="1" applyAlignment="1" applyProtection="1">
      <alignment horizontal="left" vertical="center"/>
      <protection locked="0"/>
    </xf>
    <xf numFmtId="0" fontId="11" fillId="0" borderId="18" xfId="0" applyFont="1" applyFill="1" applyBorder="1" applyAlignment="1" applyProtection="1">
      <alignment vertical="center"/>
      <protection locked="0"/>
    </xf>
    <xf numFmtId="0" fontId="11" fillId="0" borderId="19" xfId="0" applyFont="1" applyFill="1" applyBorder="1" applyAlignment="1" applyProtection="1">
      <alignment vertical="center"/>
      <protection locked="0"/>
    </xf>
    <xf numFmtId="0" fontId="11" fillId="0" borderId="33"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16" xfId="0" applyFont="1" applyFill="1" applyBorder="1" applyAlignment="1" applyProtection="1">
      <alignment vertical="center"/>
      <protection locked="0"/>
    </xf>
    <xf numFmtId="0" fontId="11" fillId="0" borderId="17" xfId="0" applyFont="1" applyFill="1" applyBorder="1" applyAlignment="1" applyProtection="1">
      <alignment vertical="center"/>
      <protection locked="0"/>
    </xf>
    <xf numFmtId="0" fontId="11" fillId="0" borderId="14"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01"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56"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57" xfId="0" applyFont="1" applyFill="1" applyBorder="1" applyAlignment="1">
      <alignment horizontal="center" vertical="center"/>
    </xf>
    <xf numFmtId="0" fontId="81" fillId="31" borderId="158" xfId="0" applyFont="1" applyFill="1" applyBorder="1" applyAlignment="1">
      <alignment horizontal="center" vertical="center"/>
    </xf>
    <xf numFmtId="0" fontId="81" fillId="31" borderId="166"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64" xfId="0" applyFont="1" applyFill="1" applyBorder="1" applyAlignment="1">
      <alignment horizontal="center" vertical="center" shrinkToFit="1"/>
    </xf>
    <xf numFmtId="0" fontId="83" fillId="26" borderId="165"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59"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0" xfId="0" applyFont="1" applyFill="1" applyBorder="1" applyAlignment="1">
      <alignment horizontal="center" vertical="center" shrinkToFit="1"/>
    </xf>
    <xf numFmtId="182" fontId="111" fillId="26" borderId="41" xfId="0" applyNumberFormat="1" applyFont="1" applyFill="1" applyBorder="1" applyAlignment="1">
      <alignment horizontal="center" vertical="center" shrinkToFit="1"/>
    </xf>
    <xf numFmtId="182" fontId="111" fillId="26" borderId="18" xfId="0" applyNumberFormat="1" applyFont="1" applyFill="1" applyBorder="1" applyAlignment="1">
      <alignment horizontal="center" vertical="center" shrinkToFit="1"/>
    </xf>
    <xf numFmtId="182" fontId="111" fillId="26" borderId="161" xfId="0" applyNumberFormat="1" applyFont="1" applyFill="1" applyBorder="1" applyAlignment="1">
      <alignment horizontal="center" vertical="center" shrinkToFit="1"/>
    </xf>
    <xf numFmtId="2" fontId="83" fillId="0" borderId="77" xfId="0" applyNumberFormat="1" applyFont="1" applyBorder="1" applyAlignment="1">
      <alignment horizontal="center" vertical="center" shrinkToFit="1"/>
    </xf>
    <xf numFmtId="0" fontId="81" fillId="31" borderId="162" xfId="0" applyFont="1" applyFill="1" applyBorder="1" applyAlignment="1">
      <alignment horizontal="center" vertical="center"/>
    </xf>
    <xf numFmtId="0" fontId="83" fillId="0" borderId="131"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2"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1" xfId="0" applyFont="1" applyFill="1" applyBorder="1" applyAlignment="1">
      <alignment horizontal="center" vertical="center" shrinkToFit="1"/>
    </xf>
    <xf numFmtId="0" fontId="106" fillId="29"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0" fontId="11" fillId="25" borderId="26" xfId="0" applyFont="1" applyFill="1" applyBorder="1" applyAlignment="1" applyProtection="1">
      <alignment vertical="center"/>
      <protection locked="0"/>
    </xf>
    <xf numFmtId="0" fontId="11" fillId="25" borderId="31" xfId="0" applyFont="1" applyFill="1" applyBorder="1" applyAlignment="1" applyProtection="1">
      <alignment vertical="center"/>
      <protection locked="0"/>
    </xf>
    <xf numFmtId="0" fontId="11"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8" fillId="0" borderId="26" xfId="0" applyFont="1" applyFill="1" applyBorder="1" applyAlignment="1" applyProtection="1">
      <alignment horizontal="center" vertical="center"/>
      <protection locked="0"/>
    </xf>
    <xf numFmtId="0" fontId="98" fillId="0" borderId="31" xfId="0" applyFont="1" applyFill="1" applyBorder="1" applyAlignment="1" applyProtection="1">
      <alignment horizontal="center" vertical="center"/>
      <protection locked="0"/>
    </xf>
    <xf numFmtId="0" fontId="98" fillId="32" borderId="31" xfId="0" applyFont="1" applyFill="1" applyBorder="1" applyAlignment="1" applyProtection="1">
      <alignment horizontal="center" vertical="center"/>
      <protection locked="0"/>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0" fillId="0" borderId="98"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103" xfId="0" applyFont="1" applyFill="1" applyBorder="1" applyAlignment="1">
      <alignment horizontal="center" vertical="center" wrapText="1"/>
    </xf>
    <xf numFmtId="0" fontId="30" fillId="0" borderId="91" xfId="0" applyFont="1" applyFill="1" applyBorder="1" applyAlignment="1">
      <alignment horizontal="center" vertical="center" wrapText="1"/>
    </xf>
    <xf numFmtId="0" fontId="30" fillId="0" borderId="74" xfId="0" applyFont="1" applyFill="1" applyBorder="1" applyAlignment="1">
      <alignment horizontal="center" vertical="center" wrapText="1"/>
    </xf>
    <xf numFmtId="0" fontId="30" fillId="0" borderId="130"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97" xfId="0" applyFont="1" applyFill="1" applyBorder="1" applyAlignment="1">
      <alignment horizontal="center" vertical="center" wrapText="1"/>
    </xf>
    <xf numFmtId="0" fontId="30" fillId="0" borderId="42" xfId="0" applyFont="1" applyFill="1" applyBorder="1" applyAlignment="1">
      <alignment horizontal="center" vertical="center"/>
    </xf>
    <xf numFmtId="0" fontId="31" fillId="0" borderId="87" xfId="0" applyFont="1" applyFill="1" applyBorder="1" applyAlignment="1">
      <alignment horizontal="left" vertical="center" wrapText="1"/>
    </xf>
    <xf numFmtId="0" fontId="31" fillId="0" borderId="88" xfId="0" applyFont="1" applyFill="1" applyBorder="1" applyAlignment="1">
      <alignment horizontal="left" vertical="center" wrapText="1"/>
    </xf>
    <xf numFmtId="0" fontId="30" fillId="0" borderId="90" xfId="0" applyFont="1" applyFill="1" applyBorder="1" applyAlignment="1">
      <alignment horizontal="center" vertical="center" wrapText="1"/>
    </xf>
    <xf numFmtId="0" fontId="30" fillId="0" borderId="87"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36" xfId="0" applyFont="1" applyFill="1" applyBorder="1" applyAlignment="1" applyProtection="1">
      <alignment horizontal="center" vertical="center"/>
      <protection locked="0"/>
    </xf>
    <xf numFmtId="0" fontId="11" fillId="28" borderId="188" xfId="0" applyFont="1" applyFill="1" applyBorder="1" applyAlignment="1">
      <alignment horizontal="center" vertical="center"/>
    </xf>
    <xf numFmtId="0" fontId="11" fillId="28" borderId="58" xfId="0" applyFont="1" applyFill="1" applyBorder="1" applyAlignment="1">
      <alignment horizontal="center" vertical="center"/>
    </xf>
    <xf numFmtId="0" fontId="11" fillId="28" borderId="79" xfId="0" applyFont="1" applyFill="1" applyBorder="1" applyAlignment="1">
      <alignment horizontal="center" vertical="center"/>
    </xf>
    <xf numFmtId="0" fontId="10" fillId="26" borderId="14" xfId="0" applyFont="1" applyFill="1" applyBorder="1" applyAlignment="1">
      <alignment horizontal="center" vertical="center" wrapText="1"/>
    </xf>
    <xf numFmtId="0" fontId="10" fillId="26" borderId="33" xfId="0" applyFont="1" applyFill="1" applyBorder="1" applyAlignment="1">
      <alignment horizontal="center" vertical="center" wrapText="1"/>
    </xf>
    <xf numFmtId="0" fontId="10" fillId="26" borderId="13" xfId="0" applyFont="1" applyFill="1" applyBorder="1" applyAlignment="1">
      <alignment horizontal="center" vertical="center" textRotation="255"/>
    </xf>
    <xf numFmtId="0" fontId="10" fillId="26" borderId="100" xfId="0" applyFont="1" applyFill="1" applyBorder="1" applyAlignment="1">
      <alignment horizontal="center" vertical="center" textRotation="255"/>
    </xf>
    <xf numFmtId="0" fontId="10" fillId="26" borderId="14" xfId="0" applyFont="1" applyFill="1" applyBorder="1" applyAlignment="1">
      <alignment horizontal="center" vertical="center"/>
    </xf>
    <xf numFmtId="0" fontId="10" fillId="26" borderId="21" xfId="0" applyFont="1" applyFill="1" applyBorder="1" applyAlignment="1">
      <alignment horizontal="center" vertical="center"/>
    </xf>
    <xf numFmtId="0" fontId="10" fillId="26" borderId="15" xfId="0" applyFont="1" applyFill="1" applyBorder="1" applyAlignment="1">
      <alignment horizontal="center" vertical="center"/>
    </xf>
    <xf numFmtId="0" fontId="10" fillId="26" borderId="33" xfId="0" applyFont="1" applyFill="1" applyBorder="1" applyAlignment="1">
      <alignment horizontal="center" vertical="center"/>
    </xf>
    <xf numFmtId="0" fontId="10" fillId="26" borderId="0" xfId="0" applyFont="1" applyFill="1" applyBorder="1" applyAlignment="1">
      <alignment horizontal="center" vertical="center"/>
    </xf>
    <xf numFmtId="0" fontId="10" fillId="26" borderId="16" xfId="0" applyFont="1" applyFill="1" applyBorder="1" applyAlignment="1">
      <alignment horizontal="center" vertical="center"/>
    </xf>
    <xf numFmtId="0" fontId="10" fillId="26" borderId="95" xfId="0" applyFont="1" applyFill="1" applyBorder="1" applyAlignment="1">
      <alignment horizontal="center" vertical="center" wrapText="1"/>
    </xf>
    <xf numFmtId="0" fontId="10" fillId="26" borderId="99" xfId="0" applyFont="1" applyFill="1" applyBorder="1" applyAlignment="1">
      <alignment horizontal="center" vertical="center" wrapText="1"/>
    </xf>
    <xf numFmtId="0" fontId="10" fillId="26" borderId="14" xfId="0" applyFont="1" applyFill="1" applyBorder="1" applyAlignment="1">
      <alignment horizontal="center" vertical="center" shrinkToFit="1"/>
    </xf>
    <xf numFmtId="0" fontId="10" fillId="26" borderId="33" xfId="0" applyFont="1" applyFill="1" applyBorder="1" applyAlignment="1">
      <alignment horizontal="center" vertical="center" shrinkToFit="1"/>
    </xf>
    <xf numFmtId="0" fontId="10" fillId="26" borderId="13" xfId="0" applyFont="1" applyFill="1" applyBorder="1" applyAlignment="1">
      <alignment horizontal="center" vertical="center" wrapText="1"/>
    </xf>
    <xf numFmtId="0" fontId="10" fillId="26" borderId="100" xfId="0" applyFont="1" applyFill="1" applyBorder="1" applyAlignment="1">
      <alignment horizontal="center" vertical="center" wrapText="1"/>
    </xf>
    <xf numFmtId="0" fontId="10" fillId="0" borderId="12" xfId="0" applyFont="1" applyFill="1" applyBorder="1" applyAlignment="1">
      <alignment vertical="center" wrapText="1"/>
    </xf>
    <xf numFmtId="0" fontId="10" fillId="0" borderId="36" xfId="0" applyFont="1" applyFill="1" applyBorder="1" applyAlignment="1">
      <alignment vertical="center"/>
    </xf>
    <xf numFmtId="0" fontId="10" fillId="26" borderId="17" xfId="0" applyFont="1" applyFill="1" applyBorder="1" applyAlignment="1">
      <alignment horizontal="center" vertical="center"/>
    </xf>
    <xf numFmtId="0" fontId="10" fillId="26" borderId="19" xfId="0" applyFont="1" applyFill="1" applyBorder="1" applyAlignment="1">
      <alignment horizontal="center" vertical="center"/>
    </xf>
    <xf numFmtId="0" fontId="10" fillId="26" borderId="56" xfId="0" applyFont="1" applyFill="1" applyBorder="1" applyAlignment="1">
      <alignment horizontal="center" vertical="center" wrapText="1"/>
    </xf>
    <xf numFmtId="0" fontId="10" fillId="0" borderId="26"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10" fillId="26" borderId="14" xfId="0" applyFont="1" applyFill="1" applyBorder="1" applyAlignment="1">
      <alignment horizontal="center" vertical="center" wrapText="1" shrinkToFit="1"/>
    </xf>
    <xf numFmtId="0" fontId="10" fillId="26" borderId="21" xfId="0" applyFont="1" applyFill="1" applyBorder="1" applyAlignment="1">
      <alignment horizontal="center" vertical="center" wrapText="1" shrinkToFit="1"/>
    </xf>
    <xf numFmtId="0" fontId="10" fillId="26" borderId="15" xfId="0" applyFont="1" applyFill="1" applyBorder="1" applyAlignment="1">
      <alignment horizontal="center" vertical="center" wrapText="1" shrinkToFit="1"/>
    </xf>
    <xf numFmtId="0" fontId="10" fillId="26" borderId="33" xfId="0" applyFont="1" applyFill="1" applyBorder="1" applyAlignment="1">
      <alignment horizontal="center" vertical="center" wrapText="1" shrinkToFit="1"/>
    </xf>
    <xf numFmtId="0" fontId="10" fillId="26" borderId="0" xfId="0" applyFont="1" applyFill="1" applyBorder="1" applyAlignment="1">
      <alignment horizontal="center" vertical="center" wrapText="1" shrinkToFit="1"/>
    </xf>
    <xf numFmtId="0" fontId="10" fillId="26" borderId="16" xfId="0" applyFont="1" applyFill="1" applyBorder="1" applyAlignment="1">
      <alignment horizontal="center" vertical="center" wrapText="1" shrinkToFit="1"/>
    </xf>
    <xf numFmtId="0" fontId="10" fillId="26" borderId="13" xfId="0" applyFont="1" applyFill="1" applyBorder="1" applyAlignment="1">
      <alignment horizontal="center" vertical="center" wrapText="1" shrinkToFit="1"/>
    </xf>
    <xf numFmtId="0" fontId="10" fillId="26" borderId="100" xfId="0" applyFont="1" applyFill="1" applyBorder="1" applyAlignment="1">
      <alignment horizontal="center" vertical="center" wrapText="1" shrinkToFit="1"/>
    </xf>
    <xf numFmtId="0" fontId="10" fillId="26" borderId="13" xfId="0" applyFont="1" applyFill="1" applyBorder="1" applyAlignment="1">
      <alignment horizontal="center" vertical="center" shrinkToFit="1"/>
    </xf>
    <xf numFmtId="0" fontId="10" fillId="26" borderId="100" xfId="0" applyFont="1" applyFill="1" applyBorder="1" applyAlignment="1">
      <alignment horizontal="center" vertical="center" shrinkToFit="1"/>
    </xf>
    <xf numFmtId="0" fontId="10"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10" fillId="26" borderId="14" xfId="0" applyFont="1" applyFill="1" applyBorder="1" applyAlignment="1">
      <alignment vertical="center"/>
    </xf>
    <xf numFmtId="0" fontId="10" fillId="26" borderId="21" xfId="0" applyFont="1" applyFill="1" applyBorder="1" applyAlignment="1">
      <alignment vertical="center"/>
    </xf>
    <xf numFmtId="0" fontId="10" fillId="26" borderId="15" xfId="0" applyFont="1" applyFill="1" applyBorder="1" applyAlignment="1">
      <alignment vertical="center"/>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113" fillId="0" borderId="0" xfId="49" applyFont="1" applyBorder="1" applyAlignment="1">
      <alignment horizontal="left" vertical="center"/>
    </xf>
    <xf numFmtId="0" fontId="114" fillId="0" borderId="0" xfId="49" applyFont="1" applyBorder="1" applyAlignment="1">
      <alignment horizontal="center" vertical="center"/>
    </xf>
    <xf numFmtId="0" fontId="115" fillId="0" borderId="0" xfId="49" applyFont="1" applyFill="1" applyBorder="1" applyAlignment="1" applyProtection="1">
      <alignment horizontal="center" vertical="center" wrapText="1"/>
      <protection locked="0"/>
    </xf>
    <xf numFmtId="0" fontId="117" fillId="0" borderId="0" xfId="49" applyFont="1" applyBorder="1" applyAlignment="1">
      <alignment horizontal="left" vertical="center"/>
    </xf>
    <xf numFmtId="0" fontId="117" fillId="0" borderId="168" xfId="49" applyFont="1" applyBorder="1" applyAlignment="1">
      <alignment horizontal="center" vertical="center" wrapText="1"/>
    </xf>
    <xf numFmtId="0" fontId="118" fillId="0" borderId="168" xfId="49" applyFont="1" applyFill="1" applyBorder="1" applyAlignment="1" applyProtection="1">
      <alignment horizontal="left" vertical="center"/>
      <protection locked="0"/>
    </xf>
    <xf numFmtId="0" fontId="117" fillId="0" borderId="86" xfId="49" applyFont="1" applyBorder="1" applyAlignment="1">
      <alignment horizontal="center" vertical="center" wrapText="1"/>
    </xf>
    <xf numFmtId="0" fontId="118" fillId="0" borderId="86" xfId="49" applyFont="1" applyFill="1" applyBorder="1" applyAlignment="1">
      <alignment horizontal="left" vertical="center"/>
    </xf>
    <xf numFmtId="0" fontId="117" fillId="0" borderId="18" xfId="49" applyFont="1" applyBorder="1" applyAlignment="1">
      <alignment vertical="center" wrapText="1"/>
    </xf>
    <xf numFmtId="0" fontId="117" fillId="0" borderId="10" xfId="49" applyFont="1" applyBorder="1" applyAlignment="1">
      <alignment horizontal="center" vertical="center" wrapText="1"/>
    </xf>
    <xf numFmtId="0" fontId="117" fillId="0" borderId="148" xfId="49" applyFont="1" applyBorder="1" applyAlignment="1">
      <alignment horizontal="center" vertical="center" wrapText="1"/>
    </xf>
    <xf numFmtId="0" fontId="117" fillId="0" borderId="10" xfId="49" applyFont="1" applyBorder="1" applyAlignment="1">
      <alignment vertical="center" wrapText="1"/>
    </xf>
    <xf numFmtId="0" fontId="120" fillId="0" borderId="11" xfId="49" applyFont="1" applyFill="1" applyBorder="1" applyAlignment="1" applyProtection="1">
      <alignment horizontal="center" vertical="center" wrapText="1"/>
    </xf>
    <xf numFmtId="0" fontId="120" fillId="0" borderId="12" xfId="49" applyFont="1" applyFill="1" applyBorder="1" applyAlignment="1" applyProtection="1">
      <alignment horizontal="center" vertical="center" wrapText="1"/>
    </xf>
    <xf numFmtId="0" fontId="120" fillId="0" borderId="10" xfId="49" applyFont="1" applyFill="1" applyBorder="1" applyAlignment="1" applyProtection="1">
      <alignment horizontal="center" vertical="center" wrapText="1"/>
    </xf>
    <xf numFmtId="0" fontId="117" fillId="0" borderId="10" xfId="49" applyFont="1" applyFill="1" applyBorder="1" applyAlignment="1">
      <alignment horizontal="center" vertical="center" wrapText="1"/>
    </xf>
    <xf numFmtId="0" fontId="117" fillId="0" borderId="10" xfId="49" applyFont="1" applyFill="1" applyBorder="1" applyAlignment="1" applyProtection="1">
      <alignment horizontal="center" vertical="center" wrapText="1"/>
    </xf>
    <xf numFmtId="0" fontId="117" fillId="0" borderId="10" xfId="49" applyFont="1" applyFill="1" applyBorder="1" applyAlignment="1">
      <alignment vertical="center" wrapText="1"/>
    </xf>
    <xf numFmtId="0" fontId="117" fillId="0" borderId="10" xfId="49" applyFont="1" applyFill="1" applyBorder="1" applyAlignment="1" applyProtection="1">
      <alignment vertical="center" wrapText="1"/>
    </xf>
    <xf numFmtId="0" fontId="117" fillId="0" borderId="148" xfId="49" applyFont="1" applyFill="1" applyBorder="1" applyAlignment="1">
      <alignment horizontal="center" vertical="center" wrapText="1"/>
    </xf>
    <xf numFmtId="0" fontId="117" fillId="0" borderId="148" xfId="49" applyFont="1" applyFill="1" applyBorder="1" applyAlignment="1" applyProtection="1">
      <alignment vertical="center" wrapText="1"/>
    </xf>
    <xf numFmtId="0" fontId="117" fillId="0" borderId="169" xfId="49" applyFont="1" applyFill="1" applyBorder="1" applyAlignment="1">
      <alignment horizontal="center" vertical="center" wrapText="1"/>
    </xf>
    <xf numFmtId="0" fontId="117" fillId="0" borderId="100" xfId="49" applyFont="1" applyFill="1" applyBorder="1" applyAlignment="1">
      <alignment horizontal="center" vertical="center" wrapText="1"/>
    </xf>
    <xf numFmtId="0" fontId="117" fillId="0" borderId="92" xfId="49" applyFont="1" applyFill="1" applyBorder="1" applyAlignment="1">
      <alignment horizontal="center" vertical="center" wrapText="1"/>
    </xf>
    <xf numFmtId="0" fontId="117" fillId="0" borderId="92" xfId="49" applyFont="1" applyFill="1" applyBorder="1" applyAlignment="1">
      <alignment vertical="center" wrapText="1"/>
    </xf>
    <xf numFmtId="0" fontId="120" fillId="0" borderId="0" xfId="49" applyFont="1" applyFill="1" applyBorder="1" applyAlignment="1" applyProtection="1">
      <alignment horizontal="center" vertical="center" wrapText="1"/>
    </xf>
    <xf numFmtId="0" fontId="120" fillId="0" borderId="16" xfId="49" applyFont="1" applyFill="1" applyBorder="1" applyAlignment="1" applyProtection="1">
      <alignment horizontal="center" vertical="center" wrapText="1"/>
    </xf>
    <xf numFmtId="0" fontId="117" fillId="0" borderId="10" xfId="49" applyFont="1" applyFill="1" applyBorder="1" applyAlignment="1">
      <alignment horizontal="center" vertical="center"/>
    </xf>
    <xf numFmtId="38" fontId="118" fillId="0" borderId="10" xfId="50" applyFont="1" applyFill="1" applyBorder="1" applyAlignment="1">
      <alignment horizontal="center" vertical="center"/>
    </xf>
    <xf numFmtId="0" fontId="124" fillId="0" borderId="0" xfId="59" applyFont="1" applyFill="1" applyAlignment="1">
      <alignment horizontal="right" vertical="center" shrinkToFit="1"/>
    </xf>
    <xf numFmtId="0" fontId="124" fillId="30" borderId="0" xfId="59" applyFont="1" applyFill="1" applyAlignment="1">
      <alignment horizontal="center" vertical="center"/>
    </xf>
    <xf numFmtId="0" fontId="106" fillId="0" borderId="14" xfId="59" applyFont="1" applyFill="1" applyBorder="1" applyAlignment="1">
      <alignment horizontal="center" vertical="center"/>
    </xf>
    <xf numFmtId="0" fontId="106" fillId="0" borderId="21" xfId="59" applyFont="1" applyFill="1" applyBorder="1" applyAlignment="1">
      <alignment horizontal="center" vertical="center"/>
    </xf>
    <xf numFmtId="0" fontId="106" fillId="0" borderId="15" xfId="59" applyFont="1" applyFill="1" applyBorder="1" applyAlignment="1">
      <alignment horizontal="center" vertical="center"/>
    </xf>
    <xf numFmtId="0" fontId="106" fillId="30" borderId="101" xfId="59" applyFont="1" applyFill="1" applyBorder="1" applyAlignment="1" applyProtection="1">
      <alignment horizontal="left" vertical="center"/>
      <protection locked="0"/>
    </xf>
    <xf numFmtId="0" fontId="106" fillId="30" borderId="64" xfId="59" applyFont="1" applyFill="1" applyBorder="1" applyAlignment="1" applyProtection="1">
      <alignment horizontal="left" vertical="center"/>
      <protection locked="0"/>
    </xf>
    <xf numFmtId="0" fontId="106" fillId="30" borderId="65" xfId="59" applyFont="1" applyFill="1" applyBorder="1" applyAlignment="1" applyProtection="1">
      <alignment horizontal="left" vertical="center"/>
      <protection locked="0"/>
    </xf>
    <xf numFmtId="0" fontId="106" fillId="0" borderId="17" xfId="59" applyFont="1" applyFill="1" applyBorder="1" applyAlignment="1">
      <alignment horizontal="center" vertical="center"/>
    </xf>
    <xf numFmtId="0" fontId="106" fillId="0" borderId="18" xfId="59" applyFont="1" applyFill="1" applyBorder="1" applyAlignment="1">
      <alignment horizontal="center" vertical="center"/>
    </xf>
    <xf numFmtId="0" fontId="106" fillId="0" borderId="19" xfId="59" applyFont="1" applyFill="1" applyBorder="1" applyAlignment="1">
      <alignment horizontal="center" vertical="center"/>
    </xf>
    <xf numFmtId="0" fontId="106" fillId="30" borderId="144" xfId="59" applyFont="1" applyFill="1" applyBorder="1" applyAlignment="1" applyProtection="1">
      <alignment horizontal="left" vertical="center" wrapText="1"/>
      <protection locked="0"/>
    </xf>
    <xf numFmtId="0" fontId="106" fillId="30" borderId="68" xfId="59" applyFont="1" applyFill="1" applyBorder="1" applyAlignment="1" applyProtection="1">
      <alignment horizontal="left" vertical="center" wrapText="1"/>
      <protection locked="0"/>
    </xf>
    <xf numFmtId="0" fontId="106" fillId="30" borderId="69" xfId="59" applyFont="1" applyFill="1" applyBorder="1" applyAlignment="1" applyProtection="1">
      <alignment horizontal="left" vertical="center" wrapText="1"/>
      <protection locked="0"/>
    </xf>
    <xf numFmtId="0" fontId="106" fillId="0" borderId="14" xfId="59" applyFont="1" applyFill="1" applyBorder="1" applyAlignment="1">
      <alignment horizontal="center" vertical="center" wrapText="1"/>
    </xf>
    <xf numFmtId="0" fontId="106" fillId="0" borderId="21" xfId="59" applyFont="1" applyFill="1" applyBorder="1" applyAlignment="1">
      <alignment horizontal="center" vertical="center" wrapText="1"/>
    </xf>
    <xf numFmtId="0" fontId="106" fillId="0" borderId="15" xfId="59" applyFont="1" applyFill="1" applyBorder="1" applyAlignment="1">
      <alignment horizontal="center" vertical="center" wrapText="1"/>
    </xf>
    <xf numFmtId="0" fontId="106" fillId="0" borderId="33" xfId="59" applyFont="1" applyFill="1" applyBorder="1" applyAlignment="1">
      <alignment horizontal="center" vertical="center" wrapText="1"/>
    </xf>
    <xf numFmtId="0" fontId="106" fillId="0" borderId="0" xfId="59" applyFont="1" applyFill="1" applyBorder="1" applyAlignment="1">
      <alignment horizontal="center" vertical="center" wrapText="1"/>
    </xf>
    <xf numFmtId="0" fontId="106" fillId="0" borderId="16" xfId="59" applyFont="1" applyFill="1" applyBorder="1" applyAlignment="1">
      <alignment horizontal="center" vertical="center" wrapText="1"/>
    </xf>
    <xf numFmtId="0" fontId="106" fillId="0" borderId="17" xfId="59" applyFont="1" applyFill="1" applyBorder="1" applyAlignment="1">
      <alignment horizontal="center" vertical="center" wrapText="1"/>
    </xf>
    <xf numFmtId="0" fontId="106" fillId="0" borderId="18" xfId="59" applyFont="1" applyFill="1" applyBorder="1" applyAlignment="1">
      <alignment horizontal="center" vertical="center" wrapText="1"/>
    </xf>
    <xf numFmtId="0" fontId="106" fillId="0" borderId="19" xfId="59" applyFont="1" applyFill="1" applyBorder="1" applyAlignment="1">
      <alignment horizontal="center" vertical="center" wrapText="1"/>
    </xf>
    <xf numFmtId="0" fontId="106" fillId="30" borderId="21" xfId="59" applyNumberFormat="1" applyFont="1" applyFill="1" applyBorder="1" applyAlignment="1" applyProtection="1">
      <alignment horizontal="left" vertical="center"/>
      <protection locked="0"/>
    </xf>
    <xf numFmtId="0" fontId="106" fillId="30" borderId="33" xfId="59" applyFont="1" applyFill="1" applyBorder="1" applyAlignment="1" applyProtection="1">
      <alignment horizontal="left" vertical="center"/>
      <protection locked="0"/>
    </xf>
    <xf numFmtId="0" fontId="106" fillId="30" borderId="0" xfId="59" applyFont="1" applyFill="1" applyBorder="1" applyAlignment="1" applyProtection="1">
      <alignment horizontal="left" vertical="center"/>
      <protection locked="0"/>
    </xf>
    <xf numFmtId="0" fontId="106" fillId="30" borderId="16" xfId="59" applyFont="1" applyFill="1" applyBorder="1" applyAlignment="1" applyProtection="1">
      <alignment horizontal="left" vertical="center"/>
      <protection locked="0"/>
    </xf>
    <xf numFmtId="0" fontId="106" fillId="30" borderId="17" xfId="59" applyFont="1" applyFill="1" applyBorder="1" applyAlignment="1" applyProtection="1">
      <alignment horizontal="left" vertical="center"/>
      <protection locked="0"/>
    </xf>
    <xf numFmtId="0" fontId="106" fillId="30" borderId="18" xfId="59" applyFont="1" applyFill="1" applyBorder="1" applyAlignment="1" applyProtection="1">
      <alignment horizontal="left" vertical="center"/>
      <protection locked="0"/>
    </xf>
    <xf numFmtId="0" fontId="106" fillId="30" borderId="19" xfId="59" applyFont="1" applyFill="1" applyBorder="1" applyAlignment="1" applyProtection="1">
      <alignment horizontal="left" vertical="center"/>
      <protection locked="0"/>
    </xf>
    <xf numFmtId="0" fontId="106" fillId="0" borderId="101" xfId="59" applyFont="1" applyFill="1" applyBorder="1" applyAlignment="1">
      <alignment horizontal="center" vertical="center" wrapText="1"/>
    </xf>
    <xf numFmtId="0" fontId="106" fillId="0" borderId="64" xfId="59" applyFont="1" applyFill="1" applyBorder="1" applyAlignment="1">
      <alignment horizontal="center" vertical="center" wrapText="1"/>
    </xf>
    <xf numFmtId="0" fontId="106" fillId="0" borderId="65" xfId="59" applyFont="1" applyFill="1" applyBorder="1" applyAlignment="1">
      <alignment horizontal="center" vertical="center" wrapText="1"/>
    </xf>
    <xf numFmtId="0" fontId="106" fillId="30" borderId="101" xfId="59" applyFont="1" applyFill="1" applyBorder="1" applyAlignment="1">
      <alignment horizontal="left" vertical="center"/>
    </xf>
    <xf numFmtId="0" fontId="106" fillId="30" borderId="64" xfId="59" applyFont="1" applyFill="1" applyBorder="1" applyAlignment="1">
      <alignment horizontal="left" vertical="center"/>
    </xf>
    <xf numFmtId="0" fontId="106" fillId="30" borderId="65" xfId="59" applyFont="1" applyFill="1" applyBorder="1" applyAlignment="1">
      <alignment horizontal="left" vertical="center"/>
    </xf>
    <xf numFmtId="0" fontId="106" fillId="0" borderId="144" xfId="59" applyFont="1" applyFill="1" applyBorder="1" applyAlignment="1">
      <alignment horizontal="center" vertical="center" wrapText="1"/>
    </xf>
    <xf numFmtId="0" fontId="106" fillId="0" borderId="68" xfId="59" applyFont="1" applyFill="1" applyBorder="1" applyAlignment="1">
      <alignment horizontal="center" vertical="center" wrapText="1"/>
    </xf>
    <xf numFmtId="0" fontId="106" fillId="0" borderId="69" xfId="59" applyFont="1" applyFill="1" applyBorder="1" applyAlignment="1">
      <alignment horizontal="center" vertical="center" wrapText="1"/>
    </xf>
    <xf numFmtId="0" fontId="106" fillId="30" borderId="144" xfId="59" applyFont="1" applyFill="1" applyBorder="1" applyAlignment="1">
      <alignment horizontal="left" vertical="center"/>
    </xf>
    <xf numFmtId="0" fontId="106" fillId="30" borderId="68" xfId="59" applyFont="1" applyFill="1" applyBorder="1" applyAlignment="1">
      <alignment horizontal="left" vertical="center"/>
    </xf>
    <xf numFmtId="0" fontId="106" fillId="30" borderId="69" xfId="59" applyFont="1" applyFill="1" applyBorder="1" applyAlignment="1">
      <alignment horizontal="left" vertical="center"/>
    </xf>
    <xf numFmtId="0" fontId="106" fillId="0" borderId="12" xfId="59" applyFont="1" applyFill="1" applyBorder="1" applyAlignment="1" applyProtection="1">
      <alignment horizontal="center" vertical="center"/>
      <protection locked="0"/>
    </xf>
    <xf numFmtId="0" fontId="106" fillId="0" borderId="36" xfId="59" applyFont="1" applyFill="1" applyBorder="1" applyAlignment="1" applyProtection="1">
      <alignment horizontal="center" vertical="center"/>
      <protection locked="0"/>
    </xf>
    <xf numFmtId="0" fontId="106" fillId="0" borderId="11" xfId="59" applyFont="1" applyFill="1" applyBorder="1" applyAlignment="1" applyProtection="1">
      <alignment horizontal="center" vertical="center"/>
      <protection locked="0"/>
    </xf>
    <xf numFmtId="0" fontId="106" fillId="0" borderId="92" xfId="59" applyFont="1" applyFill="1" applyBorder="1" applyAlignment="1">
      <alignment horizontal="center" vertical="center"/>
    </xf>
    <xf numFmtId="0" fontId="106" fillId="30" borderId="10" xfId="59" applyFont="1" applyFill="1" applyBorder="1" applyAlignment="1" applyProtection="1">
      <alignment horizontal="left" vertical="center"/>
      <protection locked="0"/>
    </xf>
    <xf numFmtId="0" fontId="106" fillId="30" borderId="12" xfId="59" applyFont="1" applyFill="1" applyBorder="1" applyAlignment="1" applyProtection="1">
      <alignment horizontal="left" vertical="center"/>
      <protection locked="0"/>
    </xf>
    <xf numFmtId="0" fontId="106" fillId="30" borderId="36" xfId="59" applyFont="1" applyFill="1" applyBorder="1" applyAlignment="1" applyProtection="1">
      <alignment horizontal="left" vertical="center"/>
      <protection locked="0"/>
    </xf>
    <xf numFmtId="0" fontId="106" fillId="30" borderId="11" xfId="59" applyFont="1" applyFill="1" applyBorder="1" applyAlignment="1" applyProtection="1">
      <alignment horizontal="left" vertical="center"/>
      <protection locked="0"/>
    </xf>
    <xf numFmtId="0" fontId="129" fillId="0" borderId="0" xfId="51" applyFont="1" applyAlignment="1">
      <alignment vertical="top" wrapText="1"/>
    </xf>
    <xf numFmtId="0" fontId="93" fillId="0" borderId="10" xfId="51" applyFont="1" applyBorder="1" applyAlignment="1">
      <alignment horizontal="left" vertical="center" wrapText="1"/>
    </xf>
    <xf numFmtId="0" fontId="93" fillId="0" borderId="12" xfId="51" applyFont="1" applyBorder="1" applyAlignment="1">
      <alignment horizontal="left" vertical="center" wrapText="1"/>
    </xf>
    <xf numFmtId="49" fontId="93" fillId="0" borderId="12" xfId="43" applyNumberFormat="1" applyFont="1" applyBorder="1" applyAlignment="1">
      <alignment horizontal="left" vertical="center" wrapText="1"/>
    </xf>
    <xf numFmtId="49" fontId="93" fillId="0" borderId="36" xfId="43" applyNumberFormat="1" applyFont="1" applyBorder="1" applyAlignment="1">
      <alignment horizontal="left" vertical="center" wrapText="1"/>
    </xf>
    <xf numFmtId="49" fontId="93" fillId="0" borderId="11" xfId="43" applyNumberFormat="1" applyFont="1" applyBorder="1" applyAlignment="1">
      <alignment horizontal="left" vertical="center" wrapText="1"/>
    </xf>
    <xf numFmtId="0" fontId="127" fillId="0" borderId="139" xfId="59" applyFont="1" applyFill="1" applyBorder="1" applyAlignment="1" applyProtection="1">
      <alignment horizontal="center" vertical="center"/>
      <protection locked="0"/>
    </xf>
    <xf numFmtId="0" fontId="127" fillId="0" borderId="18" xfId="59" applyFont="1" applyFill="1" applyBorder="1" applyAlignment="1" applyProtection="1">
      <alignment horizontal="center" vertical="center"/>
      <protection locked="0"/>
    </xf>
    <xf numFmtId="49" fontId="93" fillId="30" borderId="36" xfId="43" applyNumberFormat="1" applyFont="1" applyFill="1" applyBorder="1" applyAlignment="1">
      <alignment horizontal="center" vertical="center" shrinkToFit="1"/>
    </xf>
    <xf numFmtId="49" fontId="93" fillId="30" borderId="18" xfId="43" applyNumberFormat="1" applyFont="1" applyFill="1" applyBorder="1" applyAlignment="1">
      <alignment horizontal="center" vertical="center" shrinkToFit="1"/>
    </xf>
    <xf numFmtId="0" fontId="93" fillId="30" borderId="13" xfId="43" applyFont="1" applyFill="1" applyBorder="1" applyAlignment="1">
      <alignment horizontal="center" vertical="center"/>
    </xf>
    <xf numFmtId="0" fontId="93" fillId="30" borderId="100" xfId="43" applyFont="1" applyFill="1" applyBorder="1" applyAlignment="1">
      <alignment horizontal="center" vertical="center"/>
    </xf>
    <xf numFmtId="49" fontId="101" fillId="0" borderId="15" xfId="43" applyNumberFormat="1" applyFont="1" applyBorder="1" applyAlignment="1">
      <alignment horizontal="center" vertical="center"/>
    </xf>
    <xf numFmtId="49" fontId="101" fillId="0" borderId="16" xfId="43" applyNumberFormat="1" applyFont="1" applyBorder="1" applyAlignment="1">
      <alignment horizontal="center" vertical="center"/>
    </xf>
    <xf numFmtId="0" fontId="101" fillId="0" borderId="14" xfId="43" applyFont="1" applyBorder="1" applyAlignment="1">
      <alignment horizontal="left" vertical="center" wrapText="1" shrinkToFit="1"/>
    </xf>
    <xf numFmtId="0" fontId="101" fillId="0" borderId="21" xfId="43" applyFont="1" applyBorder="1" applyAlignment="1">
      <alignment horizontal="left" vertical="center" wrapText="1" shrinkToFit="1"/>
    </xf>
    <xf numFmtId="0" fontId="101" fillId="0" borderId="15" xfId="43" applyFont="1" applyBorder="1" applyAlignment="1">
      <alignment horizontal="left" vertical="center" wrapText="1" shrinkToFit="1"/>
    </xf>
    <xf numFmtId="0" fontId="101" fillId="0" borderId="33" xfId="43" applyFont="1" applyBorder="1" applyAlignment="1">
      <alignment horizontal="left" vertical="center" wrapText="1" shrinkToFit="1"/>
    </xf>
    <xf numFmtId="0" fontId="101" fillId="0" borderId="0" xfId="43" applyFont="1" applyBorder="1" applyAlignment="1">
      <alignment horizontal="left" vertical="center" wrapText="1" shrinkToFit="1"/>
    </xf>
    <xf numFmtId="0" fontId="101" fillId="0" borderId="16" xfId="43" applyFont="1" applyBorder="1" applyAlignment="1">
      <alignment horizontal="left" vertical="center" wrapText="1" shrinkToFit="1"/>
    </xf>
    <xf numFmtId="0" fontId="101" fillId="0" borderId="17" xfId="43" applyFont="1" applyBorder="1" applyAlignment="1">
      <alignment horizontal="left" vertical="center" wrapText="1" shrinkToFit="1"/>
    </xf>
    <xf numFmtId="0" fontId="101" fillId="0" borderId="18" xfId="43" applyFont="1" applyBorder="1" applyAlignment="1">
      <alignment horizontal="left" vertical="center" wrapText="1" shrinkToFit="1"/>
    </xf>
    <xf numFmtId="0" fontId="101" fillId="0" borderId="19" xfId="43" applyFont="1" applyBorder="1" applyAlignment="1">
      <alignment horizontal="left" vertical="center" wrapText="1" shrinkToFit="1"/>
    </xf>
    <xf numFmtId="0" fontId="106" fillId="0" borderId="10" xfId="43" applyFont="1" applyBorder="1" applyAlignment="1">
      <alignment horizontal="center" vertical="center" wrapText="1" shrinkToFit="1"/>
    </xf>
    <xf numFmtId="0" fontId="106" fillId="0" borderId="10" xfId="43" applyFont="1" applyBorder="1" applyAlignment="1">
      <alignment horizontal="left" vertical="center" wrapText="1" shrinkToFit="1"/>
    </xf>
    <xf numFmtId="49" fontId="93" fillId="0" borderId="14" xfId="43" applyNumberFormat="1" applyFont="1" applyBorder="1" applyAlignment="1">
      <alignment horizontal="left" vertical="top"/>
    </xf>
    <xf numFmtId="49" fontId="93" fillId="0" borderId="21" xfId="43" applyNumberFormat="1" applyFont="1" applyBorder="1" applyAlignment="1">
      <alignment horizontal="left" vertical="top"/>
    </xf>
    <xf numFmtId="49" fontId="93" fillId="0" borderId="15" xfId="43" applyNumberFormat="1" applyFont="1" applyBorder="1" applyAlignment="1">
      <alignment horizontal="left" vertical="top"/>
    </xf>
    <xf numFmtId="0" fontId="93" fillId="0" borderId="14" xfId="43" applyFont="1" applyBorder="1" applyAlignment="1">
      <alignment horizontal="left" vertical="center" wrapText="1" shrinkToFit="1"/>
    </xf>
    <xf numFmtId="0" fontId="93" fillId="0" borderId="21" xfId="43" applyFont="1" applyBorder="1" applyAlignment="1">
      <alignment horizontal="left" vertical="center" wrapText="1" shrinkToFit="1"/>
    </xf>
    <xf numFmtId="0" fontId="93" fillId="0" borderId="15" xfId="43" applyFont="1" applyBorder="1" applyAlignment="1">
      <alignment horizontal="left" vertical="center" wrapText="1" shrinkToFit="1"/>
    </xf>
    <xf numFmtId="0" fontId="93" fillId="0" borderId="33" xfId="43" applyFont="1" applyBorder="1" applyAlignment="1">
      <alignment horizontal="left" vertical="center" wrapText="1" shrinkToFit="1"/>
    </xf>
    <xf numFmtId="0" fontId="93" fillId="0" borderId="0" xfId="43" applyFont="1" applyBorder="1" applyAlignment="1">
      <alignment horizontal="left" vertical="center" wrapText="1" shrinkToFit="1"/>
    </xf>
    <xf numFmtId="0" fontId="93" fillId="0" borderId="16" xfId="43" applyFont="1" applyBorder="1" applyAlignment="1">
      <alignment horizontal="left" vertical="center" wrapText="1" shrinkToFit="1"/>
    </xf>
    <xf numFmtId="0" fontId="93" fillId="0" borderId="17" xfId="43" applyFont="1" applyBorder="1" applyAlignment="1">
      <alignment horizontal="left" vertical="center" wrapText="1" shrinkToFit="1"/>
    </xf>
    <xf numFmtId="0" fontId="93" fillId="0" borderId="18" xfId="43" applyFont="1" applyBorder="1" applyAlignment="1">
      <alignment horizontal="left" vertical="center" wrapText="1" shrinkToFit="1"/>
    </xf>
    <xf numFmtId="0" fontId="93" fillId="0" borderId="19" xfId="43" applyFont="1" applyBorder="1" applyAlignment="1">
      <alignment horizontal="left" vertical="center" wrapText="1" shrinkToFit="1"/>
    </xf>
    <xf numFmtId="0" fontId="93" fillId="0" borderId="12" xfId="43" applyFont="1" applyBorder="1" applyAlignment="1">
      <alignment horizontal="center" vertical="center"/>
    </xf>
    <xf numFmtId="0" fontId="93" fillId="0" borderId="36" xfId="43" applyFont="1" applyBorder="1" applyAlignment="1">
      <alignment horizontal="center" vertical="center"/>
    </xf>
    <xf numFmtId="0" fontId="93" fillId="0" borderId="11" xfId="43" applyFont="1" applyBorder="1" applyAlignment="1">
      <alignment horizontal="center" vertical="center"/>
    </xf>
    <xf numFmtId="0" fontId="93" fillId="0" borderId="12" xfId="43" applyFont="1" applyBorder="1" applyAlignment="1">
      <alignment horizontal="center" vertical="center" shrinkToFit="1"/>
    </xf>
    <xf numFmtId="0" fontId="93" fillId="0" borderId="36" xfId="43" applyFont="1" applyBorder="1" applyAlignment="1">
      <alignment horizontal="center" vertical="center" shrinkToFit="1"/>
    </xf>
    <xf numFmtId="0" fontId="93" fillId="0" borderId="11" xfId="43" applyFont="1" applyBorder="1" applyAlignment="1">
      <alignment horizontal="center" vertical="center" shrinkToFit="1"/>
    </xf>
    <xf numFmtId="0" fontId="101" fillId="0" borderId="15" xfId="43" applyFont="1" applyBorder="1" applyAlignment="1">
      <alignment horizontal="center" vertical="center"/>
    </xf>
    <xf numFmtId="0" fontId="101" fillId="0" borderId="16" xfId="43" applyFont="1" applyBorder="1" applyAlignment="1">
      <alignment horizontal="center" vertical="center"/>
    </xf>
    <xf numFmtId="0" fontId="101" fillId="0" borderId="10" xfId="43" applyFont="1" applyBorder="1" applyAlignment="1">
      <alignment horizontal="left" vertical="center" wrapText="1" shrinkToFit="1"/>
    </xf>
    <xf numFmtId="0" fontId="93" fillId="30" borderId="10" xfId="43" applyFont="1" applyFill="1" applyBorder="1" applyAlignment="1">
      <alignment horizontal="left" vertical="top"/>
    </xf>
    <xf numFmtId="0" fontId="106" fillId="0" borderId="14" xfId="43" applyFont="1" applyBorder="1" applyAlignment="1">
      <alignment horizontal="left" vertical="center" wrapText="1" shrinkToFit="1"/>
    </xf>
    <xf numFmtId="0" fontId="106" fillId="0" borderId="21" xfId="43" applyFont="1" applyBorder="1" applyAlignment="1">
      <alignment horizontal="left" vertical="center" wrapText="1" shrinkToFit="1"/>
    </xf>
    <xf numFmtId="0" fontId="106" fillId="0" borderId="15" xfId="43" applyFont="1" applyBorder="1" applyAlignment="1">
      <alignment horizontal="left" vertical="center" wrapText="1" shrinkToFit="1"/>
    </xf>
    <xf numFmtId="0" fontId="106" fillId="0" borderId="33" xfId="43" applyFont="1" applyBorder="1" applyAlignment="1">
      <alignment horizontal="left" vertical="center" wrapText="1" shrinkToFit="1"/>
    </xf>
    <xf numFmtId="0" fontId="106" fillId="0" borderId="0" xfId="43" applyFont="1" applyBorder="1" applyAlignment="1">
      <alignment horizontal="left" vertical="center" wrapText="1" shrinkToFit="1"/>
    </xf>
    <xf numFmtId="0" fontId="106" fillId="0" borderId="16" xfId="43" applyFont="1" applyBorder="1" applyAlignment="1">
      <alignment horizontal="left" vertical="center" wrapText="1" shrinkToFit="1"/>
    </xf>
    <xf numFmtId="0" fontId="106" fillId="0" borderId="17" xfId="43" applyFont="1" applyBorder="1" applyAlignment="1">
      <alignment horizontal="left" vertical="center" wrapText="1" shrinkToFit="1"/>
    </xf>
    <xf numFmtId="0" fontId="106" fillId="0" borderId="18" xfId="43" applyFont="1" applyBorder="1" applyAlignment="1">
      <alignment horizontal="left" vertical="center" wrapText="1" shrinkToFit="1"/>
    </xf>
    <xf numFmtId="0" fontId="106" fillId="0" borderId="19" xfId="43" applyFont="1" applyBorder="1" applyAlignment="1">
      <alignment horizontal="left" vertical="center" wrapText="1" shrinkToFit="1"/>
    </xf>
    <xf numFmtId="0" fontId="106" fillId="0" borderId="15" xfId="43" applyFont="1" applyBorder="1" applyAlignment="1">
      <alignment horizontal="center" vertical="center"/>
    </xf>
    <xf numFmtId="0" fontId="106" fillId="0" borderId="16" xfId="43" applyFont="1" applyBorder="1" applyAlignment="1">
      <alignment horizontal="center" vertical="center"/>
    </xf>
    <xf numFmtId="0" fontId="101" fillId="0" borderId="10" xfId="43" applyFont="1" applyBorder="1" applyAlignment="1">
      <alignment horizontal="left" vertical="center" wrapText="1"/>
    </xf>
    <xf numFmtId="0" fontId="133" fillId="0" borderId="0" xfId="59" applyFont="1" applyFill="1" applyBorder="1" applyAlignment="1">
      <alignment horizontal="center" vertical="center"/>
    </xf>
    <xf numFmtId="176" fontId="133" fillId="30" borderId="0" xfId="59" applyNumberFormat="1" applyFont="1" applyFill="1" applyBorder="1" applyAlignment="1" applyProtection="1">
      <alignment vertical="center" shrinkToFit="1"/>
      <protection locked="0"/>
    </xf>
    <xf numFmtId="0" fontId="133" fillId="30" borderId="0" xfId="59" applyFont="1" applyFill="1" applyBorder="1" applyAlignment="1" applyProtection="1">
      <alignment vertical="center" shrinkToFit="1"/>
      <protection locked="0"/>
    </xf>
    <xf numFmtId="0" fontId="133" fillId="30" borderId="0" xfId="59" applyFont="1" applyFill="1" applyBorder="1" applyAlignment="1" applyProtection="1">
      <alignment horizontal="center" vertical="center"/>
      <protection locked="0"/>
    </xf>
    <xf numFmtId="0" fontId="126" fillId="30" borderId="0" xfId="59" applyFont="1" applyFill="1" applyBorder="1" applyAlignment="1" applyProtection="1">
      <alignment horizontal="center" vertical="center"/>
      <protection locked="0"/>
    </xf>
    <xf numFmtId="0" fontId="138" fillId="0" borderId="0" xfId="0" applyFont="1" applyFill="1" applyAlignment="1">
      <alignment horizontal="right" vertical="center" shrinkToFit="1"/>
    </xf>
    <xf numFmtId="0" fontId="138" fillId="29" borderId="0" xfId="0" applyFont="1" applyFill="1" applyAlignment="1">
      <alignment horizontal="center" vertical="center"/>
    </xf>
    <xf numFmtId="0" fontId="137" fillId="0" borderId="14" xfId="0" applyFont="1" applyFill="1" applyBorder="1" applyAlignment="1">
      <alignment horizontal="center" vertical="center"/>
    </xf>
    <xf numFmtId="0" fontId="137" fillId="0" borderId="21" xfId="0" applyFont="1" applyFill="1" applyBorder="1" applyAlignment="1">
      <alignment horizontal="center" vertical="center"/>
    </xf>
    <xf numFmtId="0" fontId="137" fillId="26" borderId="101" xfId="0" applyFont="1" applyFill="1" applyBorder="1" applyAlignment="1" applyProtection="1">
      <alignment vertical="center"/>
      <protection locked="0"/>
    </xf>
    <xf numFmtId="0" fontId="137" fillId="26" borderId="64" xfId="0" applyFont="1" applyFill="1" applyBorder="1" applyAlignment="1" applyProtection="1">
      <alignment vertical="center"/>
      <protection locked="0"/>
    </xf>
    <xf numFmtId="0" fontId="137" fillId="26" borderId="65" xfId="0" applyFont="1" applyFill="1" applyBorder="1" applyAlignment="1" applyProtection="1">
      <alignment vertical="center"/>
      <protection locked="0"/>
    </xf>
    <xf numFmtId="0" fontId="137" fillId="0" borderId="17" xfId="0" applyFont="1" applyFill="1" applyBorder="1" applyAlignment="1">
      <alignment horizontal="center" vertical="center"/>
    </xf>
    <xf numFmtId="0" fontId="137" fillId="0" borderId="18" xfId="0" applyFont="1" applyFill="1" applyBorder="1" applyAlignment="1">
      <alignment horizontal="center" vertical="center"/>
    </xf>
    <xf numFmtId="0" fontId="137" fillId="26" borderId="144" xfId="0" applyFont="1" applyFill="1" applyBorder="1" applyAlignment="1" applyProtection="1">
      <alignment vertical="center" wrapText="1"/>
      <protection locked="0"/>
    </xf>
    <xf numFmtId="0" fontId="137" fillId="26" borderId="68" xfId="0" applyFont="1" applyFill="1" applyBorder="1" applyAlignment="1" applyProtection="1">
      <alignment vertical="center" wrapText="1"/>
      <protection locked="0"/>
    </xf>
    <xf numFmtId="0" fontId="137" fillId="26" borderId="69" xfId="0" applyFont="1" applyFill="1" applyBorder="1" applyAlignment="1" applyProtection="1">
      <alignment vertical="center" wrapText="1"/>
      <protection locked="0"/>
    </xf>
    <xf numFmtId="0" fontId="137" fillId="0" borderId="14" xfId="0" applyFont="1" applyFill="1" applyBorder="1" applyAlignment="1">
      <alignment horizontal="center" vertical="center" wrapText="1"/>
    </xf>
    <xf numFmtId="0" fontId="137" fillId="0" borderId="21" xfId="0" applyFont="1" applyFill="1" applyBorder="1" applyAlignment="1">
      <alignment horizontal="center" vertical="center" wrapText="1"/>
    </xf>
    <xf numFmtId="0" fontId="137" fillId="0" borderId="33" xfId="0" applyFont="1" applyFill="1" applyBorder="1" applyAlignment="1">
      <alignment horizontal="center" vertical="center" wrapText="1"/>
    </xf>
    <xf numFmtId="0" fontId="137" fillId="0" borderId="0" xfId="0" applyFont="1" applyFill="1" applyBorder="1" applyAlignment="1">
      <alignment horizontal="center" vertical="center" wrapText="1"/>
    </xf>
    <xf numFmtId="0" fontId="137" fillId="0" borderId="17" xfId="0" applyFont="1" applyFill="1" applyBorder="1" applyAlignment="1">
      <alignment horizontal="center" vertical="center" wrapText="1"/>
    </xf>
    <xf numFmtId="0" fontId="137" fillId="0" borderId="18" xfId="0" applyFont="1" applyFill="1" applyBorder="1" applyAlignment="1">
      <alignment horizontal="center" vertical="center" wrapText="1"/>
    </xf>
    <xf numFmtId="0" fontId="137" fillId="26" borderId="21" xfId="0" applyNumberFormat="1" applyFont="1" applyFill="1" applyBorder="1" applyAlignment="1" applyProtection="1">
      <alignment vertical="center"/>
      <protection locked="0"/>
    </xf>
    <xf numFmtId="0" fontId="137" fillId="26" borderId="33" xfId="0" applyFont="1" applyFill="1" applyBorder="1" applyAlignment="1" applyProtection="1">
      <alignment horizontal="left" vertical="center"/>
      <protection locked="0"/>
    </xf>
    <xf numFmtId="0" fontId="137" fillId="26" borderId="0" xfId="0" applyFont="1" applyFill="1" applyBorder="1" applyAlignment="1" applyProtection="1">
      <alignment horizontal="left" vertical="center"/>
      <protection locked="0"/>
    </xf>
    <xf numFmtId="0" fontId="137" fillId="26" borderId="16" xfId="0" applyFont="1" applyFill="1" applyBorder="1" applyAlignment="1" applyProtection="1">
      <alignment horizontal="left" vertical="center"/>
      <protection locked="0"/>
    </xf>
    <xf numFmtId="0" fontId="137" fillId="26" borderId="17" xfId="0" applyFont="1" applyFill="1" applyBorder="1" applyAlignment="1" applyProtection="1">
      <alignment horizontal="left" vertical="center"/>
      <protection locked="0"/>
    </xf>
    <xf numFmtId="0" fontId="137" fillId="26" borderId="18" xfId="0" applyFont="1" applyFill="1" applyBorder="1" applyAlignment="1" applyProtection="1">
      <alignment horizontal="left" vertical="center"/>
      <protection locked="0"/>
    </xf>
    <xf numFmtId="0" fontId="137" fillId="26" borderId="19" xfId="0" applyFont="1" applyFill="1" applyBorder="1" applyAlignment="1" applyProtection="1">
      <alignment horizontal="left" vertical="center"/>
      <protection locked="0"/>
    </xf>
    <xf numFmtId="0" fontId="137" fillId="0" borderId="101" xfId="0" applyFont="1" applyFill="1" applyBorder="1" applyAlignment="1">
      <alignment horizontal="center" vertical="center" wrapText="1"/>
    </xf>
    <xf numFmtId="0" fontId="137" fillId="0" borderId="64" xfId="0" applyFont="1" applyFill="1" applyBorder="1" applyAlignment="1">
      <alignment horizontal="center" vertical="center" wrapText="1"/>
    </xf>
    <xf numFmtId="0" fontId="137" fillId="26" borderId="101" xfId="0" applyFont="1" applyFill="1" applyBorder="1" applyAlignment="1">
      <alignment vertical="center"/>
    </xf>
    <xf numFmtId="0" fontId="137" fillId="26" borderId="64" xfId="0" applyFont="1" applyFill="1" applyBorder="1" applyAlignment="1">
      <alignment vertical="center"/>
    </xf>
    <xf numFmtId="0" fontId="137" fillId="26" borderId="65" xfId="0" applyFont="1" applyFill="1" applyBorder="1" applyAlignment="1">
      <alignment vertical="center"/>
    </xf>
    <xf numFmtId="0" fontId="137" fillId="26" borderId="17" xfId="0" applyFont="1" applyFill="1" applyBorder="1" applyAlignment="1">
      <alignment vertical="center"/>
    </xf>
    <xf numFmtId="0" fontId="137" fillId="26" borderId="18" xfId="0" applyFont="1" applyFill="1" applyBorder="1" applyAlignment="1">
      <alignment vertical="center"/>
    </xf>
    <xf numFmtId="0" fontId="137" fillId="26" borderId="19" xfId="0" applyFont="1" applyFill="1" applyBorder="1" applyAlignment="1">
      <alignment vertical="center"/>
    </xf>
    <xf numFmtId="0" fontId="137" fillId="0" borderId="10" xfId="0" applyFont="1" applyFill="1" applyBorder="1" applyAlignment="1" applyProtection="1">
      <alignment horizontal="center" vertical="center"/>
      <protection locked="0"/>
    </xf>
    <xf numFmtId="0" fontId="137" fillId="0" borderId="92" xfId="0" applyFont="1" applyFill="1" applyBorder="1" applyAlignment="1">
      <alignment horizontal="center" vertical="center"/>
    </xf>
    <xf numFmtId="0" fontId="137" fillId="26" borderId="10" xfId="0" applyFont="1" applyFill="1" applyBorder="1" applyAlignment="1" applyProtection="1">
      <alignment vertical="center"/>
      <protection locked="0"/>
    </xf>
    <xf numFmtId="0" fontId="137" fillId="0" borderId="19" xfId="0" applyFont="1" applyFill="1" applyBorder="1" applyAlignment="1">
      <alignment horizontal="center" vertical="center"/>
    </xf>
    <xf numFmtId="0" fontId="137" fillId="26" borderId="10" xfId="0" applyFont="1" applyFill="1" applyBorder="1" applyAlignment="1" applyProtection="1">
      <alignment horizontal="left" vertical="center"/>
      <protection locked="0"/>
    </xf>
    <xf numFmtId="0" fontId="139" fillId="0" borderId="0" xfId="0" applyFont="1" applyFill="1" applyBorder="1" applyAlignment="1">
      <alignment horizontal="center" vertical="center"/>
    </xf>
    <xf numFmtId="176" fontId="140" fillId="29" borderId="0" xfId="0" applyNumberFormat="1" applyFont="1" applyFill="1" applyBorder="1" applyAlignment="1" applyProtection="1">
      <alignment vertical="center" shrinkToFit="1"/>
      <protection locked="0"/>
    </xf>
    <xf numFmtId="0" fontId="140" fillId="29" borderId="0" xfId="0" applyFont="1" applyFill="1" applyBorder="1" applyAlignment="1" applyProtection="1">
      <alignment vertical="center" shrinkToFit="1"/>
      <protection locked="0"/>
    </xf>
    <xf numFmtId="0" fontId="136" fillId="0" borderId="14" xfId="0" applyFont="1" applyFill="1" applyBorder="1" applyAlignment="1">
      <alignment horizontal="left" vertical="center" wrapText="1"/>
    </xf>
    <xf numFmtId="0" fontId="136" fillId="0" borderId="21" xfId="0" applyFont="1" applyFill="1" applyBorder="1" applyAlignment="1">
      <alignment horizontal="left" vertical="center" wrapText="1"/>
    </xf>
    <xf numFmtId="0" fontId="136" fillId="0" borderId="15" xfId="0" applyFont="1" applyFill="1" applyBorder="1" applyAlignment="1">
      <alignment horizontal="left" vertical="center" wrapText="1"/>
    </xf>
    <xf numFmtId="0" fontId="136" fillId="0" borderId="17" xfId="0" applyFont="1" applyBorder="1" applyAlignment="1">
      <alignment horizontal="left" vertical="center"/>
    </xf>
    <xf numFmtId="0" fontId="136" fillId="0" borderId="18" xfId="0" applyFont="1" applyBorder="1" applyAlignment="1">
      <alignment horizontal="left" vertical="center"/>
    </xf>
    <xf numFmtId="0" fontId="136" fillId="0" borderId="19" xfId="0" applyFont="1" applyBorder="1" applyAlignment="1">
      <alignment horizontal="left" vertical="center"/>
    </xf>
    <xf numFmtId="0" fontId="136" fillId="0" borderId="12" xfId="0" applyFont="1" applyBorder="1" applyAlignment="1">
      <alignment horizontal="center" vertical="center"/>
    </xf>
    <xf numFmtId="0" fontId="136" fillId="0" borderId="36" xfId="0" applyFont="1" applyBorder="1" applyAlignment="1">
      <alignment horizontal="center" vertical="center"/>
    </xf>
    <xf numFmtId="0" fontId="136" fillId="0" borderId="11" xfId="0" applyFont="1" applyBorder="1" applyAlignment="1">
      <alignment horizontal="center" vertical="center"/>
    </xf>
    <xf numFmtId="0" fontId="136" fillId="0" borderId="12" xfId="0" applyFont="1" applyBorder="1" applyAlignment="1">
      <alignment horizontal="left" vertical="center"/>
    </xf>
    <xf numFmtId="0" fontId="136" fillId="0" borderId="36" xfId="0" applyFont="1" applyBorder="1" applyAlignment="1">
      <alignment horizontal="left" vertical="center"/>
    </xf>
    <xf numFmtId="0" fontId="136" fillId="0" borderId="11" xfId="0" applyFont="1" applyBorder="1" applyAlignment="1">
      <alignment horizontal="left" vertical="center"/>
    </xf>
    <xf numFmtId="0" fontId="140" fillId="29" borderId="0" xfId="0" applyFont="1" applyFill="1" applyBorder="1" applyAlignment="1" applyProtection="1">
      <alignment horizontal="center" vertical="center"/>
      <protection locked="0"/>
    </xf>
    <xf numFmtId="0" fontId="136" fillId="29" borderId="0" xfId="0" applyFont="1" applyFill="1" applyBorder="1" applyAlignment="1" applyProtection="1">
      <alignment horizontal="center" vertical="center"/>
      <protection locked="0"/>
    </xf>
    <xf numFmtId="0" fontId="139" fillId="29" borderId="0" xfId="0" applyFont="1" applyFill="1" applyBorder="1" applyAlignment="1" applyProtection="1">
      <alignment vertical="center" shrinkToFit="1"/>
      <protection locked="0"/>
    </xf>
    <xf numFmtId="0" fontId="143" fillId="0" borderId="0" xfId="52" applyFont="1" applyAlignment="1" applyProtection="1">
      <alignment horizontal="distributed" vertical="center"/>
    </xf>
    <xf numFmtId="0" fontId="143" fillId="34" borderId="0" xfId="52" applyFont="1" applyFill="1" applyAlignment="1" applyProtection="1">
      <alignment horizontal="left" vertical="center"/>
      <protection locked="0"/>
    </xf>
    <xf numFmtId="0" fontId="145" fillId="0" borderId="93" xfId="52" applyFont="1" applyBorder="1" applyAlignment="1" applyProtection="1">
      <alignment horizontal="center" vertical="center" wrapText="1"/>
    </xf>
    <xf numFmtId="0" fontId="145" fillId="0" borderId="24" xfId="52" applyFont="1" applyBorder="1" applyAlignment="1" applyProtection="1">
      <alignment horizontal="center" vertical="center" wrapText="1"/>
    </xf>
    <xf numFmtId="0" fontId="145" fillId="0" borderId="145" xfId="52" applyFont="1" applyBorder="1" applyAlignment="1" applyProtection="1">
      <alignment horizontal="center" vertical="center" wrapText="1"/>
    </xf>
    <xf numFmtId="0" fontId="145" fillId="34" borderId="96" xfId="52" applyFont="1" applyFill="1" applyBorder="1" applyAlignment="1" applyProtection="1">
      <alignment horizontal="left" vertical="center" indent="1"/>
      <protection locked="0"/>
    </xf>
    <xf numFmtId="0" fontId="145" fillId="34" borderId="22" xfId="52" applyFont="1" applyFill="1" applyBorder="1" applyAlignment="1" applyProtection="1">
      <alignment horizontal="left" vertical="center" indent="1"/>
      <protection locked="0"/>
    </xf>
    <xf numFmtId="0" fontId="142" fillId="0" borderId="0" xfId="52" applyFont="1" applyAlignment="1" applyProtection="1">
      <alignment horizontal="left" vertical="center" shrinkToFit="1"/>
    </xf>
    <xf numFmtId="0" fontId="143" fillId="0" borderId="0" xfId="52" applyFont="1" applyAlignment="1" applyProtection="1">
      <alignment horizontal="left" vertical="center" shrinkToFit="1"/>
    </xf>
    <xf numFmtId="0" fontId="144" fillId="0" borderId="0" xfId="52" applyFont="1" applyAlignment="1" applyProtection="1">
      <alignment horizontal="center" vertical="center"/>
    </xf>
    <xf numFmtId="58" fontId="143" fillId="0" borderId="0" xfId="52" applyNumberFormat="1" applyFont="1" applyFill="1" applyAlignment="1" applyProtection="1">
      <alignment horizontal="center" vertical="center"/>
    </xf>
    <xf numFmtId="0" fontId="143" fillId="34" borderId="0" xfId="52" applyNumberFormat="1" applyFont="1" applyFill="1" applyAlignment="1" applyProtection="1">
      <alignment horizontal="center" vertical="center"/>
    </xf>
    <xf numFmtId="183" fontId="143" fillId="34" borderId="0" xfId="52" applyNumberFormat="1" applyFont="1" applyFill="1" applyAlignment="1" applyProtection="1">
      <alignment horizontal="center" vertical="center"/>
      <protection locked="0"/>
    </xf>
    <xf numFmtId="0" fontId="145" fillId="0" borderId="171" xfId="52" applyFont="1" applyBorder="1" applyAlignment="1" applyProtection="1">
      <alignment horizontal="center" vertical="center" wrapText="1"/>
    </xf>
    <xf numFmtId="0" fontId="145" fillId="0" borderId="21" xfId="52" applyFont="1" applyBorder="1" applyAlignment="1" applyProtection="1">
      <alignment horizontal="center" vertical="center" wrapText="1"/>
    </xf>
    <xf numFmtId="0" fontId="145" fillId="0" borderId="15" xfId="52" applyFont="1" applyBorder="1" applyAlignment="1" applyProtection="1">
      <alignment horizontal="center" vertical="center" wrapText="1"/>
    </xf>
    <xf numFmtId="0" fontId="145" fillId="0" borderId="106" xfId="52" applyFont="1" applyBorder="1" applyAlignment="1" applyProtection="1">
      <alignment horizontal="center" vertical="center" wrapText="1"/>
    </xf>
    <xf numFmtId="0" fontId="145" fillId="0" borderId="104" xfId="52" applyFont="1" applyBorder="1" applyAlignment="1" applyProtection="1">
      <alignment horizontal="center" vertical="center" wrapText="1"/>
    </xf>
    <xf numFmtId="0" fontId="145" fillId="0" borderId="140" xfId="52" applyFont="1" applyBorder="1" applyAlignment="1" applyProtection="1">
      <alignment horizontal="center" vertical="center" wrapText="1"/>
    </xf>
    <xf numFmtId="0" fontId="145" fillId="0" borderId="10" xfId="52" applyFont="1" applyFill="1" applyBorder="1" applyAlignment="1" applyProtection="1">
      <alignment horizontal="center" vertical="center"/>
    </xf>
    <xf numFmtId="0" fontId="145" fillId="34" borderId="10" xfId="52" applyFont="1" applyFill="1" applyBorder="1" applyAlignment="1" applyProtection="1">
      <alignment horizontal="center" vertical="center"/>
      <protection locked="0"/>
    </xf>
    <xf numFmtId="0" fontId="145" fillId="34" borderId="23" xfId="52" applyFont="1" applyFill="1" applyBorder="1" applyAlignment="1" applyProtection="1">
      <alignment horizontal="center" vertical="center"/>
      <protection locked="0"/>
    </xf>
    <xf numFmtId="0" fontId="145" fillId="0" borderId="61" xfId="52" applyFont="1" applyFill="1" applyBorder="1" applyAlignment="1" applyProtection="1">
      <alignment horizontal="center" vertical="center"/>
    </xf>
    <xf numFmtId="0" fontId="145" fillId="0" borderId="51" xfId="52" applyFont="1" applyFill="1" applyBorder="1" applyAlignment="1" applyProtection="1">
      <alignment horizontal="center" vertical="center"/>
    </xf>
    <xf numFmtId="0" fontId="38" fillId="34" borderId="61" xfId="48" applyFill="1" applyBorder="1" applyAlignment="1" applyProtection="1">
      <alignment horizontal="left" vertical="center"/>
      <protection locked="0"/>
    </xf>
    <xf numFmtId="0" fontId="143" fillId="34" borderId="51" xfId="52" applyFont="1" applyFill="1" applyBorder="1" applyAlignment="1" applyProtection="1">
      <alignment horizontal="left" vertical="center"/>
      <protection locked="0"/>
    </xf>
    <xf numFmtId="0" fontId="143" fillId="34" borderId="147" xfId="52" applyFont="1" applyFill="1" applyBorder="1" applyAlignment="1" applyProtection="1">
      <alignment horizontal="left" vertical="center"/>
      <protection locked="0"/>
    </xf>
    <xf numFmtId="0" fontId="145" fillId="0" borderId="60" xfId="52" applyFont="1" applyBorder="1" applyAlignment="1" applyProtection="1">
      <alignment horizontal="center" vertical="center" wrapText="1"/>
    </xf>
    <xf numFmtId="0" fontId="145" fillId="0" borderId="36" xfId="52" applyFont="1" applyBorder="1" applyAlignment="1" applyProtection="1">
      <alignment horizontal="center" vertical="center" wrapText="1"/>
    </xf>
    <xf numFmtId="0" fontId="145" fillId="0" borderId="11" xfId="52" applyFont="1" applyBorder="1" applyAlignment="1" applyProtection="1">
      <alignment horizontal="center" vertical="center" wrapText="1"/>
    </xf>
    <xf numFmtId="0" fontId="145" fillId="34" borderId="17" xfId="52" applyFont="1" applyFill="1" applyBorder="1" applyAlignment="1" applyProtection="1">
      <alignment horizontal="left" vertical="center" indent="1"/>
      <protection locked="0"/>
    </xf>
    <xf numFmtId="0" fontId="145" fillId="34" borderId="18" xfId="52" applyFont="1" applyFill="1" applyBorder="1" applyAlignment="1" applyProtection="1">
      <alignment horizontal="left" vertical="center" indent="1"/>
      <protection locked="0"/>
    </xf>
    <xf numFmtId="0" fontId="145" fillId="34" borderId="97" xfId="52" applyFont="1" applyFill="1" applyBorder="1" applyAlignment="1" applyProtection="1">
      <alignment horizontal="left" vertical="center" indent="1"/>
      <protection locked="0"/>
    </xf>
    <xf numFmtId="0" fontId="145" fillId="0" borderId="133" xfId="52" applyFont="1" applyBorder="1" applyAlignment="1" applyProtection="1">
      <alignment horizontal="center" vertical="center" wrapText="1"/>
    </xf>
    <xf numFmtId="0" fontId="145" fillId="0" borderId="18" xfId="52" applyFont="1" applyBorder="1" applyAlignment="1" applyProtection="1">
      <alignment horizontal="center" vertical="center" wrapText="1"/>
    </xf>
    <xf numFmtId="0" fontId="145" fillId="0" borderId="19" xfId="52" applyFont="1" applyBorder="1" applyAlignment="1" applyProtection="1">
      <alignment horizontal="center" vertical="center" wrapText="1"/>
    </xf>
    <xf numFmtId="0" fontId="145" fillId="0" borderId="17" xfId="52" applyFont="1" applyFill="1" applyBorder="1" applyAlignment="1" applyProtection="1">
      <alignment horizontal="center" vertical="center"/>
    </xf>
    <xf numFmtId="0" fontId="145" fillId="0" borderId="18" xfId="52" applyFont="1" applyFill="1" applyBorder="1" applyAlignment="1" applyProtection="1">
      <alignment horizontal="center" vertical="center"/>
    </xf>
    <xf numFmtId="0" fontId="145" fillId="34" borderId="12" xfId="52" applyFont="1" applyFill="1" applyBorder="1" applyAlignment="1" applyProtection="1">
      <alignment horizontal="center" vertical="center"/>
      <protection locked="0"/>
    </xf>
    <xf numFmtId="0" fontId="145" fillId="34" borderId="36" xfId="52" applyFont="1" applyFill="1" applyBorder="1" applyAlignment="1" applyProtection="1">
      <alignment horizontal="center" vertical="center"/>
      <protection locked="0"/>
    </xf>
    <xf numFmtId="49" fontId="145" fillId="34" borderId="36" xfId="52" applyNumberFormat="1" applyFont="1" applyFill="1" applyBorder="1" applyAlignment="1" applyProtection="1">
      <alignment horizontal="center" vertical="center"/>
      <protection locked="0"/>
    </xf>
    <xf numFmtId="49" fontId="145" fillId="34" borderId="11" xfId="52" applyNumberFormat="1" applyFont="1" applyFill="1" applyBorder="1" applyAlignment="1" applyProtection="1">
      <alignment horizontal="center" vertical="center"/>
      <protection locked="0"/>
    </xf>
    <xf numFmtId="0" fontId="145" fillId="0" borderId="36" xfId="52" applyFont="1" applyFill="1" applyBorder="1" applyAlignment="1" applyProtection="1">
      <alignment horizontal="center" vertical="center"/>
    </xf>
    <xf numFmtId="0" fontId="145" fillId="0" borderId="70" xfId="52" applyFont="1" applyFill="1" applyBorder="1" applyAlignment="1" applyProtection="1">
      <alignment horizontal="center" vertical="center"/>
    </xf>
    <xf numFmtId="0" fontId="146" fillId="35" borderId="12" xfId="52" applyFont="1" applyFill="1" applyBorder="1" applyAlignment="1" applyProtection="1">
      <alignment horizontal="center" vertical="center" shrinkToFit="1"/>
      <protection locked="0"/>
    </xf>
    <xf numFmtId="0" fontId="146" fillId="35" borderId="36" xfId="52" applyFont="1" applyFill="1" applyBorder="1" applyAlignment="1" applyProtection="1">
      <alignment horizontal="center" vertical="center" shrinkToFit="1"/>
      <protection locked="0"/>
    </xf>
    <xf numFmtId="0" fontId="145" fillId="34" borderId="36" xfId="52" applyFont="1" applyFill="1" applyBorder="1" applyAlignment="1" applyProtection="1">
      <alignment horizontal="left" vertical="center"/>
      <protection locked="0"/>
    </xf>
    <xf numFmtId="0" fontId="145" fillId="34" borderId="70" xfId="52" applyFont="1" applyFill="1" applyBorder="1" applyAlignment="1" applyProtection="1">
      <alignment horizontal="left" vertical="center"/>
      <protection locked="0"/>
    </xf>
    <xf numFmtId="0" fontId="145" fillId="35" borderId="12" xfId="52" applyFont="1" applyFill="1" applyBorder="1" applyAlignment="1" applyProtection="1">
      <alignment horizontal="center" vertical="center"/>
      <protection locked="0"/>
    </xf>
    <xf numFmtId="0" fontId="145" fillId="35" borderId="11" xfId="52" applyFont="1" applyFill="1" applyBorder="1" applyAlignment="1" applyProtection="1">
      <alignment horizontal="center" vertical="center"/>
      <protection locked="0"/>
    </xf>
    <xf numFmtId="0" fontId="146" fillId="35" borderId="11" xfId="52" applyFont="1" applyFill="1" applyBorder="1" applyAlignment="1" applyProtection="1">
      <alignment horizontal="center" vertical="center" shrinkToFit="1"/>
      <protection locked="0"/>
    </xf>
    <xf numFmtId="0" fontId="143" fillId="34" borderId="12" xfId="52" applyFont="1" applyFill="1" applyBorder="1" applyAlignment="1" applyProtection="1">
      <alignment horizontal="center" vertical="center"/>
      <protection locked="0"/>
    </xf>
    <xf numFmtId="0" fontId="145" fillId="34" borderId="36" xfId="55" applyFont="1" applyFill="1" applyBorder="1" applyAlignment="1" applyProtection="1">
      <alignment horizontal="center" vertical="center"/>
      <protection locked="0"/>
    </xf>
    <xf numFmtId="0" fontId="145" fillId="34" borderId="11" xfId="55" applyFont="1" applyFill="1" applyBorder="1" applyAlignment="1" applyProtection="1">
      <alignment horizontal="center" vertical="center"/>
      <protection locked="0"/>
    </xf>
    <xf numFmtId="0" fontId="145" fillId="0" borderId="10" xfId="52" applyFont="1" applyFill="1" applyBorder="1" applyAlignment="1" applyProtection="1">
      <alignment horizontal="left" vertical="center" shrinkToFit="1"/>
    </xf>
    <xf numFmtId="0" fontId="143" fillId="34" borderId="17" xfId="52" applyFont="1" applyFill="1" applyBorder="1" applyAlignment="1" applyProtection="1">
      <alignment horizontal="center" vertical="center"/>
      <protection locked="0"/>
    </xf>
    <xf numFmtId="0" fontId="143" fillId="34" borderId="18" xfId="52" applyFont="1" applyFill="1" applyBorder="1" applyAlignment="1" applyProtection="1">
      <alignment horizontal="center" vertical="center"/>
      <protection locked="0"/>
    </xf>
    <xf numFmtId="0" fontId="143" fillId="34" borderId="19" xfId="52" applyFont="1" applyFill="1" applyBorder="1" applyAlignment="1" applyProtection="1">
      <alignment horizontal="center" vertical="center"/>
      <protection locked="0"/>
    </xf>
    <xf numFmtId="57" fontId="143" fillId="34" borderId="17" xfId="52" applyNumberFormat="1" applyFont="1" applyFill="1" applyBorder="1" applyAlignment="1" applyProtection="1">
      <alignment horizontal="center" vertical="center"/>
      <protection locked="0"/>
    </xf>
    <xf numFmtId="0" fontId="145" fillId="0" borderId="12" xfId="52" applyFont="1" applyFill="1" applyBorder="1" applyAlignment="1" applyProtection="1">
      <alignment horizontal="left" vertical="center" shrinkToFit="1"/>
    </xf>
    <xf numFmtId="0" fontId="145" fillId="0" borderId="36" xfId="52" applyFont="1" applyFill="1" applyBorder="1" applyAlignment="1" applyProtection="1">
      <alignment horizontal="left" vertical="center" shrinkToFit="1"/>
    </xf>
    <xf numFmtId="0" fontId="145" fillId="0" borderId="11" xfId="52" applyFont="1" applyFill="1" applyBorder="1" applyAlignment="1" applyProtection="1">
      <alignment horizontal="left" vertical="center" shrinkToFit="1"/>
    </xf>
    <xf numFmtId="0" fontId="145" fillId="0" borderId="173" xfId="52" applyFont="1" applyFill="1" applyBorder="1" applyAlignment="1" applyProtection="1">
      <alignment horizontal="center" vertical="center"/>
    </xf>
    <xf numFmtId="0" fontId="145" fillId="0" borderId="174" xfId="52" applyFont="1" applyFill="1" applyBorder="1" applyAlignment="1" applyProtection="1">
      <alignment horizontal="center" vertical="center"/>
    </xf>
    <xf numFmtId="0" fontId="146" fillId="0" borderId="175" xfId="52" applyFont="1" applyFill="1" applyBorder="1" applyAlignment="1" applyProtection="1">
      <alignment horizontal="center" vertical="center" shrinkToFit="1"/>
    </xf>
    <xf numFmtId="0" fontId="146" fillId="0" borderId="176" xfId="52" applyFont="1" applyFill="1" applyBorder="1" applyAlignment="1" applyProtection="1">
      <alignment horizontal="center" vertical="center" shrinkToFit="1"/>
    </xf>
    <xf numFmtId="0" fontId="146" fillId="0" borderId="177" xfId="52" applyFont="1" applyFill="1" applyBorder="1" applyAlignment="1" applyProtection="1">
      <alignment horizontal="center" vertical="center" shrinkToFit="1"/>
    </xf>
    <xf numFmtId="0" fontId="143" fillId="0" borderId="175" xfId="52" applyFont="1" applyBorder="1" applyAlignment="1" applyProtection="1">
      <alignment horizontal="center" vertical="center"/>
    </xf>
    <xf numFmtId="0" fontId="143" fillId="0" borderId="176" xfId="52" applyFont="1" applyBorder="1" applyAlignment="1" applyProtection="1">
      <alignment horizontal="center" vertical="center"/>
    </xf>
    <xf numFmtId="0" fontId="143" fillId="0" borderId="177" xfId="52" applyFont="1" applyBorder="1" applyAlignment="1" applyProtection="1">
      <alignment horizontal="center" vertical="center"/>
    </xf>
    <xf numFmtId="0" fontId="146" fillId="0" borderId="0" xfId="52" applyFont="1" applyAlignment="1" applyProtection="1">
      <alignment horizontal="left" vertical="center" wrapText="1"/>
    </xf>
    <xf numFmtId="0" fontId="146" fillId="0" borderId="0" xfId="52" applyFont="1" applyAlignment="1" applyProtection="1">
      <alignment horizontal="left" vertical="center"/>
    </xf>
    <xf numFmtId="0" fontId="145" fillId="0" borderId="13" xfId="52" applyFont="1" applyFill="1" applyBorder="1" applyAlignment="1" applyProtection="1">
      <alignment horizontal="left" vertical="center" shrinkToFit="1"/>
    </xf>
    <xf numFmtId="0" fontId="145" fillId="0" borderId="26" xfId="52" applyFont="1" applyFill="1" applyBorder="1" applyAlignment="1" applyProtection="1">
      <alignment horizontal="center" vertical="center"/>
    </xf>
    <xf numFmtId="0" fontId="145" fillId="0" borderId="31" xfId="52" applyFont="1" applyFill="1" applyBorder="1" applyAlignment="1" applyProtection="1">
      <alignment horizontal="center" vertical="center"/>
    </xf>
    <xf numFmtId="0" fontId="145" fillId="0" borderId="179" xfId="52" applyFont="1" applyFill="1" applyBorder="1" applyAlignment="1" applyProtection="1">
      <alignment horizontal="center" vertical="center"/>
    </xf>
    <xf numFmtId="0" fontId="145" fillId="0" borderId="180" xfId="52" applyFont="1" applyFill="1" applyBorder="1" applyAlignment="1" applyProtection="1">
      <alignment horizontal="center" vertical="center"/>
    </xf>
    <xf numFmtId="0" fontId="145" fillId="0" borderId="32" xfId="52" applyFont="1" applyFill="1" applyBorder="1" applyAlignment="1" applyProtection="1">
      <alignment horizontal="center" vertical="center"/>
    </xf>
    <xf numFmtId="0" fontId="145" fillId="0" borderId="13" xfId="52" applyFont="1" applyFill="1" applyBorder="1" applyAlignment="1" applyProtection="1">
      <alignment horizontal="center" vertical="center" textRotation="255" shrinkToFit="1"/>
    </xf>
    <xf numFmtId="0" fontId="145" fillId="0" borderId="100" xfId="52" applyFont="1" applyFill="1" applyBorder="1" applyAlignment="1" applyProtection="1">
      <alignment horizontal="center" vertical="center" textRotation="255" shrinkToFit="1"/>
    </xf>
    <xf numFmtId="0" fontId="145" fillId="0" borderId="142" xfId="52" applyFont="1" applyFill="1" applyBorder="1" applyAlignment="1" applyProtection="1">
      <alignment horizontal="center" vertical="center" textRotation="255" shrinkToFit="1"/>
    </xf>
    <xf numFmtId="58" fontId="145" fillId="34" borderId="14" xfId="52" applyNumberFormat="1" applyFont="1" applyFill="1" applyBorder="1" applyAlignment="1" applyProtection="1">
      <alignment horizontal="center" vertical="center"/>
      <protection locked="0"/>
    </xf>
    <xf numFmtId="58" fontId="145" fillId="34" borderId="21" xfId="52" applyNumberFormat="1" applyFont="1" applyFill="1" applyBorder="1" applyAlignment="1" applyProtection="1">
      <alignment horizontal="center" vertical="center"/>
      <protection locked="0"/>
    </xf>
    <xf numFmtId="58" fontId="145" fillId="34" borderId="15" xfId="52" applyNumberFormat="1" applyFont="1" applyFill="1" applyBorder="1" applyAlignment="1" applyProtection="1">
      <alignment horizontal="center" vertical="center"/>
      <protection locked="0"/>
    </xf>
    <xf numFmtId="58" fontId="145" fillId="34" borderId="33" xfId="52" applyNumberFormat="1" applyFont="1" applyFill="1" applyBorder="1" applyAlignment="1" applyProtection="1">
      <alignment horizontal="center" vertical="center"/>
      <protection locked="0"/>
    </xf>
    <xf numFmtId="58" fontId="145" fillId="34" borderId="0" xfId="52" applyNumberFormat="1" applyFont="1" applyFill="1" applyBorder="1" applyAlignment="1" applyProtection="1">
      <alignment horizontal="center" vertical="center"/>
      <protection locked="0"/>
    </xf>
    <xf numFmtId="58" fontId="145" fillId="34" borderId="16" xfId="52" applyNumberFormat="1" applyFont="1" applyFill="1" applyBorder="1" applyAlignment="1" applyProtection="1">
      <alignment horizontal="center" vertical="center"/>
      <protection locked="0"/>
    </xf>
    <xf numFmtId="58" fontId="145" fillId="34" borderId="141" xfId="52" applyNumberFormat="1" applyFont="1" applyFill="1" applyBorder="1" applyAlignment="1" applyProtection="1">
      <alignment horizontal="center" vertical="center"/>
      <protection locked="0"/>
    </xf>
    <xf numFmtId="58" fontId="145" fillId="34" borderId="104" xfId="52" applyNumberFormat="1" applyFont="1" applyFill="1" applyBorder="1" applyAlignment="1" applyProtection="1">
      <alignment horizontal="center" vertical="center"/>
      <protection locked="0"/>
    </xf>
    <xf numFmtId="58" fontId="145" fillId="34" borderId="140" xfId="52" applyNumberFormat="1" applyFont="1" applyFill="1" applyBorder="1" applyAlignment="1" applyProtection="1">
      <alignment horizontal="center" vertical="center"/>
      <protection locked="0"/>
    </xf>
    <xf numFmtId="0" fontId="143" fillId="34" borderId="14" xfId="52" applyFont="1" applyFill="1" applyBorder="1" applyAlignment="1" applyProtection="1">
      <alignment horizontal="center" vertical="top"/>
      <protection locked="0"/>
    </xf>
    <xf numFmtId="0" fontId="143" fillId="34" borderId="21" xfId="52" applyFont="1" applyFill="1" applyBorder="1" applyAlignment="1" applyProtection="1">
      <alignment horizontal="center" vertical="top"/>
      <protection locked="0"/>
    </xf>
    <xf numFmtId="0" fontId="143" fillId="34" borderId="39" xfId="52" applyFont="1" applyFill="1" applyBorder="1" applyAlignment="1" applyProtection="1">
      <alignment horizontal="center" vertical="top"/>
      <protection locked="0"/>
    </xf>
    <xf numFmtId="0" fontId="143" fillId="34" borderId="33" xfId="52" applyFont="1" applyFill="1" applyBorder="1" applyAlignment="1" applyProtection="1">
      <alignment horizontal="center" vertical="top"/>
      <protection locked="0"/>
    </xf>
    <xf numFmtId="0" fontId="143" fillId="34" borderId="0" xfId="52" applyFont="1" applyFill="1" applyBorder="1" applyAlignment="1" applyProtection="1">
      <alignment horizontal="center" vertical="top"/>
      <protection locked="0"/>
    </xf>
    <xf numFmtId="0" fontId="143" fillId="34" borderId="37" xfId="52" applyFont="1" applyFill="1" applyBorder="1" applyAlignment="1" applyProtection="1">
      <alignment horizontal="center" vertical="top"/>
      <protection locked="0"/>
    </xf>
    <xf numFmtId="0" fontId="143" fillId="34" borderId="141" xfId="52" applyFont="1" applyFill="1" applyBorder="1" applyAlignment="1" applyProtection="1">
      <alignment horizontal="center" vertical="top"/>
      <protection locked="0"/>
    </xf>
    <xf numFmtId="0" fontId="143" fillId="34" borderId="104" xfId="52" applyFont="1" applyFill="1" applyBorder="1" applyAlignment="1" applyProtection="1">
      <alignment horizontal="center" vertical="top"/>
      <protection locked="0"/>
    </xf>
    <xf numFmtId="0" fontId="143" fillId="34" borderId="105" xfId="52" applyFont="1" applyFill="1" applyBorder="1" applyAlignment="1" applyProtection="1">
      <alignment horizontal="center" vertical="top"/>
      <protection locked="0"/>
    </xf>
    <xf numFmtId="0" fontId="145" fillId="0" borderId="172" xfId="52" applyFont="1" applyFill="1" applyBorder="1" applyAlignment="1" applyProtection="1">
      <alignment horizontal="center" vertical="center" textRotation="255" shrinkToFit="1"/>
    </xf>
    <xf numFmtId="0" fontId="145" fillId="0" borderId="56" xfId="52" applyFont="1" applyFill="1" applyBorder="1" applyAlignment="1" applyProtection="1">
      <alignment horizontal="center" vertical="center" textRotation="255" shrinkToFit="1"/>
    </xf>
    <xf numFmtId="0" fontId="145" fillId="0" borderId="178" xfId="52" applyFont="1" applyFill="1" applyBorder="1" applyAlignment="1" applyProtection="1">
      <alignment horizontal="center" vertical="center" textRotation="255" shrinkToFit="1"/>
    </xf>
    <xf numFmtId="0" fontId="145" fillId="0" borderId="96" xfId="52" applyFont="1" applyFill="1" applyBorder="1" applyAlignment="1" applyProtection="1">
      <alignment horizontal="center" vertical="center" wrapText="1"/>
    </xf>
    <xf numFmtId="0" fontId="145" fillId="0" borderId="10" xfId="52" applyFont="1" applyFill="1" applyBorder="1" applyAlignment="1" applyProtection="1">
      <alignment horizontal="center" vertical="center" wrapText="1"/>
    </xf>
    <xf numFmtId="0" fontId="147" fillId="0" borderId="154" xfId="52" applyFont="1" applyFill="1" applyBorder="1" applyAlignment="1" applyProtection="1">
      <alignment horizontal="center" vertical="center" wrapText="1"/>
    </xf>
    <xf numFmtId="0" fontId="147" fillId="0" borderId="109" xfId="52" applyFont="1" applyFill="1" applyBorder="1" applyAlignment="1" applyProtection="1">
      <alignment horizontal="center" vertical="center" wrapText="1"/>
    </xf>
    <xf numFmtId="0" fontId="147" fillId="0" borderId="17" xfId="52" applyFont="1" applyFill="1" applyBorder="1" applyAlignment="1" applyProtection="1">
      <alignment horizontal="center" vertical="center" wrapText="1"/>
    </xf>
    <xf numFmtId="0" fontId="147" fillId="0" borderId="19" xfId="52" applyFont="1" applyFill="1" applyBorder="1" applyAlignment="1" applyProtection="1">
      <alignment horizontal="center" vertical="center" wrapText="1"/>
    </xf>
    <xf numFmtId="0" fontId="145" fillId="0" borderId="44" xfId="52" applyFont="1" applyFill="1" applyBorder="1" applyAlignment="1" applyProtection="1">
      <alignment horizontal="center" vertical="center"/>
    </xf>
    <xf numFmtId="0" fontId="145" fillId="0" borderId="109" xfId="52" applyFont="1" applyFill="1" applyBorder="1" applyAlignment="1" applyProtection="1">
      <alignment horizontal="center" vertical="center"/>
    </xf>
    <xf numFmtId="0" fontId="145" fillId="0" borderId="19" xfId="52" applyFont="1" applyFill="1" applyBorder="1" applyAlignment="1" applyProtection="1">
      <alignment horizontal="center" vertical="center"/>
    </xf>
    <xf numFmtId="0" fontId="145" fillId="0" borderId="154" xfId="52" applyFont="1" applyFill="1" applyBorder="1" applyAlignment="1" applyProtection="1">
      <alignment horizontal="center" vertical="center"/>
    </xf>
    <xf numFmtId="0" fontId="145" fillId="0" borderId="139" xfId="52" applyFont="1" applyFill="1" applyBorder="1" applyAlignment="1" applyProtection="1">
      <alignment horizontal="center" vertical="center" wrapText="1"/>
    </xf>
    <xf numFmtId="0" fontId="145" fillId="0" borderId="24" xfId="52" applyFont="1" applyFill="1" applyBorder="1" applyAlignment="1" applyProtection="1">
      <alignment horizontal="center" vertical="center" wrapText="1"/>
    </xf>
    <xf numFmtId="0" fontId="145" fillId="0" borderId="25" xfId="52" applyFont="1" applyFill="1" applyBorder="1" applyAlignment="1" applyProtection="1">
      <alignment horizontal="center" vertical="center" wrapText="1"/>
    </xf>
    <xf numFmtId="0" fontId="145" fillId="0" borderId="12" xfId="52" applyFont="1" applyFill="1" applyBorder="1" applyAlignment="1" applyProtection="1">
      <alignment horizontal="center" vertical="center"/>
    </xf>
    <xf numFmtId="0" fontId="145" fillId="0" borderId="11" xfId="52" applyFont="1" applyFill="1" applyBorder="1" applyAlignment="1" applyProtection="1">
      <alignment horizontal="center" vertical="center"/>
    </xf>
    <xf numFmtId="0" fontId="136" fillId="34" borderId="12" xfId="58" applyFont="1" applyFill="1" applyBorder="1" applyAlignment="1" applyProtection="1">
      <alignment horizontal="center" vertical="center" shrinkToFit="1"/>
      <protection locked="0"/>
    </xf>
    <xf numFmtId="0" fontId="136" fillId="34" borderId="36" xfId="58" applyFont="1" applyFill="1" applyBorder="1" applyAlignment="1" applyProtection="1">
      <alignment horizontal="center" vertical="center" shrinkToFit="1"/>
      <protection locked="0"/>
    </xf>
    <xf numFmtId="0" fontId="136" fillId="34" borderId="70" xfId="58" applyFont="1" applyFill="1" applyBorder="1" applyAlignment="1" applyProtection="1">
      <alignment horizontal="center" vertical="center" shrinkToFit="1"/>
      <protection locked="0"/>
    </xf>
    <xf numFmtId="0" fontId="136" fillId="0" borderId="12" xfId="58" applyFont="1" applyFill="1" applyBorder="1" applyAlignment="1" applyProtection="1">
      <alignment horizontal="left" vertical="center" shrinkToFit="1"/>
    </xf>
    <xf numFmtId="0" fontId="136" fillId="0" borderId="36" xfId="58" applyFont="1" applyFill="1" applyBorder="1" applyAlignment="1" applyProtection="1">
      <alignment horizontal="left" vertical="center" shrinkToFit="1"/>
    </xf>
    <xf numFmtId="0" fontId="136" fillId="0" borderId="11" xfId="58" applyFont="1" applyFill="1" applyBorder="1" applyAlignment="1" applyProtection="1">
      <alignment horizontal="left" vertical="center" shrinkToFit="1"/>
    </xf>
    <xf numFmtId="0" fontId="136" fillId="36" borderId="12" xfId="58" applyFont="1" applyFill="1" applyBorder="1" applyAlignment="1" applyProtection="1">
      <alignment horizontal="center" vertical="center" shrinkToFit="1"/>
      <protection locked="0"/>
    </xf>
    <xf numFmtId="0" fontId="136" fillId="36" borderId="36" xfId="58" applyFont="1" applyFill="1" applyBorder="1" applyAlignment="1" applyProtection="1">
      <alignment horizontal="center" vertical="center" shrinkToFit="1"/>
      <protection locked="0"/>
    </xf>
    <xf numFmtId="0" fontId="136" fillId="36" borderId="11" xfId="58" applyFont="1" applyFill="1" applyBorder="1" applyAlignment="1" applyProtection="1">
      <alignment horizontal="center" vertical="center" shrinkToFit="1"/>
      <protection locked="0"/>
    </xf>
    <xf numFmtId="0" fontId="136" fillId="26" borderId="33" xfId="58" applyFont="1" applyFill="1" applyBorder="1" applyAlignment="1" applyProtection="1">
      <alignment vertical="center" wrapText="1" shrinkToFit="1"/>
    </xf>
    <xf numFmtId="0" fontId="136" fillId="26" borderId="0" xfId="58" applyFont="1" applyFill="1" applyBorder="1" applyAlignment="1" applyProtection="1">
      <alignment vertical="center" wrapText="1" shrinkToFit="1"/>
    </xf>
    <xf numFmtId="0" fontId="136" fillId="26" borderId="16" xfId="58" applyFont="1" applyFill="1" applyBorder="1" applyAlignment="1" applyProtection="1">
      <alignment vertical="center" wrapText="1" shrinkToFit="1"/>
    </xf>
    <xf numFmtId="0" fontId="136" fillId="26" borderId="17" xfId="58" applyFont="1" applyFill="1" applyBorder="1" applyAlignment="1" applyProtection="1">
      <alignment vertical="center" wrapText="1" shrinkToFit="1"/>
    </xf>
    <xf numFmtId="0" fontId="136" fillId="26" borderId="18" xfId="58" applyFont="1" applyFill="1" applyBorder="1" applyAlignment="1" applyProtection="1">
      <alignment vertical="center" wrapText="1" shrinkToFit="1"/>
    </xf>
    <xf numFmtId="0" fontId="136" fillId="26" borderId="19" xfId="58" applyFont="1" applyFill="1" applyBorder="1" applyAlignment="1" applyProtection="1">
      <alignment vertical="center" wrapText="1" shrinkToFit="1"/>
    </xf>
    <xf numFmtId="0" fontId="136" fillId="34" borderId="12" xfId="58" applyFont="1" applyFill="1" applyBorder="1" applyAlignment="1" applyProtection="1">
      <alignment horizontal="left" vertical="center" shrinkToFit="1"/>
    </xf>
    <xf numFmtId="0" fontId="136" fillId="34" borderId="36" xfId="58" applyFont="1" applyFill="1" applyBorder="1" applyAlignment="1" applyProtection="1">
      <alignment horizontal="left" vertical="center" shrinkToFit="1"/>
    </xf>
    <xf numFmtId="0" fontId="136" fillId="34" borderId="11" xfId="58" applyFont="1" applyFill="1" applyBorder="1" applyAlignment="1" applyProtection="1">
      <alignment horizontal="left" vertical="center" shrinkToFit="1"/>
    </xf>
    <xf numFmtId="0" fontId="136" fillId="36" borderId="12" xfId="58" applyFont="1" applyFill="1" applyBorder="1" applyAlignment="1" applyProtection="1">
      <alignment horizontal="left" vertical="center" wrapText="1" shrinkToFit="1"/>
      <protection locked="0"/>
    </xf>
    <xf numFmtId="0" fontId="136" fillId="36" borderId="36" xfId="58" applyFont="1" applyFill="1" applyBorder="1" applyAlignment="1" applyProtection="1">
      <alignment horizontal="left" vertical="center" wrapText="1" shrinkToFit="1"/>
      <protection locked="0"/>
    </xf>
    <xf numFmtId="0" fontId="136" fillId="36" borderId="11" xfId="58" applyFont="1" applyFill="1" applyBorder="1" applyAlignment="1" applyProtection="1">
      <alignment horizontal="left" vertical="center" wrapText="1" shrinkToFit="1"/>
      <protection locked="0"/>
    </xf>
    <xf numFmtId="0" fontId="136" fillId="26" borderId="14" xfId="58" applyFont="1" applyFill="1" applyBorder="1" applyAlignment="1" applyProtection="1">
      <alignment vertical="center" wrapText="1" shrinkToFit="1"/>
    </xf>
    <xf numFmtId="0" fontId="136" fillId="26" borderId="21" xfId="58" applyFont="1" applyFill="1" applyBorder="1" applyAlignment="1" applyProtection="1">
      <alignment vertical="center" wrapText="1" shrinkToFit="1"/>
    </xf>
    <xf numFmtId="0" fontId="136" fillId="26" borderId="15" xfId="58" applyFont="1" applyFill="1" applyBorder="1" applyAlignment="1" applyProtection="1">
      <alignment vertical="center" wrapText="1" shrinkToFit="1"/>
    </xf>
    <xf numFmtId="0" fontId="138" fillId="26" borderId="0" xfId="57" applyFont="1" applyFill="1" applyAlignment="1" applyProtection="1">
      <alignment horizontal="left" vertical="top" wrapText="1"/>
    </xf>
    <xf numFmtId="0" fontId="136" fillId="0" borderId="61" xfId="58" applyFont="1" applyFill="1" applyBorder="1" applyAlignment="1" applyProtection="1">
      <alignment horizontal="left" vertical="center" shrinkToFit="1"/>
    </xf>
    <xf numFmtId="0" fontId="136" fillId="0" borderId="51" xfId="58" applyFont="1" applyFill="1" applyBorder="1" applyAlignment="1" applyProtection="1">
      <alignment horizontal="left" vertical="center" shrinkToFit="1"/>
    </xf>
    <xf numFmtId="0" fontId="136" fillId="0" borderId="52" xfId="58" applyFont="1" applyFill="1" applyBorder="1" applyAlignment="1" applyProtection="1">
      <alignment horizontal="left" vertical="center" shrinkToFit="1"/>
    </xf>
    <xf numFmtId="0" fontId="136" fillId="36" borderId="61" xfId="58" applyFont="1" applyFill="1" applyBorder="1" applyAlignment="1" applyProtection="1">
      <alignment horizontal="center" vertical="center" shrinkToFit="1"/>
      <protection locked="0"/>
    </xf>
    <xf numFmtId="0" fontId="136" fillId="36" borderId="51" xfId="58" applyFont="1" applyFill="1" applyBorder="1" applyAlignment="1" applyProtection="1">
      <alignment horizontal="center" vertical="center" shrinkToFit="1"/>
      <protection locked="0"/>
    </xf>
    <xf numFmtId="0" fontId="136" fillId="36" borderId="52" xfId="58" applyFont="1" applyFill="1" applyBorder="1" applyAlignment="1" applyProtection="1">
      <alignment horizontal="center" vertical="center" shrinkToFit="1"/>
      <protection locked="0"/>
    </xf>
    <xf numFmtId="0" fontId="136" fillId="34" borderId="61" xfId="58" applyFont="1" applyFill="1" applyBorder="1" applyAlignment="1" applyProtection="1">
      <alignment horizontal="center" vertical="center" shrinkToFit="1"/>
      <protection locked="0"/>
    </xf>
    <xf numFmtId="0" fontId="136" fillId="34" borderId="51" xfId="58" applyFont="1" applyFill="1" applyBorder="1" applyAlignment="1" applyProtection="1">
      <alignment horizontal="center" vertical="center" shrinkToFit="1"/>
      <protection locked="0"/>
    </xf>
    <xf numFmtId="0" fontId="136" fillId="34" borderId="147" xfId="58" applyFont="1" applyFill="1" applyBorder="1" applyAlignment="1" applyProtection="1">
      <alignment horizontal="center" vertical="center" shrinkToFit="1"/>
      <protection locked="0"/>
    </xf>
    <xf numFmtId="0" fontId="137" fillId="26" borderId="0" xfId="58" applyFont="1" applyFill="1" applyBorder="1" applyAlignment="1" applyProtection="1">
      <alignment horizontal="left" vertical="top" shrinkToFit="1"/>
    </xf>
    <xf numFmtId="0" fontId="136" fillId="26" borderId="141" xfId="58" applyFont="1" applyFill="1" applyBorder="1" applyAlignment="1" applyProtection="1">
      <alignment vertical="center" wrapText="1" shrinkToFit="1"/>
    </xf>
    <xf numFmtId="0" fontId="136" fillId="26" borderId="104" xfId="58" applyFont="1" applyFill="1" applyBorder="1" applyAlignment="1" applyProtection="1">
      <alignment vertical="center" wrapText="1" shrinkToFit="1"/>
    </xf>
    <xf numFmtId="0" fontId="136" fillId="26" borderId="140" xfId="58" applyFont="1" applyFill="1" applyBorder="1" applyAlignment="1" applyProtection="1">
      <alignment vertical="center" wrapText="1" shrinkToFit="1"/>
    </xf>
    <xf numFmtId="0" fontId="136" fillId="26" borderId="56" xfId="58" applyFont="1" applyFill="1" applyBorder="1" applyAlignment="1" applyProtection="1">
      <alignment horizontal="center" vertical="center" textRotation="255" shrinkToFit="1"/>
    </xf>
    <xf numFmtId="0" fontId="136" fillId="26" borderId="178" xfId="58" applyFont="1" applyFill="1" applyBorder="1" applyAlignment="1" applyProtection="1">
      <alignment horizontal="center" vertical="center" textRotation="255" shrinkToFit="1"/>
    </xf>
    <xf numFmtId="0" fontId="150" fillId="26" borderId="0" xfId="58" applyFont="1" applyFill="1" applyAlignment="1" applyProtection="1">
      <alignment horizontal="center" vertical="center"/>
    </xf>
    <xf numFmtId="0" fontId="136" fillId="26" borderId="43" xfId="58" applyFont="1" applyFill="1" applyBorder="1" applyAlignment="1" applyProtection="1">
      <alignment horizontal="center" vertical="center" shrinkToFit="1"/>
    </xf>
    <xf numFmtId="0" fontId="136" fillId="26" borderId="44" xfId="58" applyFont="1" applyFill="1" applyBorder="1" applyAlignment="1" applyProtection="1">
      <alignment horizontal="center" vertical="center" shrinkToFit="1"/>
    </xf>
    <xf numFmtId="0" fontId="136" fillId="26" borderId="109" xfId="58" applyFont="1" applyFill="1" applyBorder="1" applyAlignment="1" applyProtection="1">
      <alignment horizontal="center" vertical="center" shrinkToFit="1"/>
    </xf>
    <xf numFmtId="0" fontId="136" fillId="26" borderId="181" xfId="58" applyFont="1" applyFill="1" applyBorder="1" applyAlignment="1" applyProtection="1">
      <alignment horizontal="center" vertical="center" shrinkToFit="1"/>
    </xf>
    <xf numFmtId="0" fontId="136" fillId="26" borderId="143" xfId="58" applyFont="1" applyFill="1" applyBorder="1" applyAlignment="1" applyProtection="1">
      <alignment horizontal="center" vertical="center" shrinkToFit="1"/>
    </xf>
    <xf numFmtId="0" fontId="136" fillId="26" borderId="182" xfId="58" applyFont="1" applyFill="1" applyBorder="1" applyAlignment="1" applyProtection="1">
      <alignment horizontal="center" vertical="center" shrinkToFit="1"/>
    </xf>
    <xf numFmtId="0" fontId="136" fillId="26" borderId="154" xfId="58" applyFont="1" applyFill="1" applyBorder="1" applyAlignment="1" applyProtection="1">
      <alignment horizontal="center" vertical="center" shrinkToFit="1"/>
    </xf>
    <xf numFmtId="0" fontId="136" fillId="26" borderId="184" xfId="58" applyFont="1" applyFill="1" applyBorder="1" applyAlignment="1" applyProtection="1">
      <alignment horizontal="center" vertical="center" shrinkToFit="1"/>
    </xf>
    <xf numFmtId="0" fontId="136" fillId="26" borderId="149" xfId="58" applyFont="1" applyFill="1" applyBorder="1" applyAlignment="1" applyProtection="1">
      <alignment horizontal="center" vertical="center" shrinkToFit="1"/>
    </xf>
    <xf numFmtId="0" fontId="136" fillId="26" borderId="150" xfId="58" applyFont="1" applyFill="1" applyBorder="1" applyAlignment="1" applyProtection="1">
      <alignment horizontal="center" vertical="center" shrinkToFit="1"/>
    </xf>
    <xf numFmtId="0" fontId="136" fillId="26" borderId="183" xfId="58" applyFont="1" applyFill="1" applyBorder="1" applyAlignment="1" applyProtection="1">
      <alignment horizontal="center" vertical="center" shrinkToFit="1"/>
    </xf>
    <xf numFmtId="0" fontId="136" fillId="26" borderId="56" xfId="58" applyFont="1" applyFill="1" applyBorder="1" applyAlignment="1" applyProtection="1">
      <alignment horizontal="center" vertical="top" textRotation="255" shrinkToFit="1"/>
    </xf>
    <xf numFmtId="0" fontId="136" fillId="26" borderId="33" xfId="58" applyFont="1" applyFill="1" applyBorder="1" applyAlignment="1" applyProtection="1">
      <alignment vertical="center" shrinkToFit="1"/>
    </xf>
    <xf numFmtId="0" fontId="136" fillId="26" borderId="0" xfId="58" applyFont="1" applyFill="1" applyBorder="1" applyAlignment="1" applyProtection="1">
      <alignment vertical="center" shrinkToFit="1"/>
    </xf>
    <xf numFmtId="0" fontId="136" fillId="26" borderId="16" xfId="58" applyFont="1" applyFill="1" applyBorder="1" applyAlignment="1" applyProtection="1">
      <alignment vertical="center" shrinkToFit="1"/>
    </xf>
    <xf numFmtId="0" fontId="136" fillId="26" borderId="17" xfId="58" applyFont="1" applyFill="1" applyBorder="1" applyAlignment="1" applyProtection="1">
      <alignment vertical="center" shrinkToFit="1"/>
    </xf>
    <xf numFmtId="0" fontId="136" fillId="26" borderId="18" xfId="58" applyFont="1" applyFill="1" applyBorder="1" applyAlignment="1" applyProtection="1">
      <alignment vertical="center" shrinkToFit="1"/>
    </xf>
    <xf numFmtId="0" fontId="136" fillId="26" borderId="19" xfId="58" applyFont="1" applyFill="1" applyBorder="1" applyAlignment="1" applyProtection="1">
      <alignment vertical="center" shrinkToFit="1"/>
    </xf>
    <xf numFmtId="0" fontId="136" fillId="26" borderId="12" xfId="58" applyFont="1" applyFill="1" applyBorder="1" applyAlignment="1" applyProtection="1">
      <alignment horizontal="left" vertical="center" shrinkToFit="1"/>
    </xf>
    <xf numFmtId="0" fontId="136" fillId="26" borderId="36" xfId="58" applyFont="1" applyFill="1" applyBorder="1" applyAlignment="1" applyProtection="1">
      <alignment horizontal="left" vertical="center" shrinkToFit="1"/>
    </xf>
    <xf numFmtId="0" fontId="136" fillId="26" borderId="11" xfId="58" applyFont="1" applyFill="1" applyBorder="1" applyAlignment="1" applyProtection="1">
      <alignment horizontal="left" vertical="center" shrinkToFit="1"/>
    </xf>
    <xf numFmtId="0" fontId="38" fillId="34" borderId="61" xfId="54" applyFill="1" applyBorder="1" applyAlignment="1" applyProtection="1">
      <alignment horizontal="left" vertical="center"/>
      <protection locked="0"/>
    </xf>
    <xf numFmtId="0" fontId="145" fillId="0" borderId="92" xfId="52" applyFont="1" applyFill="1" applyBorder="1" applyAlignment="1" applyProtection="1">
      <alignment horizontal="center" vertical="center" textRotation="255" shrinkToFit="1"/>
    </xf>
    <xf numFmtId="0" fontId="136" fillId="26" borderId="14" xfId="58" applyFont="1" applyFill="1" applyBorder="1" applyAlignment="1" applyProtection="1">
      <alignment vertical="center" shrinkToFit="1"/>
    </xf>
    <xf numFmtId="0" fontId="136" fillId="26" borderId="21" xfId="58" applyFont="1" applyFill="1" applyBorder="1" applyAlignment="1" applyProtection="1">
      <alignment vertical="center" shrinkToFit="1"/>
    </xf>
    <xf numFmtId="0" fontId="136" fillId="26" borderId="15" xfId="58" applyFont="1" applyFill="1" applyBorder="1" applyAlignment="1" applyProtection="1">
      <alignment vertical="center" shrinkToFi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ハイパーリンク 2" xfId="54"/>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53"/>
    <cellStyle name="標準 3" xfId="45"/>
    <cellStyle name="標準 3 2" xfId="46"/>
    <cellStyle name="標準 3 3" xfId="47"/>
    <cellStyle name="標準 3 4" xfId="56"/>
    <cellStyle name="標準 4" xfId="49"/>
    <cellStyle name="標準 4 2" xfId="51"/>
    <cellStyle name="標準 5" xfId="59"/>
    <cellStyle name="標準_③-２加算様式（就労）" xfId="58"/>
    <cellStyle name="標準_③-２加算様式（就労）_体制等届出書(抜粋）" xfId="52"/>
    <cellStyle name="標準_総括表を変更しました（６／２３）" xfId="57"/>
    <cellStyle name="標準_添付書類（2　以前からの体制など届出書）4.2" xfId="55"/>
    <cellStyle name="良い" xfId="44" builtinId="26" customBuiltin="1"/>
  </cellStyles>
  <dxfs count="75">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CC"/>
      <color rgb="FFFFFF99"/>
      <color rgb="FFFF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47725" y="52681188"/>
              <a:ext cx="18732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47725" y="5668962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7725" y="56118125"/>
              <a:ext cx="187325" cy="381000"/>
              <a:chOff x="9239" y="107537"/>
              <a:chExt cx="2190" cy="12573"/>
            </a:xfrm>
          </xdr:grpSpPr>
        </xdr:grp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880354" y="982085"/>
          <a:ext cx="306394" cy="533741"/>
          <a:chOff x="6343650" y="3467100"/>
          <a:chExt cx="323850" cy="461661"/>
        </a:xfrm>
      </xdr:grpSpPr>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718149" y="280575"/>
          <a:ext cx="4461379" cy="1347925"/>
          <a:chOff x="6829418" y="400048"/>
          <a:chExt cx="6284693" cy="1409701"/>
        </a:xfrm>
      </xdr:grpSpPr>
      <xdr:grpSp>
        <xdr:nvGrpSpPr>
          <xdr:cNvPr id="117" name="グループ化 116">
            <a:extLst>
              <a:ext uri="{FF2B5EF4-FFF2-40B4-BE49-F238E27FC236}">
                <a16:creationId xmlns:a16="http://schemas.microsoft.com/office/drawing/2014/main" xmlns=""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xmlns=""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xmlns=""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xmlns=""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xmlns=""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xmlns=""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xmlns=""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xmlns=""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7725" y="27352625"/>
              <a:ext cx="187325" cy="608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7725" y="31662688"/>
              <a:ext cx="187325" cy="6001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7725" y="34925000"/>
              <a:ext cx="187325" cy="514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7725" y="396081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7725" y="43291125"/>
              <a:ext cx="187325" cy="555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7725" y="457676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7725" y="54252813"/>
              <a:ext cx="18732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7725" y="56308625"/>
              <a:ext cx="187325" cy="571500"/>
              <a:chOff x="9239" y="107537"/>
              <a:chExt cx="2190" cy="12573"/>
            </a:xfrm>
          </xdr:grpSpPr>
        </xdr:grpSp>
        <xdr:clientData/>
      </xdr:twoCellAnchor>
    </mc:Choice>
    <mc:Fallback/>
  </mc:AlternateContent>
  <xdr:twoCellAnchor>
    <xdr:from>
      <xdr:col>1</xdr:col>
      <xdr:colOff>79375</xdr:colOff>
      <xdr:row>75</xdr:row>
      <xdr:rowOff>55563</xdr:rowOff>
    </xdr:from>
    <xdr:to>
      <xdr:col>1</xdr:col>
      <xdr:colOff>152527</xdr:colOff>
      <xdr:row>78</xdr:row>
      <xdr:rowOff>171588</xdr:rowOff>
    </xdr:to>
    <xdr:sp macro="" textlink="">
      <xdr:nvSpPr>
        <xdr:cNvPr id="185" name="左大かっこ 184">
          <a:extLst>
            <a:ext uri="{FF2B5EF4-FFF2-40B4-BE49-F238E27FC236}">
              <a16:creationId xmlns:a16="http://schemas.microsoft.com/office/drawing/2014/main" xmlns="" id="{00000000-0008-0000-0200-00006A000000}"/>
            </a:ext>
          </a:extLst>
        </xdr:cNvPr>
        <xdr:cNvSpPr/>
      </xdr:nvSpPr>
      <xdr:spPr bwMode="auto">
        <a:xfrm>
          <a:off x="269875" y="18549938"/>
          <a:ext cx="73152" cy="917713"/>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8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47725" y="56118125"/>
              <a:ext cx="187325" cy="38100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82945" name="Check Box 1" hidden="1">
              <a:extLst>
                <a:ext uri="{63B3BB69-23CF-44E3-9099-C40C66FF867C}">
                  <a14:compatExt spid="_x0000_s8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82946" name="Check Box 2" hidden="1">
              <a:extLst>
                <a:ext uri="{63B3BB69-23CF-44E3-9099-C40C66FF867C}">
                  <a14:compatExt spid="_x0000_s8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82947" name="Check Box 3" hidden="1">
              <a:extLst>
                <a:ext uri="{63B3BB69-23CF-44E3-9099-C40C66FF867C}">
                  <a14:compatExt spid="_x0000_s8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82948" name="Check Box 4" hidden="1">
              <a:extLst>
                <a:ext uri="{63B3BB69-23CF-44E3-9099-C40C66FF867C}">
                  <a14:compatExt spid="_x0000_s8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39</xdr:col>
      <xdr:colOff>196056</xdr:colOff>
      <xdr:row>21</xdr:row>
      <xdr:rowOff>101598</xdr:rowOff>
    </xdr:from>
    <xdr:to>
      <xdr:col>48</xdr:col>
      <xdr:colOff>82550</xdr:colOff>
      <xdr:row>27</xdr:row>
      <xdr:rowOff>139700</xdr:rowOff>
    </xdr:to>
    <xdr:sp macro="" textlink="">
      <xdr:nvSpPr>
        <xdr:cNvPr id="2" name="テキスト ボックス 1"/>
        <xdr:cNvSpPr txBox="1"/>
      </xdr:nvSpPr>
      <xdr:spPr>
        <a:xfrm>
          <a:off x="8397081" y="6083298"/>
          <a:ext cx="3086894" cy="1638302"/>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変更前及び変更後の加算等の項目名及び区分について，正しく記載してください。</a:t>
          </a:r>
          <a:endParaRPr kumimoji="1" lang="en-US" altLang="ja-JP" sz="1400" b="1">
            <a:solidFill>
              <a:sysClr val="windowText" lastClr="000000"/>
            </a:solidFill>
          </a:endParaRPr>
        </a:p>
        <a:p>
          <a:r>
            <a:rPr kumimoji="1" lang="ja-JP" altLang="en-US" sz="1400" b="1">
              <a:solidFill>
                <a:sysClr val="windowText" lastClr="000000"/>
              </a:solidFill>
            </a:rPr>
            <a:t>未記載のものや別紙のとおり等，正しく記載していない場合は，差し替えを求めます。</a:t>
          </a:r>
          <a:endParaRPr kumimoji="1" lang="en-US" altLang="ja-JP" sz="1400" b="1">
            <a:solidFill>
              <a:sysClr val="windowText" lastClr="000000"/>
            </a:solidFill>
          </a:endParaRPr>
        </a:p>
        <a:p>
          <a:pPr>
            <a:lnSpc>
              <a:spcPts val="1200"/>
            </a:lnSpc>
          </a:pPr>
          <a:endParaRPr kumimoji="1" lang="ja-JP" altLang="en-US" sz="1400" b="1"/>
        </a:p>
      </xdr:txBody>
    </xdr:sp>
    <xdr:clientData/>
  </xdr:twoCellAnchor>
  <xdr:twoCellAnchor>
    <xdr:from>
      <xdr:col>40</xdr:col>
      <xdr:colOff>94456</xdr:colOff>
      <xdr:row>1</xdr:row>
      <xdr:rowOff>19048</xdr:rowOff>
    </xdr:from>
    <xdr:to>
      <xdr:col>46</xdr:col>
      <xdr:colOff>317500</xdr:colOff>
      <xdr:row>4</xdr:row>
      <xdr:rowOff>88900</xdr:rowOff>
    </xdr:to>
    <xdr:sp macro="" textlink="">
      <xdr:nvSpPr>
        <xdr:cNvPr id="3" name="テキスト ボックス 2"/>
        <xdr:cNvSpPr txBox="1"/>
      </xdr:nvSpPr>
      <xdr:spPr>
        <a:xfrm>
          <a:off x="8524081" y="285748"/>
          <a:ext cx="2451894" cy="869952"/>
        </a:xfrm>
        <a:prstGeom prst="rect">
          <a:avLst/>
        </a:prstGeom>
        <a:solidFill>
          <a:schemeClr val="bg1"/>
        </a:solidFill>
        <a:ln w="762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400" b="1"/>
            <a:t>　　　　　　</a:t>
          </a:r>
          <a:endParaRPr kumimoji="1" lang="en-US" altLang="ja-JP" sz="1400" b="1"/>
        </a:p>
        <a:p>
          <a:pPr>
            <a:lnSpc>
              <a:spcPts val="1200"/>
            </a:lnSpc>
          </a:pPr>
          <a:r>
            <a:rPr kumimoji="1" lang="ja-JP" altLang="en-US" sz="1400" b="1"/>
            <a:t>　　　　　入力項目</a:t>
          </a:r>
          <a:endParaRPr kumimoji="1" lang="en-US" altLang="ja-JP" sz="1400" b="1"/>
        </a:p>
        <a:p>
          <a:pPr>
            <a:lnSpc>
              <a:spcPts val="1200"/>
            </a:lnSpc>
          </a:pPr>
          <a:endParaRPr kumimoji="1" lang="en-US" altLang="ja-JP" sz="1400" b="1"/>
        </a:p>
        <a:p>
          <a:pPr>
            <a:lnSpc>
              <a:spcPts val="1200"/>
            </a:lnSpc>
          </a:pPr>
          <a:r>
            <a:rPr kumimoji="1" lang="ja-JP" altLang="en-US" sz="1400" b="1"/>
            <a:t>　　　　　プルダウン選択</a:t>
          </a:r>
          <a:endParaRPr kumimoji="1" lang="en-US" altLang="ja-JP" sz="1400" b="1"/>
        </a:p>
        <a:p>
          <a:pPr>
            <a:lnSpc>
              <a:spcPts val="1200"/>
            </a:lnSpc>
          </a:pPr>
          <a:endParaRPr kumimoji="1" lang="en-US" altLang="ja-JP" sz="1400" b="1"/>
        </a:p>
        <a:p>
          <a:pPr>
            <a:lnSpc>
              <a:spcPts val="1200"/>
            </a:lnSpc>
          </a:pPr>
          <a:r>
            <a:rPr kumimoji="1" lang="ja-JP" altLang="en-US" sz="1400" b="1"/>
            <a:t>　　　　　</a:t>
          </a:r>
          <a:endParaRPr kumimoji="1" lang="en-US" altLang="ja-JP" sz="1400" b="1"/>
        </a:p>
        <a:p>
          <a:pPr>
            <a:lnSpc>
              <a:spcPts val="1200"/>
            </a:lnSpc>
          </a:pPr>
          <a:r>
            <a:rPr kumimoji="1" lang="ja-JP" altLang="en-US" sz="1400" b="1"/>
            <a:t>　　　　　</a:t>
          </a:r>
          <a:endParaRPr kumimoji="1" lang="en-US" altLang="ja-JP" sz="1400" b="1"/>
        </a:p>
      </xdr:txBody>
    </xdr:sp>
    <xdr:clientData/>
  </xdr:twoCellAnchor>
  <xdr:twoCellAnchor>
    <xdr:from>
      <xdr:col>40</xdr:col>
      <xdr:colOff>222250</xdr:colOff>
      <xdr:row>1</xdr:row>
      <xdr:rowOff>139700</xdr:rowOff>
    </xdr:from>
    <xdr:to>
      <xdr:col>41</xdr:col>
      <xdr:colOff>330200</xdr:colOff>
      <xdr:row>2</xdr:row>
      <xdr:rowOff>114300</xdr:rowOff>
    </xdr:to>
    <xdr:sp macro="" textlink="">
      <xdr:nvSpPr>
        <xdr:cNvPr id="4" name="テキスト ボックス 3"/>
        <xdr:cNvSpPr txBox="1"/>
      </xdr:nvSpPr>
      <xdr:spPr>
        <a:xfrm>
          <a:off x="8651875" y="406400"/>
          <a:ext cx="479425" cy="241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40</xdr:col>
      <xdr:colOff>222250</xdr:colOff>
      <xdr:row>2</xdr:row>
      <xdr:rowOff>177800</xdr:rowOff>
    </xdr:from>
    <xdr:to>
      <xdr:col>41</xdr:col>
      <xdr:colOff>330200</xdr:colOff>
      <xdr:row>3</xdr:row>
      <xdr:rowOff>152400</xdr:rowOff>
    </xdr:to>
    <xdr:sp macro="" textlink="">
      <xdr:nvSpPr>
        <xdr:cNvPr id="5" name="テキスト ボックス 4"/>
        <xdr:cNvSpPr txBox="1"/>
      </xdr:nvSpPr>
      <xdr:spPr>
        <a:xfrm>
          <a:off x="8651875" y="711200"/>
          <a:ext cx="479425" cy="241300"/>
        </a:xfrm>
        <a:prstGeom prst="rect">
          <a:avLst/>
        </a:prstGeom>
        <a:solidFill>
          <a:srgbClr val="AFFFA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196056</xdr:colOff>
      <xdr:row>21</xdr:row>
      <xdr:rowOff>101598</xdr:rowOff>
    </xdr:from>
    <xdr:to>
      <xdr:col>48</xdr:col>
      <xdr:colOff>82550</xdr:colOff>
      <xdr:row>27</xdr:row>
      <xdr:rowOff>139700</xdr:rowOff>
    </xdr:to>
    <xdr:sp macro="" textlink="">
      <xdr:nvSpPr>
        <xdr:cNvPr id="2" name="テキスト ボックス 1"/>
        <xdr:cNvSpPr txBox="1"/>
      </xdr:nvSpPr>
      <xdr:spPr>
        <a:xfrm>
          <a:off x="8397081" y="6083298"/>
          <a:ext cx="3086894" cy="1638302"/>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変更前及び変更後の加算等の項目名及び区分について，正しく記載してください。</a:t>
          </a:r>
          <a:endParaRPr kumimoji="1" lang="en-US" altLang="ja-JP" sz="1400" b="1">
            <a:solidFill>
              <a:sysClr val="windowText" lastClr="000000"/>
            </a:solidFill>
          </a:endParaRPr>
        </a:p>
        <a:p>
          <a:r>
            <a:rPr kumimoji="1" lang="ja-JP" altLang="en-US" sz="1400" b="1">
              <a:solidFill>
                <a:sysClr val="windowText" lastClr="000000"/>
              </a:solidFill>
            </a:rPr>
            <a:t>未記載のものや別紙のとおり等，正しく記載していない場合は，差し替えを求めます。</a:t>
          </a:r>
          <a:endParaRPr kumimoji="1" lang="en-US" altLang="ja-JP" sz="1400" b="1">
            <a:solidFill>
              <a:sysClr val="windowText" lastClr="000000"/>
            </a:solidFill>
          </a:endParaRPr>
        </a:p>
        <a:p>
          <a:pPr>
            <a:lnSpc>
              <a:spcPts val="1200"/>
            </a:lnSpc>
          </a:pPr>
          <a:endParaRPr kumimoji="1" lang="ja-JP" altLang="en-US" sz="1400" b="1"/>
        </a:p>
      </xdr:txBody>
    </xdr:sp>
    <xdr:clientData/>
  </xdr:twoCellAnchor>
  <xdr:twoCellAnchor>
    <xdr:from>
      <xdr:col>40</xdr:col>
      <xdr:colOff>94456</xdr:colOff>
      <xdr:row>1</xdr:row>
      <xdr:rowOff>19048</xdr:rowOff>
    </xdr:from>
    <xdr:to>
      <xdr:col>46</xdr:col>
      <xdr:colOff>317500</xdr:colOff>
      <xdr:row>4</xdr:row>
      <xdr:rowOff>88900</xdr:rowOff>
    </xdr:to>
    <xdr:sp macro="" textlink="">
      <xdr:nvSpPr>
        <xdr:cNvPr id="3" name="テキスト ボックス 2"/>
        <xdr:cNvSpPr txBox="1"/>
      </xdr:nvSpPr>
      <xdr:spPr>
        <a:xfrm>
          <a:off x="8524081" y="285748"/>
          <a:ext cx="2451894" cy="869952"/>
        </a:xfrm>
        <a:prstGeom prst="rect">
          <a:avLst/>
        </a:prstGeom>
        <a:solidFill>
          <a:schemeClr val="bg1"/>
        </a:solidFill>
        <a:ln w="762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400" b="1"/>
            <a:t>　　　　　　</a:t>
          </a:r>
          <a:endParaRPr kumimoji="1" lang="en-US" altLang="ja-JP" sz="1400" b="1"/>
        </a:p>
        <a:p>
          <a:pPr>
            <a:lnSpc>
              <a:spcPts val="1200"/>
            </a:lnSpc>
          </a:pPr>
          <a:r>
            <a:rPr kumimoji="1" lang="ja-JP" altLang="en-US" sz="1400" b="1"/>
            <a:t>　　　　　入力項目</a:t>
          </a:r>
          <a:endParaRPr kumimoji="1" lang="en-US" altLang="ja-JP" sz="1400" b="1"/>
        </a:p>
        <a:p>
          <a:pPr>
            <a:lnSpc>
              <a:spcPts val="1200"/>
            </a:lnSpc>
          </a:pPr>
          <a:endParaRPr kumimoji="1" lang="en-US" altLang="ja-JP" sz="1400" b="1"/>
        </a:p>
        <a:p>
          <a:pPr>
            <a:lnSpc>
              <a:spcPts val="1200"/>
            </a:lnSpc>
          </a:pPr>
          <a:r>
            <a:rPr kumimoji="1" lang="ja-JP" altLang="en-US" sz="1400" b="1"/>
            <a:t>　　　　　プルダウン選択</a:t>
          </a:r>
          <a:endParaRPr kumimoji="1" lang="en-US" altLang="ja-JP" sz="1400" b="1"/>
        </a:p>
        <a:p>
          <a:pPr>
            <a:lnSpc>
              <a:spcPts val="1200"/>
            </a:lnSpc>
          </a:pPr>
          <a:endParaRPr kumimoji="1" lang="en-US" altLang="ja-JP" sz="1400" b="1"/>
        </a:p>
        <a:p>
          <a:pPr>
            <a:lnSpc>
              <a:spcPts val="1200"/>
            </a:lnSpc>
          </a:pPr>
          <a:r>
            <a:rPr kumimoji="1" lang="ja-JP" altLang="en-US" sz="1400" b="1"/>
            <a:t>　　　　　</a:t>
          </a:r>
          <a:endParaRPr kumimoji="1" lang="en-US" altLang="ja-JP" sz="1400" b="1"/>
        </a:p>
        <a:p>
          <a:pPr>
            <a:lnSpc>
              <a:spcPts val="1200"/>
            </a:lnSpc>
          </a:pPr>
          <a:r>
            <a:rPr kumimoji="1" lang="ja-JP" altLang="en-US" sz="1400" b="1"/>
            <a:t>　　　　　</a:t>
          </a:r>
          <a:endParaRPr kumimoji="1" lang="en-US" altLang="ja-JP" sz="1400" b="1"/>
        </a:p>
      </xdr:txBody>
    </xdr:sp>
    <xdr:clientData/>
  </xdr:twoCellAnchor>
  <xdr:twoCellAnchor>
    <xdr:from>
      <xdr:col>40</xdr:col>
      <xdr:colOff>222250</xdr:colOff>
      <xdr:row>1</xdr:row>
      <xdr:rowOff>139700</xdr:rowOff>
    </xdr:from>
    <xdr:to>
      <xdr:col>41</xdr:col>
      <xdr:colOff>330200</xdr:colOff>
      <xdr:row>2</xdr:row>
      <xdr:rowOff>114300</xdr:rowOff>
    </xdr:to>
    <xdr:sp macro="" textlink="">
      <xdr:nvSpPr>
        <xdr:cNvPr id="4" name="テキスト ボックス 3"/>
        <xdr:cNvSpPr txBox="1"/>
      </xdr:nvSpPr>
      <xdr:spPr>
        <a:xfrm>
          <a:off x="8651875" y="406400"/>
          <a:ext cx="479425" cy="241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40</xdr:col>
      <xdr:colOff>222250</xdr:colOff>
      <xdr:row>2</xdr:row>
      <xdr:rowOff>177800</xdr:rowOff>
    </xdr:from>
    <xdr:to>
      <xdr:col>41</xdr:col>
      <xdr:colOff>330200</xdr:colOff>
      <xdr:row>3</xdr:row>
      <xdr:rowOff>152400</xdr:rowOff>
    </xdr:to>
    <xdr:sp macro="" textlink="">
      <xdr:nvSpPr>
        <xdr:cNvPr id="5" name="テキスト ボックス 4"/>
        <xdr:cNvSpPr txBox="1"/>
      </xdr:nvSpPr>
      <xdr:spPr>
        <a:xfrm>
          <a:off x="8651875" y="711200"/>
          <a:ext cx="479425" cy="241300"/>
        </a:xfrm>
        <a:prstGeom prst="rect">
          <a:avLst/>
        </a:prstGeom>
        <a:solidFill>
          <a:srgbClr val="AFFFA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8;&#24180;&#24230;\&#9734;&#21578;&#31034;&#12539;&#36890;&#30693;&#25913;&#27491;\02_&#20966;&#36935;&#25913;&#21892;&#21152;&#31639;&#12398;&#27096;&#24335;&#32113;&#21512;\&#20966;&#36935;&#25913;&#21892;&#21152;&#31639;&#31561;&#32113;&#21512;&#27096;&#24335;_&#23455;&#32318;&#65288;&#26696;&#65289;_02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60&#20581;&#24247;&#31119;&#31049;&#23616;/130&#38556;&#23475;&#32773;&#25903;&#25588;&#35506;/&#12288;13&#25351;&#23566;&#26908;&#26619;&#65319;/D02%20&#20966;&#36935;&#25913;&#21892;/01&#12288;&#20966;&#36935;&#25913;&#21892;&#35336;&#30011;/R05&#20966;&#36935;&#25913;&#21892;&#35336;&#30011;&#65288;&#20966;&#36935;&#25913;&#21892;&#21152;&#31639;&#12539;&#29305;&#23450;&#21152;&#31639;&#12539;&#12505;&#12450;&#21152;&#31639;&#65289;/&#9733;&#9733;&#9733;&#35352;&#20837;&#20363;&#12288;R5%20&#38556;&#23475;&#31119;&#31049;&#12469;&#12540;&#12499;&#12473;&#31561;&#20966;&#36935;&#25913;&#21892;&#35336;&#30011;&#26360;&#65288;&#12505;&#12450;&#65289;%20(&#33258;&#21205;&#20445;&#23384;&#28168;&#124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w-dce05filsv01\profil01\060&#20581;&#24247;&#31119;&#31049;&#23616;\130&#38556;&#23475;&#32773;&#25903;&#25588;&#35506;\&#12288;13&#25351;&#23566;&#26908;&#26619;&#65319;\D02%20&#20966;&#36935;&#25913;&#21892;\01&#12288;&#20966;&#36935;&#25913;&#21892;&#35336;&#30011;\R05&#20966;&#36935;&#25913;&#21892;&#35336;&#30011;&#65288;&#20966;&#36935;&#25913;&#21892;&#21152;&#31639;&#12539;&#29305;&#23450;&#21152;&#31639;&#12539;&#12505;&#12450;&#21152;&#31639;&#65289;\&#9733;&#9733;&#9733;&#35352;&#20837;&#20363;&#12288;R5%20&#38556;&#23475;&#31119;&#31049;&#12469;&#12540;&#12499;&#12473;&#31561;&#20966;&#36935;&#25913;&#21892;&#35336;&#30011;&#26360;&#65288;&#12505;&#12450;&#65289;%20(&#33258;&#21205;&#20445;&#23384;&#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数式用"/>
      <sheetName val="加算様式1-1 "/>
      <sheetName val="サービス名一覧"/>
      <sheetName val="加算率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別表加算率一覧"/>
      <sheetName val="【参考】数式用"/>
      <sheetName val="届出書類一覧_"/>
      <sheetName val="加算届出・様式４_"/>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基本データ"/>
      <sheetName val="kyuuyohyou"/>
      <sheetName val="職務手当"/>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ow r="4">
          <cell r="A4" t="str">
            <v>訪問介護</v>
          </cell>
        </row>
      </sheetData>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個表_ベースアップ"/>
      <sheetName val="別紙様式2-5_職員分類変更"/>
      <sheetName val="別紙４変更届様式★"/>
      <sheetName val="別紙様式５（特別な事情）"/>
      <sheetName val="1-1処遇改善届出書（者）"/>
      <sheetName val="状況一覧表（者）"/>
      <sheetName val="1-2処遇改善届出書（児）"/>
      <sheetName val="状況一覧表（児）"/>
      <sheetName val="（参考）交付金様式2-1"/>
      <sheetName val="（参考）交付金様式2-２"/>
      <sheetName val="【参考】数式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J2" t="str">
            <v>サービス区分</v>
          </cell>
          <cell r="K2"/>
          <cell r="L2" t="str">
            <v>福祉・介護職員等ベースアップ等支援加算</v>
          </cell>
        </row>
        <row r="3">
          <cell r="J3"/>
          <cell r="K3"/>
          <cell r="L3"/>
        </row>
        <row r="4">
          <cell r="C4" t="str">
            <v>加算Ⅰ</v>
          </cell>
          <cell r="D4" t="str">
            <v>加算Ⅱ</v>
          </cell>
          <cell r="E4" t="str">
            <v>加算Ⅲ</v>
          </cell>
          <cell r="F4" t="str">
            <v>特定加算Ⅰ</v>
          </cell>
          <cell r="G4" t="str">
            <v>特定加算Ⅱ</v>
          </cell>
          <cell r="H4" t="str">
            <v>区分なし</v>
          </cell>
          <cell r="J4"/>
          <cell r="K4"/>
          <cell r="L4"/>
        </row>
        <row r="5">
          <cell r="A5" t="str">
            <v>居宅介護</v>
          </cell>
          <cell r="B5"/>
          <cell r="C5">
            <v>0.27400000000000002</v>
          </cell>
          <cell r="D5">
            <v>0.2</v>
          </cell>
          <cell r="E5">
            <v>0.111</v>
          </cell>
          <cell r="F5">
            <v>7.0000000000000007E-2</v>
          </cell>
          <cell r="G5">
            <v>5.5E-2</v>
          </cell>
          <cell r="H5" t="str">
            <v>エラー</v>
          </cell>
          <cell r="I5" t="str">
            <v>特定事業所加算</v>
          </cell>
          <cell r="J5" t="str">
            <v>居宅介護</v>
          </cell>
          <cell r="K5"/>
          <cell r="L5">
            <v>4.4999999999999998E-2</v>
          </cell>
        </row>
        <row r="6">
          <cell r="A6" t="str">
            <v>重度訪問介護</v>
          </cell>
          <cell r="B6"/>
          <cell r="C6">
            <v>0.2</v>
          </cell>
          <cell r="D6">
            <v>0.14599999999999999</v>
          </cell>
          <cell r="E6">
            <v>8.1000000000000003E-2</v>
          </cell>
          <cell r="F6">
            <v>7.0000000000000007E-2</v>
          </cell>
          <cell r="G6">
            <v>5.5E-2</v>
          </cell>
          <cell r="H6" t="str">
            <v>エラー</v>
          </cell>
          <cell r="I6" t="str">
            <v>特定事業所加算</v>
          </cell>
          <cell r="J6" t="str">
            <v>重度訪問介護</v>
          </cell>
          <cell r="K6"/>
          <cell r="L6">
            <v>4.4999999999999998E-2</v>
          </cell>
        </row>
        <row r="7">
          <cell r="A7" t="str">
            <v>同行援護</v>
          </cell>
          <cell r="B7"/>
          <cell r="C7">
            <v>0.27400000000000002</v>
          </cell>
          <cell r="D7">
            <v>0.2</v>
          </cell>
          <cell r="E7">
            <v>0.111</v>
          </cell>
          <cell r="F7">
            <v>7.0000000000000007E-2</v>
          </cell>
          <cell r="G7">
            <v>5.5E-2</v>
          </cell>
          <cell r="H7" t="str">
            <v>エラー</v>
          </cell>
          <cell r="I7" t="str">
            <v>特定事業所加算</v>
          </cell>
          <cell r="J7" t="str">
            <v>同行援護</v>
          </cell>
          <cell r="K7"/>
          <cell r="L7">
            <v>4.4999999999999998E-2</v>
          </cell>
        </row>
        <row r="8">
          <cell r="A8" t="str">
            <v>行動援護</v>
          </cell>
          <cell r="B8"/>
          <cell r="C8">
            <v>0.23899999999999999</v>
          </cell>
          <cell r="D8">
            <v>0.17499999999999999</v>
          </cell>
          <cell r="E8">
            <v>9.7000000000000003E-2</v>
          </cell>
          <cell r="F8">
            <v>7.0000000000000007E-2</v>
          </cell>
          <cell r="G8">
            <v>5.5E-2</v>
          </cell>
          <cell r="H8" t="str">
            <v>エラー</v>
          </cell>
          <cell r="I8" t="str">
            <v>特定事業所加算</v>
          </cell>
          <cell r="J8" t="str">
            <v>行動援護</v>
          </cell>
          <cell r="K8"/>
          <cell r="L8">
            <v>4.4999999999999998E-2</v>
          </cell>
        </row>
        <row r="9">
          <cell r="A9" t="str">
            <v>重度障害者等包括支援</v>
          </cell>
          <cell r="B9"/>
          <cell r="C9">
            <v>8.8999999999999996E-2</v>
          </cell>
          <cell r="D9">
            <v>6.5000000000000002E-2</v>
          </cell>
          <cell r="E9">
            <v>3.5999999999999997E-2</v>
          </cell>
          <cell r="F9" t="str">
            <v>エラー</v>
          </cell>
          <cell r="G9" t="str">
            <v>エラー</v>
          </cell>
          <cell r="H9">
            <v>6.0999999999999999E-2</v>
          </cell>
          <cell r="I9" t="str">
            <v>-</v>
          </cell>
          <cell r="J9" t="str">
            <v>重度障害者等包括支援</v>
          </cell>
          <cell r="K9"/>
          <cell r="L9">
            <v>4.4999999999999998E-2</v>
          </cell>
        </row>
        <row r="10">
          <cell r="A10" t="str">
            <v>生活介護</v>
          </cell>
          <cell r="B10"/>
          <cell r="C10">
            <v>4.3999999999999997E-2</v>
          </cell>
          <cell r="D10">
            <v>3.2000000000000001E-2</v>
          </cell>
          <cell r="E10">
            <v>1.7999999999999999E-2</v>
          </cell>
          <cell r="F10">
            <v>1.4E-2</v>
          </cell>
          <cell r="G10">
            <v>1.2999999999999999E-2</v>
          </cell>
          <cell r="H10" t="str">
            <v>エラー</v>
          </cell>
          <cell r="I10" t="str">
            <v>福祉専門職員配置等加算</v>
          </cell>
          <cell r="J10" t="str">
            <v>生活介護</v>
          </cell>
          <cell r="K10"/>
          <cell r="L10">
            <v>1.0999999999999999E-2</v>
          </cell>
        </row>
        <row r="11">
          <cell r="A11" t="str">
            <v>施設入所支援</v>
          </cell>
          <cell r="B11"/>
          <cell r="C11">
            <v>8.5999999999999993E-2</v>
          </cell>
          <cell r="D11">
            <v>6.3E-2</v>
          </cell>
          <cell r="E11">
            <v>3.5000000000000003E-2</v>
          </cell>
          <cell r="F11" t="str">
            <v>エラー</v>
          </cell>
          <cell r="G11" t="str">
            <v>エラー</v>
          </cell>
          <cell r="H11">
            <v>2.1000000000000001E-2</v>
          </cell>
          <cell r="I11" t="str">
            <v>-</v>
          </cell>
          <cell r="J11" t="str">
            <v>施設入所支援</v>
          </cell>
          <cell r="K11"/>
          <cell r="L11">
            <v>2.8000000000000001E-2</v>
          </cell>
        </row>
        <row r="12">
          <cell r="A12" t="str">
            <v>短期入所</v>
          </cell>
          <cell r="B12"/>
          <cell r="C12">
            <v>8.5999999999999993E-2</v>
          </cell>
          <cell r="D12">
            <v>6.3E-2</v>
          </cell>
          <cell r="E12">
            <v>3.5000000000000003E-2</v>
          </cell>
          <cell r="F12" t="str">
            <v>エラー</v>
          </cell>
          <cell r="G12" t="str">
            <v>エラー</v>
          </cell>
          <cell r="H12">
            <v>2.1000000000000001E-2</v>
          </cell>
          <cell r="I12" t="str">
            <v>-</v>
          </cell>
          <cell r="J12" t="str">
            <v>短期入所</v>
          </cell>
          <cell r="K12"/>
          <cell r="L12">
            <v>2.8000000000000001E-2</v>
          </cell>
        </row>
        <row r="13">
          <cell r="A13" t="str">
            <v>療養介護</v>
          </cell>
          <cell r="B13"/>
          <cell r="C13">
            <v>6.4000000000000001E-2</v>
          </cell>
          <cell r="D13">
            <v>4.7E-2</v>
          </cell>
          <cell r="E13">
            <v>2.5999999999999999E-2</v>
          </cell>
          <cell r="F13">
            <v>2.1000000000000001E-2</v>
          </cell>
          <cell r="G13">
            <v>1.9E-2</v>
          </cell>
          <cell r="H13" t="str">
            <v>エラー</v>
          </cell>
          <cell r="I13" t="str">
            <v>福祉専門職員配置等加算</v>
          </cell>
          <cell r="J13" t="str">
            <v>療養介護</v>
          </cell>
          <cell r="K13"/>
          <cell r="L13">
            <v>2.8000000000000001E-2</v>
          </cell>
        </row>
        <row r="14">
          <cell r="A14" t="str">
            <v>自立訓練（機能訓練）</v>
          </cell>
          <cell r="B14"/>
          <cell r="C14">
            <v>6.7000000000000004E-2</v>
          </cell>
          <cell r="D14">
            <v>4.9000000000000002E-2</v>
          </cell>
          <cell r="E14">
            <v>2.7E-2</v>
          </cell>
          <cell r="F14">
            <v>0.04</v>
          </cell>
          <cell r="G14">
            <v>3.5999999999999997E-2</v>
          </cell>
          <cell r="H14" t="str">
            <v>エラー</v>
          </cell>
          <cell r="I14" t="str">
            <v>福祉専門職員配置等加算</v>
          </cell>
          <cell r="J14" t="str">
            <v>自立訓練（機能訓練）</v>
          </cell>
          <cell r="K14"/>
          <cell r="L14">
            <v>1.7999999999999999E-2</v>
          </cell>
        </row>
        <row r="15">
          <cell r="A15" t="str">
            <v>自立訓練（生活訓練）</v>
          </cell>
          <cell r="B15"/>
          <cell r="C15">
            <v>6.7000000000000004E-2</v>
          </cell>
          <cell r="D15">
            <v>4.9000000000000002E-2</v>
          </cell>
          <cell r="E15">
            <v>2.7E-2</v>
          </cell>
          <cell r="F15">
            <v>0.04</v>
          </cell>
          <cell r="G15">
            <v>3.5999999999999997E-2</v>
          </cell>
          <cell r="H15" t="str">
            <v>エラー</v>
          </cell>
          <cell r="I15" t="str">
            <v>福祉専門職員配置等加算</v>
          </cell>
          <cell r="J15" t="str">
            <v>自立訓練（生活訓練）</v>
          </cell>
          <cell r="K15"/>
          <cell r="L15">
            <v>1.7999999999999999E-2</v>
          </cell>
        </row>
        <row r="16">
          <cell r="A16" t="str">
            <v>就労移行支援</v>
          </cell>
          <cell r="B16"/>
          <cell r="C16">
            <v>6.4000000000000001E-2</v>
          </cell>
          <cell r="D16">
            <v>4.7E-2</v>
          </cell>
          <cell r="E16">
            <v>2.5999999999999999E-2</v>
          </cell>
          <cell r="F16">
            <v>1.7000000000000001E-2</v>
          </cell>
          <cell r="G16">
            <v>1.4999999999999999E-2</v>
          </cell>
          <cell r="H16" t="str">
            <v>エラー</v>
          </cell>
          <cell r="I16" t="str">
            <v>福祉専門職員配置等加算</v>
          </cell>
          <cell r="J16" t="str">
            <v>就労移行支援</v>
          </cell>
          <cell r="K16"/>
          <cell r="L16">
            <v>1.2999999999999999E-2</v>
          </cell>
        </row>
        <row r="17">
          <cell r="A17" t="str">
            <v>就労継続支援Ａ型</v>
          </cell>
          <cell r="B17"/>
          <cell r="C17">
            <v>5.7000000000000002E-2</v>
          </cell>
          <cell r="D17">
            <v>4.1000000000000002E-2</v>
          </cell>
          <cell r="E17">
            <v>2.3E-2</v>
          </cell>
          <cell r="F17">
            <v>1.7000000000000001E-2</v>
          </cell>
          <cell r="G17">
            <v>1.4999999999999999E-2</v>
          </cell>
          <cell r="H17" t="str">
            <v>エラー</v>
          </cell>
          <cell r="I17" t="str">
            <v>福祉専門職員配置等加算</v>
          </cell>
          <cell r="J17" t="str">
            <v>就労継続支援Ａ型</v>
          </cell>
          <cell r="K17"/>
          <cell r="L17">
            <v>1.2999999999999999E-2</v>
          </cell>
        </row>
        <row r="18">
          <cell r="A18" t="str">
            <v>就労継続支援Ｂ型</v>
          </cell>
          <cell r="B18"/>
          <cell r="C18">
            <v>5.3999999999999999E-2</v>
          </cell>
          <cell r="D18">
            <v>0.04</v>
          </cell>
          <cell r="E18">
            <v>2.1999999999999999E-2</v>
          </cell>
          <cell r="F18">
            <v>1.7000000000000001E-2</v>
          </cell>
          <cell r="G18">
            <v>1.4999999999999999E-2</v>
          </cell>
          <cell r="H18" t="str">
            <v>エラー</v>
          </cell>
          <cell r="I18" t="str">
            <v>福祉専門職員配置等加算</v>
          </cell>
          <cell r="J18" t="str">
            <v>就労継続支援Ｂ型</v>
          </cell>
          <cell r="K18"/>
          <cell r="L18">
            <v>1.2999999999999999E-2</v>
          </cell>
        </row>
        <row r="19">
          <cell r="A19" t="str">
            <v>共同生活援助（介護サービス包括型）</v>
          </cell>
          <cell r="B19"/>
          <cell r="C19">
            <v>8.5999999999999993E-2</v>
          </cell>
          <cell r="D19">
            <v>6.3E-2</v>
          </cell>
          <cell r="E19">
            <v>3.5000000000000003E-2</v>
          </cell>
          <cell r="F19">
            <v>1.9E-2</v>
          </cell>
          <cell r="G19">
            <v>1.6E-2</v>
          </cell>
          <cell r="H19" t="str">
            <v>エラー</v>
          </cell>
          <cell r="I19" t="str">
            <v>福祉専門職員配置等加算</v>
          </cell>
          <cell r="J19" t="str">
            <v>共同生活援助（介護サービス包括型）</v>
          </cell>
          <cell r="K19"/>
          <cell r="L19">
            <v>2.5999999999999999E-2</v>
          </cell>
        </row>
        <row r="20">
          <cell r="A20" t="str">
            <v>共同生活援助（日中サービス支援型）</v>
          </cell>
          <cell r="B20"/>
          <cell r="C20">
            <v>8.5999999999999993E-2</v>
          </cell>
          <cell r="D20">
            <v>6.3E-2</v>
          </cell>
          <cell r="E20">
            <v>3.5000000000000003E-2</v>
          </cell>
          <cell r="F20">
            <v>1.9E-2</v>
          </cell>
          <cell r="G20">
            <v>1.6E-2</v>
          </cell>
          <cell r="H20" t="str">
            <v>エラー</v>
          </cell>
          <cell r="I20" t="str">
            <v>福祉専門職員配置等加算</v>
          </cell>
          <cell r="J20" t="str">
            <v>共同生活援助（日中サービス支援型）</v>
          </cell>
          <cell r="K20"/>
          <cell r="L20">
            <v>2.5999999999999999E-2</v>
          </cell>
        </row>
        <row r="21">
          <cell r="A21" t="str">
            <v>共同生活援助（外部サービス利用型）</v>
          </cell>
          <cell r="B21"/>
          <cell r="C21">
            <v>0.15</v>
          </cell>
          <cell r="D21">
            <v>0.11</v>
          </cell>
          <cell r="E21">
            <v>6.0999999999999999E-2</v>
          </cell>
          <cell r="F21">
            <v>1.9E-2</v>
          </cell>
          <cell r="G21">
            <v>1.6E-2</v>
          </cell>
          <cell r="H21" t="str">
            <v>エラー</v>
          </cell>
          <cell r="I21" t="str">
            <v>福祉専門職員配置等加算</v>
          </cell>
          <cell r="J21" t="str">
            <v>共同生活援助（外部サービス利用型）</v>
          </cell>
          <cell r="K21"/>
          <cell r="L21">
            <v>2.5999999999999999E-2</v>
          </cell>
        </row>
        <row r="22">
          <cell r="A22" t="str">
            <v>児童発達支援</v>
          </cell>
          <cell r="B22"/>
          <cell r="C22">
            <v>8.1000000000000003E-2</v>
          </cell>
          <cell r="D22">
            <v>5.8999999999999997E-2</v>
          </cell>
          <cell r="E22">
            <v>3.3000000000000002E-2</v>
          </cell>
          <cell r="F22">
            <v>1.2999999999999999E-2</v>
          </cell>
          <cell r="G22">
            <v>0.01</v>
          </cell>
          <cell r="H22" t="str">
            <v>エラー</v>
          </cell>
          <cell r="I22" t="str">
            <v>福祉専門職員配置等加算</v>
          </cell>
          <cell r="J22" t="str">
            <v>児童発達支援</v>
          </cell>
          <cell r="K22"/>
          <cell r="L22">
            <v>0.02</v>
          </cell>
        </row>
        <row r="23">
          <cell r="A23" t="str">
            <v>医療型児童発達支援</v>
          </cell>
          <cell r="B23"/>
          <cell r="C23">
            <v>0.126</v>
          </cell>
          <cell r="D23">
            <v>9.1999999999999998E-2</v>
          </cell>
          <cell r="E23">
            <v>5.0999999999999997E-2</v>
          </cell>
          <cell r="F23">
            <v>1.2999999999999999E-2</v>
          </cell>
          <cell r="G23">
            <v>0.01</v>
          </cell>
          <cell r="H23" t="str">
            <v>エラー</v>
          </cell>
          <cell r="I23" t="str">
            <v>福祉専門職員配置等加算</v>
          </cell>
          <cell r="J23" t="str">
            <v>医療型児童発達支援</v>
          </cell>
          <cell r="K23"/>
          <cell r="L23">
            <v>0.02</v>
          </cell>
        </row>
        <row r="24">
          <cell r="A24" t="str">
            <v>放課後等デイサービス</v>
          </cell>
          <cell r="B24"/>
          <cell r="C24">
            <v>8.4000000000000005E-2</v>
          </cell>
          <cell r="D24">
            <v>6.0999999999999999E-2</v>
          </cell>
          <cell r="E24">
            <v>3.4000000000000002E-2</v>
          </cell>
          <cell r="F24">
            <v>1.2999999999999999E-2</v>
          </cell>
          <cell r="G24">
            <v>0.01</v>
          </cell>
          <cell r="H24" t="str">
            <v>エラー</v>
          </cell>
          <cell r="I24" t="str">
            <v>福祉専門職員配置等加算</v>
          </cell>
          <cell r="J24" t="str">
            <v>放課後等デイサービス</v>
          </cell>
          <cell r="K24"/>
          <cell r="L24">
            <v>0.02</v>
          </cell>
        </row>
        <row r="25">
          <cell r="A25" t="str">
            <v>居宅訪問型児童発達支援</v>
          </cell>
          <cell r="B25"/>
          <cell r="C25">
            <v>8.1000000000000003E-2</v>
          </cell>
          <cell r="D25">
            <v>5.8999999999999997E-2</v>
          </cell>
          <cell r="E25">
            <v>3.3000000000000002E-2</v>
          </cell>
          <cell r="F25" t="str">
            <v>エラー</v>
          </cell>
          <cell r="G25" t="str">
            <v>エラー</v>
          </cell>
          <cell r="H25">
            <v>1.0999999999999999E-2</v>
          </cell>
          <cell r="I25" t="str">
            <v>-</v>
          </cell>
          <cell r="J25" t="str">
            <v>居宅訪問型児童発達支援</v>
          </cell>
          <cell r="K25"/>
          <cell r="L25">
            <v>0.02</v>
          </cell>
        </row>
        <row r="26">
          <cell r="A26" t="str">
            <v>保育所等訪問支援</v>
          </cell>
          <cell r="B26"/>
          <cell r="C26">
            <v>8.1000000000000003E-2</v>
          </cell>
          <cell r="D26">
            <v>5.8999999999999997E-2</v>
          </cell>
          <cell r="E26">
            <v>3.3000000000000002E-2</v>
          </cell>
          <cell r="F26" t="str">
            <v>エラー</v>
          </cell>
          <cell r="G26" t="str">
            <v>エラー</v>
          </cell>
          <cell r="H26">
            <v>1.0999999999999999E-2</v>
          </cell>
          <cell r="I26" t="str">
            <v>-</v>
          </cell>
          <cell r="J26" t="str">
            <v>保育所等訪問支援</v>
          </cell>
          <cell r="K26"/>
          <cell r="L26">
            <v>0.02</v>
          </cell>
        </row>
        <row r="27">
          <cell r="A27" t="str">
            <v>福祉型障害児入所施設</v>
          </cell>
          <cell r="B27"/>
          <cell r="C27">
            <v>9.9000000000000005E-2</v>
          </cell>
          <cell r="D27">
            <v>7.1999999999999995E-2</v>
          </cell>
          <cell r="E27">
            <v>0.04</v>
          </cell>
          <cell r="F27">
            <v>4.2999999999999997E-2</v>
          </cell>
          <cell r="G27">
            <v>3.9E-2</v>
          </cell>
          <cell r="H27" t="str">
            <v>エラー</v>
          </cell>
          <cell r="I27" t="str">
            <v>福祉専門職員配置等加算</v>
          </cell>
          <cell r="J27" t="str">
            <v>福祉型障害児入所施設</v>
          </cell>
          <cell r="K27"/>
          <cell r="L27">
            <v>3.7999999999999999E-2</v>
          </cell>
        </row>
        <row r="28">
          <cell r="A28" t="str">
            <v>医療型障害児入所施設</v>
          </cell>
          <cell r="B28"/>
          <cell r="C28">
            <v>7.9000000000000001E-2</v>
          </cell>
          <cell r="D28">
            <v>5.8000000000000003E-2</v>
          </cell>
          <cell r="E28">
            <v>3.2000000000000001E-2</v>
          </cell>
          <cell r="F28">
            <v>4.2999999999999997E-2</v>
          </cell>
          <cell r="G28">
            <v>3.9E-2</v>
          </cell>
          <cell r="H28" t="str">
            <v>エラー</v>
          </cell>
          <cell r="I28" t="str">
            <v>福祉専門職員配置等加算</v>
          </cell>
          <cell r="J28" t="str">
            <v>医療型障害児入所施設</v>
          </cell>
          <cell r="K28"/>
          <cell r="L28">
            <v>3.7999999999999999E-2</v>
          </cell>
        </row>
        <row r="29">
          <cell r="A29" t="str">
            <v>障害者支援施設：生活介護</v>
          </cell>
          <cell r="B29"/>
          <cell r="C29">
            <v>6.1000000000000006E-2</v>
          </cell>
          <cell r="D29">
            <v>4.4000000000000004E-2</v>
          </cell>
          <cell r="E29">
            <v>2.5000000000000001E-2</v>
          </cell>
          <cell r="F29" t="str">
            <v>エラー</v>
          </cell>
          <cell r="G29" t="str">
            <v>エラー</v>
          </cell>
          <cell r="H29">
            <v>1.7000000000000001E-2</v>
          </cell>
          <cell r="J29" t="str">
            <v>障害者支援施設：生活介護</v>
          </cell>
          <cell r="K29"/>
          <cell r="L29">
            <v>1.0999999999999999E-2</v>
          </cell>
        </row>
        <row r="30">
          <cell r="A30" t="str">
            <v>障害者支援施設：自立訓練（機能訓練）</v>
          </cell>
          <cell r="B30"/>
          <cell r="C30">
            <v>6.8000000000000005E-2</v>
          </cell>
          <cell r="D30">
            <v>0.05</v>
          </cell>
          <cell r="E30">
            <v>2.8000000000000001E-2</v>
          </cell>
          <cell r="F30" t="str">
            <v>エラー</v>
          </cell>
          <cell r="G30" t="str">
            <v>エラー</v>
          </cell>
          <cell r="H30">
            <v>2.5999999999999999E-2</v>
          </cell>
          <cell r="J30" t="str">
            <v>障害者支援施設：自立訓練（機能訓練）</v>
          </cell>
          <cell r="K30"/>
          <cell r="L30">
            <v>1.7999999999999999E-2</v>
          </cell>
        </row>
        <row r="31">
          <cell r="A31" t="str">
            <v>障害者支援施設：自立訓練（生活訓練）</v>
          </cell>
          <cell r="B31"/>
          <cell r="C31">
            <v>6.8000000000000005E-2</v>
          </cell>
          <cell r="D31">
            <v>0.05</v>
          </cell>
          <cell r="E31">
            <v>2.8000000000000001E-2</v>
          </cell>
          <cell r="F31" t="str">
            <v>エラー</v>
          </cell>
          <cell r="G31" t="str">
            <v>エラー</v>
          </cell>
          <cell r="H31">
            <v>2.5999999999999999E-2</v>
          </cell>
          <cell r="J31" t="str">
            <v>障害者支援施設：自立訓練（生活訓練）</v>
          </cell>
          <cell r="K31"/>
          <cell r="L31">
            <v>1.7999999999999999E-2</v>
          </cell>
        </row>
        <row r="32">
          <cell r="A32" t="str">
            <v>障害者支援施設：就労移行支援</v>
          </cell>
          <cell r="B32"/>
          <cell r="C32">
            <v>6.7000000000000004E-2</v>
          </cell>
          <cell r="D32">
            <v>4.9000000000000002E-2</v>
          </cell>
          <cell r="E32">
            <v>2.7E-2</v>
          </cell>
          <cell r="F32" t="str">
            <v>エラー</v>
          </cell>
          <cell r="G32" t="str">
            <v>エラー</v>
          </cell>
          <cell r="H32">
            <v>1.7999999999999999E-2</v>
          </cell>
          <cell r="J32" t="str">
            <v>障害者支援施設：就労移行支援</v>
          </cell>
          <cell r="K32"/>
          <cell r="L32">
            <v>1.2999999999999999E-2</v>
          </cell>
        </row>
        <row r="33">
          <cell r="A33" t="str">
            <v>障害者支援施設：就労継続支援Ａ型</v>
          </cell>
          <cell r="B33"/>
          <cell r="C33">
            <v>6.5000000000000002E-2</v>
          </cell>
          <cell r="D33">
            <v>4.7E-2</v>
          </cell>
          <cell r="E33">
            <v>2.6000000000000002E-2</v>
          </cell>
          <cell r="F33" t="str">
            <v>エラー</v>
          </cell>
          <cell r="G33" t="str">
            <v>エラー</v>
          </cell>
          <cell r="H33">
            <v>1.7999999999999999E-2</v>
          </cell>
          <cell r="J33" t="str">
            <v>障害者支援施設：就労継続支援Ａ型</v>
          </cell>
          <cell r="K33"/>
          <cell r="L33">
            <v>1.2999999999999999E-2</v>
          </cell>
        </row>
        <row r="34">
          <cell r="A34" t="str">
            <v>障害者支援施設：就労継続支援Ｂ型</v>
          </cell>
          <cell r="B34"/>
          <cell r="C34">
            <v>6.4000000000000001E-2</v>
          </cell>
          <cell r="D34">
            <v>4.7E-2</v>
          </cell>
          <cell r="E34">
            <v>2.6000000000000002E-2</v>
          </cell>
          <cell r="F34" t="str">
            <v>エラー</v>
          </cell>
          <cell r="G34" t="str">
            <v>エラー</v>
          </cell>
          <cell r="H34">
            <v>1.7999999999999999E-2</v>
          </cell>
          <cell r="J34" t="str">
            <v>障害者支援施設：就労継続支援Ｂ型</v>
          </cell>
          <cell r="K34"/>
          <cell r="L34">
            <v>1.2999999999999999E-2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2-1 計画書_総括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mailto:aaa@aaa.jp"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H5" sqref="H5"/>
    </sheetView>
  </sheetViews>
  <sheetFormatPr defaultColWidth="9" defaultRowHeight="13.5"/>
  <cols>
    <col min="1" max="1" width="21.75" style="863" customWidth="1"/>
    <col min="2" max="2" width="20.375" style="863" customWidth="1"/>
    <col min="3" max="5" width="10.75" style="863" customWidth="1"/>
    <col min="6" max="8" width="10.75" style="862" customWidth="1"/>
    <col min="9" max="9" width="19.25" style="863" bestFit="1" customWidth="1"/>
    <col min="10" max="10" width="17.5" style="863" customWidth="1"/>
    <col min="11" max="11" width="15.625" style="863" customWidth="1"/>
    <col min="12" max="12" width="28.75" style="863" customWidth="1"/>
    <col min="13" max="16384" width="9" style="863"/>
  </cols>
  <sheetData>
    <row r="1" spans="1:14" ht="14.25" thickBot="1">
      <c r="A1" s="861" t="s">
        <v>684</v>
      </c>
      <c r="B1" s="861"/>
      <c r="C1" s="861"/>
      <c r="D1" s="861"/>
      <c r="E1" s="861"/>
    </row>
    <row r="2" spans="1:14" ht="27.75" customHeight="1">
      <c r="A2" s="906" t="s">
        <v>685</v>
      </c>
      <c r="B2" s="907"/>
      <c r="C2" s="912" t="s">
        <v>686</v>
      </c>
      <c r="D2" s="912"/>
      <c r="E2" s="912"/>
      <c r="F2" s="913" t="s">
        <v>687</v>
      </c>
      <c r="G2" s="914"/>
      <c r="H2" s="914"/>
      <c r="I2" s="915"/>
      <c r="J2" s="916" t="s">
        <v>688</v>
      </c>
      <c r="K2" s="917"/>
      <c r="L2" s="921" t="s">
        <v>689</v>
      </c>
    </row>
    <row r="3" spans="1:14" ht="39" customHeight="1">
      <c r="A3" s="908"/>
      <c r="B3" s="909"/>
      <c r="C3" s="924" t="s">
        <v>690</v>
      </c>
      <c r="D3" s="924"/>
      <c r="E3" s="924"/>
      <c r="F3" s="925" t="s">
        <v>691</v>
      </c>
      <c r="G3" s="910"/>
      <c r="H3" s="910"/>
      <c r="I3" s="864" t="s">
        <v>219</v>
      </c>
      <c r="J3" s="918"/>
      <c r="K3" s="909"/>
      <c r="L3" s="922"/>
    </row>
    <row r="4" spans="1:14" ht="18" customHeight="1" thickBot="1">
      <c r="A4" s="910"/>
      <c r="B4" s="911"/>
      <c r="C4" s="864" t="s">
        <v>60</v>
      </c>
      <c r="D4" s="864" t="s">
        <v>61</v>
      </c>
      <c r="E4" s="864" t="s">
        <v>692</v>
      </c>
      <c r="F4" s="864" t="s">
        <v>19</v>
      </c>
      <c r="G4" s="865" t="s">
        <v>20</v>
      </c>
      <c r="H4" s="865" t="s">
        <v>250</v>
      </c>
      <c r="I4" s="864" t="s">
        <v>19</v>
      </c>
      <c r="J4" s="919"/>
      <c r="K4" s="920"/>
      <c r="L4" s="923"/>
      <c r="N4" s="866" t="s">
        <v>14</v>
      </c>
    </row>
    <row r="5" spans="1:14" ht="16.899999999999999" customHeight="1">
      <c r="A5" s="867" t="s">
        <v>220</v>
      </c>
      <c r="B5" s="868"/>
      <c r="C5" s="869">
        <v>0.27400000000000002</v>
      </c>
      <c r="D5" s="869">
        <v>0.2</v>
      </c>
      <c r="E5" s="869">
        <v>0.111</v>
      </c>
      <c r="F5" s="869">
        <v>7.0000000000000007E-2</v>
      </c>
      <c r="G5" s="869">
        <v>5.5E-2</v>
      </c>
      <c r="H5" s="870" t="s">
        <v>693</v>
      </c>
      <c r="I5" s="871" t="s">
        <v>694</v>
      </c>
      <c r="J5" s="872" t="s">
        <v>220</v>
      </c>
      <c r="K5" s="873"/>
      <c r="L5" s="874">
        <v>4.4999999999999998E-2</v>
      </c>
      <c r="N5" s="863">
        <v>1</v>
      </c>
    </row>
    <row r="6" spans="1:14" ht="16.899999999999999" customHeight="1">
      <c r="A6" s="867" t="s">
        <v>695</v>
      </c>
      <c r="B6" s="868"/>
      <c r="C6" s="869">
        <v>0.2</v>
      </c>
      <c r="D6" s="869">
        <v>0.14599999999999999</v>
      </c>
      <c r="E6" s="869">
        <v>8.1000000000000003E-2</v>
      </c>
      <c r="F6" s="869">
        <v>7.0000000000000007E-2</v>
      </c>
      <c r="G6" s="869">
        <v>5.5E-2</v>
      </c>
      <c r="H6" s="870" t="s">
        <v>696</v>
      </c>
      <c r="I6" s="871" t="s">
        <v>694</v>
      </c>
      <c r="J6" s="875" t="s">
        <v>695</v>
      </c>
      <c r="K6" s="876"/>
      <c r="L6" s="877">
        <v>4.4999999999999998E-2</v>
      </c>
      <c r="N6" s="863">
        <v>2</v>
      </c>
    </row>
    <row r="7" spans="1:14" ht="16.899999999999999" customHeight="1">
      <c r="A7" s="867" t="s">
        <v>260</v>
      </c>
      <c r="B7" s="868"/>
      <c r="C7" s="869">
        <v>0.27400000000000002</v>
      </c>
      <c r="D7" s="869">
        <v>0.2</v>
      </c>
      <c r="E7" s="869">
        <v>0.111</v>
      </c>
      <c r="F7" s="869">
        <v>7.0000000000000007E-2</v>
      </c>
      <c r="G7" s="869">
        <v>5.5E-2</v>
      </c>
      <c r="H7" s="870" t="s">
        <v>696</v>
      </c>
      <c r="I7" s="871" t="s">
        <v>694</v>
      </c>
      <c r="J7" s="875" t="s">
        <v>260</v>
      </c>
      <c r="K7" s="876"/>
      <c r="L7" s="877">
        <v>4.4999999999999998E-2</v>
      </c>
      <c r="N7" s="863">
        <v>3</v>
      </c>
    </row>
    <row r="8" spans="1:14" ht="16.899999999999999" customHeight="1">
      <c r="A8" s="867" t="s">
        <v>697</v>
      </c>
      <c r="B8" s="868"/>
      <c r="C8" s="869">
        <v>0.23899999999999999</v>
      </c>
      <c r="D8" s="869">
        <v>0.17499999999999999</v>
      </c>
      <c r="E8" s="869">
        <v>9.7000000000000003E-2</v>
      </c>
      <c r="F8" s="869">
        <v>7.0000000000000007E-2</v>
      </c>
      <c r="G8" s="869">
        <v>5.5E-2</v>
      </c>
      <c r="H8" s="870" t="s">
        <v>696</v>
      </c>
      <c r="I8" s="871" t="s">
        <v>694</v>
      </c>
      <c r="J8" s="875" t="s">
        <v>697</v>
      </c>
      <c r="K8" s="876"/>
      <c r="L8" s="877">
        <v>4.4999999999999998E-2</v>
      </c>
      <c r="N8" s="863">
        <v>4</v>
      </c>
    </row>
    <row r="9" spans="1:14" ht="16.899999999999999" customHeight="1">
      <c r="A9" s="867" t="s">
        <v>698</v>
      </c>
      <c r="B9" s="868"/>
      <c r="C9" s="869">
        <v>8.8999999999999996E-2</v>
      </c>
      <c r="D9" s="869">
        <v>6.5000000000000002E-2</v>
      </c>
      <c r="E9" s="869">
        <v>3.5999999999999997E-2</v>
      </c>
      <c r="F9" s="870" t="s">
        <v>699</v>
      </c>
      <c r="G9" s="870" t="s">
        <v>699</v>
      </c>
      <c r="H9" s="869">
        <v>6.0999999999999999E-2</v>
      </c>
      <c r="I9" s="871" t="s">
        <v>160</v>
      </c>
      <c r="J9" s="875" t="s">
        <v>698</v>
      </c>
      <c r="K9" s="876"/>
      <c r="L9" s="877">
        <v>4.4999999999999998E-2</v>
      </c>
      <c r="N9" s="863">
        <v>5</v>
      </c>
    </row>
    <row r="10" spans="1:14" ht="16.899999999999999" customHeight="1">
      <c r="A10" s="867" t="s">
        <v>222</v>
      </c>
      <c r="B10" s="868"/>
      <c r="C10" s="869">
        <v>4.3999999999999997E-2</v>
      </c>
      <c r="D10" s="869">
        <v>3.2000000000000001E-2</v>
      </c>
      <c r="E10" s="869">
        <v>1.7999999999999999E-2</v>
      </c>
      <c r="F10" s="869">
        <v>1.4E-2</v>
      </c>
      <c r="G10" s="869">
        <v>1.2999999999999999E-2</v>
      </c>
      <c r="H10" s="870" t="s">
        <v>693</v>
      </c>
      <c r="I10" s="871" t="s">
        <v>700</v>
      </c>
      <c r="J10" s="875" t="s">
        <v>222</v>
      </c>
      <c r="K10" s="876"/>
      <c r="L10" s="877">
        <v>1.0999999999999999E-2</v>
      </c>
      <c r="N10" s="863">
        <v>6</v>
      </c>
    </row>
    <row r="11" spans="1:14" ht="16.899999999999999" customHeight="1">
      <c r="A11" s="867" t="s">
        <v>223</v>
      </c>
      <c r="B11" s="868"/>
      <c r="C11" s="869">
        <v>8.5999999999999993E-2</v>
      </c>
      <c r="D11" s="869">
        <v>6.3E-2</v>
      </c>
      <c r="E11" s="869">
        <v>3.5000000000000003E-2</v>
      </c>
      <c r="F11" s="870" t="s">
        <v>693</v>
      </c>
      <c r="G11" s="870" t="s">
        <v>696</v>
      </c>
      <c r="H11" s="878">
        <v>2.1000000000000001E-2</v>
      </c>
      <c r="I11" s="871" t="s">
        <v>160</v>
      </c>
      <c r="J11" s="875" t="s">
        <v>223</v>
      </c>
      <c r="K11" s="876"/>
      <c r="L11" s="877">
        <v>2.8000000000000001E-2</v>
      </c>
      <c r="N11" s="863">
        <v>7</v>
      </c>
    </row>
    <row r="12" spans="1:14" ht="16.899999999999999" customHeight="1">
      <c r="A12" s="867" t="s">
        <v>261</v>
      </c>
      <c r="B12" s="868"/>
      <c r="C12" s="869">
        <v>8.5999999999999993E-2</v>
      </c>
      <c r="D12" s="869">
        <v>6.3E-2</v>
      </c>
      <c r="E12" s="869">
        <v>3.5000000000000003E-2</v>
      </c>
      <c r="F12" s="870" t="s">
        <v>693</v>
      </c>
      <c r="G12" s="870" t="s">
        <v>693</v>
      </c>
      <c r="H12" s="878">
        <v>2.1000000000000001E-2</v>
      </c>
      <c r="I12" s="871" t="s">
        <v>160</v>
      </c>
      <c r="J12" s="875" t="s">
        <v>261</v>
      </c>
      <c r="K12" s="876"/>
      <c r="L12" s="877">
        <v>2.8000000000000001E-2</v>
      </c>
      <c r="N12" s="863">
        <v>8</v>
      </c>
    </row>
    <row r="13" spans="1:14" ht="16.899999999999999" customHeight="1">
      <c r="A13" s="867" t="s">
        <v>221</v>
      </c>
      <c r="B13" s="868"/>
      <c r="C13" s="869">
        <v>6.4000000000000001E-2</v>
      </c>
      <c r="D13" s="869">
        <v>4.7E-2</v>
      </c>
      <c r="E13" s="869">
        <v>2.5999999999999999E-2</v>
      </c>
      <c r="F13" s="869">
        <v>2.1000000000000001E-2</v>
      </c>
      <c r="G13" s="869">
        <v>1.9E-2</v>
      </c>
      <c r="H13" s="870" t="s">
        <v>693</v>
      </c>
      <c r="I13" s="871" t="s">
        <v>700</v>
      </c>
      <c r="J13" s="875" t="s">
        <v>221</v>
      </c>
      <c r="K13" s="876"/>
      <c r="L13" s="877">
        <v>2.8000000000000001E-2</v>
      </c>
      <c r="N13" s="863">
        <v>9</v>
      </c>
    </row>
    <row r="14" spans="1:14" ht="16.899999999999999" customHeight="1">
      <c r="A14" s="867" t="s">
        <v>701</v>
      </c>
      <c r="B14" s="868"/>
      <c r="C14" s="869">
        <v>6.7000000000000004E-2</v>
      </c>
      <c r="D14" s="869">
        <v>4.9000000000000002E-2</v>
      </c>
      <c r="E14" s="869">
        <v>2.7E-2</v>
      </c>
      <c r="F14" s="869">
        <v>0.04</v>
      </c>
      <c r="G14" s="869">
        <v>3.5999999999999997E-2</v>
      </c>
      <c r="H14" s="870" t="s">
        <v>693</v>
      </c>
      <c r="I14" s="871" t="s">
        <v>700</v>
      </c>
      <c r="J14" s="875" t="s">
        <v>323</v>
      </c>
      <c r="K14" s="876"/>
      <c r="L14" s="877">
        <v>1.7999999999999999E-2</v>
      </c>
      <c r="N14" s="863">
        <v>10</v>
      </c>
    </row>
    <row r="15" spans="1:14" ht="16.899999999999999" customHeight="1">
      <c r="A15" s="867" t="s">
        <v>224</v>
      </c>
      <c r="B15" s="868"/>
      <c r="C15" s="869">
        <v>6.7000000000000004E-2</v>
      </c>
      <c r="D15" s="869">
        <v>4.9000000000000002E-2</v>
      </c>
      <c r="E15" s="869">
        <v>2.7E-2</v>
      </c>
      <c r="F15" s="869">
        <v>0.04</v>
      </c>
      <c r="G15" s="869">
        <v>3.5999999999999997E-2</v>
      </c>
      <c r="H15" s="870" t="s">
        <v>696</v>
      </c>
      <c r="I15" s="871" t="s">
        <v>700</v>
      </c>
      <c r="J15" s="875" t="s">
        <v>224</v>
      </c>
      <c r="K15" s="876"/>
      <c r="L15" s="877">
        <v>1.7999999999999999E-2</v>
      </c>
      <c r="N15" s="863">
        <v>11</v>
      </c>
    </row>
    <row r="16" spans="1:14" ht="16.899999999999999" customHeight="1">
      <c r="A16" s="867" t="s">
        <v>225</v>
      </c>
      <c r="B16" s="868"/>
      <c r="C16" s="869">
        <v>6.4000000000000001E-2</v>
      </c>
      <c r="D16" s="869">
        <v>4.7E-2</v>
      </c>
      <c r="E16" s="869">
        <v>2.5999999999999999E-2</v>
      </c>
      <c r="F16" s="869">
        <v>1.7000000000000001E-2</v>
      </c>
      <c r="G16" s="869">
        <v>1.4999999999999999E-2</v>
      </c>
      <c r="H16" s="870" t="s">
        <v>696</v>
      </c>
      <c r="I16" s="871" t="s">
        <v>700</v>
      </c>
      <c r="J16" s="875" t="s">
        <v>225</v>
      </c>
      <c r="K16" s="876"/>
      <c r="L16" s="877">
        <v>1.2999999999999999E-2</v>
      </c>
      <c r="N16" s="863">
        <v>12</v>
      </c>
    </row>
    <row r="17" spans="1:12" ht="16.899999999999999" customHeight="1">
      <c r="A17" s="867" t="s">
        <v>226</v>
      </c>
      <c r="B17" s="868"/>
      <c r="C17" s="869">
        <v>5.7000000000000002E-2</v>
      </c>
      <c r="D17" s="869">
        <v>4.1000000000000002E-2</v>
      </c>
      <c r="E17" s="869">
        <v>2.3E-2</v>
      </c>
      <c r="F17" s="869">
        <v>1.7000000000000001E-2</v>
      </c>
      <c r="G17" s="869">
        <v>1.4999999999999999E-2</v>
      </c>
      <c r="H17" s="870" t="s">
        <v>696</v>
      </c>
      <c r="I17" s="871" t="s">
        <v>700</v>
      </c>
      <c r="J17" s="875" t="s">
        <v>226</v>
      </c>
      <c r="K17" s="876"/>
      <c r="L17" s="877">
        <v>1.2999999999999999E-2</v>
      </c>
    </row>
    <row r="18" spans="1:12" ht="16.899999999999999" customHeight="1">
      <c r="A18" s="867" t="s">
        <v>227</v>
      </c>
      <c r="B18" s="868"/>
      <c r="C18" s="869">
        <v>5.3999999999999999E-2</v>
      </c>
      <c r="D18" s="869">
        <v>0.04</v>
      </c>
      <c r="E18" s="869">
        <v>2.1999999999999999E-2</v>
      </c>
      <c r="F18" s="869">
        <v>1.7000000000000001E-2</v>
      </c>
      <c r="G18" s="869">
        <v>1.4999999999999999E-2</v>
      </c>
      <c r="H18" s="870" t="s">
        <v>702</v>
      </c>
      <c r="I18" s="871" t="s">
        <v>700</v>
      </c>
      <c r="J18" s="875" t="s">
        <v>227</v>
      </c>
      <c r="K18" s="876"/>
      <c r="L18" s="877">
        <v>1.2999999999999999E-2</v>
      </c>
    </row>
    <row r="19" spans="1:12" ht="16.899999999999999" customHeight="1">
      <c r="A19" s="867" t="s">
        <v>703</v>
      </c>
      <c r="B19" s="868"/>
      <c r="C19" s="869">
        <v>8.5999999999999993E-2</v>
      </c>
      <c r="D19" s="869">
        <v>6.3E-2</v>
      </c>
      <c r="E19" s="869">
        <v>3.5000000000000003E-2</v>
      </c>
      <c r="F19" s="869">
        <v>1.9E-2</v>
      </c>
      <c r="G19" s="869">
        <v>1.6E-2</v>
      </c>
      <c r="H19" s="870" t="s">
        <v>696</v>
      </c>
      <c r="I19" s="871" t="s">
        <v>700</v>
      </c>
      <c r="J19" s="875" t="s">
        <v>703</v>
      </c>
      <c r="K19" s="876"/>
      <c r="L19" s="877">
        <v>2.5999999999999999E-2</v>
      </c>
    </row>
    <row r="20" spans="1:12" ht="16.899999999999999" customHeight="1">
      <c r="A20" s="867" t="s">
        <v>704</v>
      </c>
      <c r="B20" s="868"/>
      <c r="C20" s="869">
        <v>8.5999999999999993E-2</v>
      </c>
      <c r="D20" s="869">
        <v>6.3E-2</v>
      </c>
      <c r="E20" s="869">
        <v>3.5000000000000003E-2</v>
      </c>
      <c r="F20" s="869">
        <v>1.9E-2</v>
      </c>
      <c r="G20" s="869">
        <v>1.6E-2</v>
      </c>
      <c r="H20" s="870" t="s">
        <v>693</v>
      </c>
      <c r="I20" s="871" t="s">
        <v>700</v>
      </c>
      <c r="J20" s="875" t="s">
        <v>704</v>
      </c>
      <c r="K20" s="876"/>
      <c r="L20" s="877">
        <v>2.5999999999999999E-2</v>
      </c>
    </row>
    <row r="21" spans="1:12" ht="16.899999999999999" customHeight="1">
      <c r="A21" s="867" t="s">
        <v>705</v>
      </c>
      <c r="B21" s="868"/>
      <c r="C21" s="869">
        <v>0.15</v>
      </c>
      <c r="D21" s="869">
        <v>0.11</v>
      </c>
      <c r="E21" s="869">
        <v>6.0999999999999999E-2</v>
      </c>
      <c r="F21" s="869">
        <v>1.9E-2</v>
      </c>
      <c r="G21" s="869">
        <v>1.6E-2</v>
      </c>
      <c r="H21" s="870" t="s">
        <v>693</v>
      </c>
      <c r="I21" s="871" t="s">
        <v>700</v>
      </c>
      <c r="J21" s="875" t="s">
        <v>705</v>
      </c>
      <c r="K21" s="876"/>
      <c r="L21" s="877">
        <v>2.5999999999999999E-2</v>
      </c>
    </row>
    <row r="22" spans="1:12" ht="16.899999999999999" customHeight="1">
      <c r="A22" s="867" t="s">
        <v>706</v>
      </c>
      <c r="B22" s="868"/>
      <c r="C22" s="869">
        <v>8.1000000000000003E-2</v>
      </c>
      <c r="D22" s="869">
        <v>5.8999999999999997E-2</v>
      </c>
      <c r="E22" s="869">
        <v>3.3000000000000002E-2</v>
      </c>
      <c r="F22" s="869">
        <v>1.2999999999999999E-2</v>
      </c>
      <c r="G22" s="869">
        <v>0.01</v>
      </c>
      <c r="H22" s="870" t="s">
        <v>693</v>
      </c>
      <c r="I22" s="871" t="s">
        <v>700</v>
      </c>
      <c r="J22" s="875" t="s">
        <v>706</v>
      </c>
      <c r="K22" s="876"/>
      <c r="L22" s="877">
        <v>0.02</v>
      </c>
    </row>
    <row r="23" spans="1:12" ht="16.899999999999999" customHeight="1">
      <c r="A23" s="867" t="s">
        <v>707</v>
      </c>
      <c r="B23" s="868"/>
      <c r="C23" s="869">
        <v>0.126</v>
      </c>
      <c r="D23" s="869">
        <v>9.1999999999999998E-2</v>
      </c>
      <c r="E23" s="869">
        <v>5.0999999999999997E-2</v>
      </c>
      <c r="F23" s="869">
        <v>1.2999999999999999E-2</v>
      </c>
      <c r="G23" s="869">
        <v>0.01</v>
      </c>
      <c r="H23" s="870" t="s">
        <v>696</v>
      </c>
      <c r="I23" s="871" t="s">
        <v>700</v>
      </c>
      <c r="J23" s="875" t="s">
        <v>707</v>
      </c>
      <c r="K23" s="876"/>
      <c r="L23" s="877">
        <v>0.02</v>
      </c>
    </row>
    <row r="24" spans="1:12" ht="16.899999999999999" customHeight="1">
      <c r="A24" s="867" t="s">
        <v>708</v>
      </c>
      <c r="B24" s="868"/>
      <c r="C24" s="869">
        <v>8.4000000000000005E-2</v>
      </c>
      <c r="D24" s="869">
        <v>6.0999999999999999E-2</v>
      </c>
      <c r="E24" s="869">
        <v>3.4000000000000002E-2</v>
      </c>
      <c r="F24" s="869">
        <v>1.2999999999999999E-2</v>
      </c>
      <c r="G24" s="869">
        <v>0.01</v>
      </c>
      <c r="H24" s="870" t="s">
        <v>693</v>
      </c>
      <c r="I24" s="871" t="s">
        <v>700</v>
      </c>
      <c r="J24" s="875" t="s">
        <v>708</v>
      </c>
      <c r="K24" s="876"/>
      <c r="L24" s="877">
        <v>0.02</v>
      </c>
    </row>
    <row r="25" spans="1:12" ht="16.899999999999999" customHeight="1">
      <c r="A25" s="867" t="s">
        <v>709</v>
      </c>
      <c r="B25" s="868"/>
      <c r="C25" s="869">
        <v>8.1000000000000003E-2</v>
      </c>
      <c r="D25" s="869">
        <v>5.8999999999999997E-2</v>
      </c>
      <c r="E25" s="869">
        <v>3.3000000000000002E-2</v>
      </c>
      <c r="F25" s="870" t="s">
        <v>696</v>
      </c>
      <c r="G25" s="870" t="s">
        <v>696</v>
      </c>
      <c r="H25" s="869">
        <v>1.0999999999999999E-2</v>
      </c>
      <c r="I25" s="871" t="s">
        <v>710</v>
      </c>
      <c r="J25" s="875" t="s">
        <v>709</v>
      </c>
      <c r="K25" s="876"/>
      <c r="L25" s="877">
        <v>0.02</v>
      </c>
    </row>
    <row r="26" spans="1:12" ht="16.899999999999999" customHeight="1">
      <c r="A26" s="867" t="s">
        <v>711</v>
      </c>
      <c r="B26" s="868"/>
      <c r="C26" s="869">
        <v>8.1000000000000003E-2</v>
      </c>
      <c r="D26" s="869">
        <v>5.8999999999999997E-2</v>
      </c>
      <c r="E26" s="869">
        <v>3.3000000000000002E-2</v>
      </c>
      <c r="F26" s="870" t="s">
        <v>693</v>
      </c>
      <c r="G26" s="870" t="s">
        <v>696</v>
      </c>
      <c r="H26" s="869">
        <v>1.0999999999999999E-2</v>
      </c>
      <c r="I26" s="871" t="s">
        <v>710</v>
      </c>
      <c r="J26" s="875" t="s">
        <v>711</v>
      </c>
      <c r="K26" s="876"/>
      <c r="L26" s="877">
        <v>0.02</v>
      </c>
    </row>
    <row r="27" spans="1:12" ht="16.899999999999999" customHeight="1">
      <c r="A27" s="867" t="s">
        <v>712</v>
      </c>
      <c r="B27" s="868"/>
      <c r="C27" s="869">
        <v>9.9000000000000005E-2</v>
      </c>
      <c r="D27" s="869">
        <v>7.1999999999999995E-2</v>
      </c>
      <c r="E27" s="869">
        <v>0.04</v>
      </c>
      <c r="F27" s="869">
        <v>4.2999999999999997E-2</v>
      </c>
      <c r="G27" s="869">
        <v>3.9E-2</v>
      </c>
      <c r="H27" s="870" t="s">
        <v>699</v>
      </c>
      <c r="I27" s="871" t="s">
        <v>700</v>
      </c>
      <c r="J27" s="879" t="s">
        <v>712</v>
      </c>
      <c r="K27" s="873"/>
      <c r="L27" s="874">
        <v>3.7999999999999999E-2</v>
      </c>
    </row>
    <row r="28" spans="1:12" ht="16.899999999999999" customHeight="1" thickBot="1">
      <c r="A28" s="880" t="s">
        <v>713</v>
      </c>
      <c r="B28" s="881"/>
      <c r="C28" s="882">
        <v>7.9000000000000001E-2</v>
      </c>
      <c r="D28" s="882">
        <v>5.8000000000000003E-2</v>
      </c>
      <c r="E28" s="882">
        <v>3.2000000000000001E-2</v>
      </c>
      <c r="F28" s="882">
        <v>4.2999999999999997E-2</v>
      </c>
      <c r="G28" s="882">
        <v>3.9E-2</v>
      </c>
      <c r="H28" s="883" t="s">
        <v>699</v>
      </c>
      <c r="I28" s="884" t="s">
        <v>700</v>
      </c>
      <c r="J28" s="885" t="s">
        <v>713</v>
      </c>
      <c r="K28" s="886"/>
      <c r="L28" s="887">
        <v>3.7999999999999999E-2</v>
      </c>
    </row>
    <row r="29" spans="1:12" s="896" customFormat="1" ht="17.100000000000001" customHeight="1" thickTop="1">
      <c r="A29" s="888" t="s">
        <v>714</v>
      </c>
      <c r="B29" s="889"/>
      <c r="C29" s="890">
        <v>6.1000000000000006E-2</v>
      </c>
      <c r="D29" s="890">
        <v>4.4000000000000004E-2</v>
      </c>
      <c r="E29" s="890">
        <v>2.5000000000000001E-2</v>
      </c>
      <c r="F29" s="891" t="s">
        <v>696</v>
      </c>
      <c r="G29" s="891" t="s">
        <v>696</v>
      </c>
      <c r="H29" s="892">
        <v>1.7000000000000001E-2</v>
      </c>
      <c r="I29" s="893" t="s">
        <v>715</v>
      </c>
      <c r="J29" s="894" t="s">
        <v>714</v>
      </c>
      <c r="K29" s="895"/>
      <c r="L29" s="877">
        <v>1.0999999999999999E-2</v>
      </c>
    </row>
    <row r="30" spans="1:12" s="896" customFormat="1" ht="17.100000000000001" customHeight="1">
      <c r="A30" s="867" t="s">
        <v>716</v>
      </c>
      <c r="B30" s="897"/>
      <c r="C30" s="898">
        <v>6.8000000000000005E-2</v>
      </c>
      <c r="D30" s="898">
        <v>0.05</v>
      </c>
      <c r="E30" s="898">
        <v>2.8000000000000001E-2</v>
      </c>
      <c r="F30" s="870" t="s">
        <v>693</v>
      </c>
      <c r="G30" s="870" t="s">
        <v>693</v>
      </c>
      <c r="H30" s="899">
        <v>2.5999999999999999E-2</v>
      </c>
      <c r="I30" s="871" t="s">
        <v>715</v>
      </c>
      <c r="J30" s="900" t="s">
        <v>717</v>
      </c>
      <c r="K30" s="901"/>
      <c r="L30" s="877">
        <v>1.7999999999999999E-2</v>
      </c>
    </row>
    <row r="31" spans="1:12" s="896" customFormat="1" ht="17.100000000000001" customHeight="1">
      <c r="A31" s="867" t="s">
        <v>718</v>
      </c>
      <c r="B31" s="897"/>
      <c r="C31" s="898">
        <v>6.8000000000000005E-2</v>
      </c>
      <c r="D31" s="898">
        <v>0.05</v>
      </c>
      <c r="E31" s="898">
        <v>2.8000000000000001E-2</v>
      </c>
      <c r="F31" s="870" t="s">
        <v>693</v>
      </c>
      <c r="G31" s="870" t="s">
        <v>696</v>
      </c>
      <c r="H31" s="899">
        <v>2.5999999999999999E-2</v>
      </c>
      <c r="I31" s="871" t="s">
        <v>715</v>
      </c>
      <c r="J31" s="902" t="s">
        <v>719</v>
      </c>
      <c r="K31" s="903"/>
      <c r="L31" s="877">
        <v>1.7999999999999999E-2</v>
      </c>
    </row>
    <row r="32" spans="1:12" s="896" customFormat="1" ht="17.100000000000001" customHeight="1">
      <c r="A32" s="867" t="s">
        <v>720</v>
      </c>
      <c r="B32" s="897"/>
      <c r="C32" s="898">
        <v>6.7000000000000004E-2</v>
      </c>
      <c r="D32" s="898">
        <v>4.9000000000000002E-2</v>
      </c>
      <c r="E32" s="898">
        <v>2.7E-2</v>
      </c>
      <c r="F32" s="870" t="s">
        <v>693</v>
      </c>
      <c r="G32" s="870" t="s">
        <v>696</v>
      </c>
      <c r="H32" s="899">
        <v>1.7999999999999999E-2</v>
      </c>
      <c r="I32" s="871" t="s">
        <v>715</v>
      </c>
      <c r="J32" s="902" t="s">
        <v>721</v>
      </c>
      <c r="K32" s="903"/>
      <c r="L32" s="877">
        <v>1.2999999999999999E-2</v>
      </c>
    </row>
    <row r="33" spans="1:12" s="896" customFormat="1" ht="17.100000000000001" customHeight="1">
      <c r="A33" s="867" t="s">
        <v>722</v>
      </c>
      <c r="B33" s="897"/>
      <c r="C33" s="898">
        <v>6.5000000000000002E-2</v>
      </c>
      <c r="D33" s="898">
        <v>4.7E-2</v>
      </c>
      <c r="E33" s="898">
        <v>2.6000000000000002E-2</v>
      </c>
      <c r="F33" s="870" t="s">
        <v>693</v>
      </c>
      <c r="G33" s="870" t="s">
        <v>693</v>
      </c>
      <c r="H33" s="899">
        <v>1.7999999999999999E-2</v>
      </c>
      <c r="I33" s="871" t="s">
        <v>715</v>
      </c>
      <c r="J33" s="902" t="s">
        <v>723</v>
      </c>
      <c r="K33" s="903"/>
      <c r="L33" s="877">
        <v>1.2999999999999999E-2</v>
      </c>
    </row>
    <row r="34" spans="1:12" s="896" customFormat="1" ht="17.100000000000001" customHeight="1" thickBot="1">
      <c r="A34" s="867" t="s">
        <v>724</v>
      </c>
      <c r="B34" s="897"/>
      <c r="C34" s="898">
        <v>6.4000000000000001E-2</v>
      </c>
      <c r="D34" s="898">
        <v>4.7E-2</v>
      </c>
      <c r="E34" s="898">
        <v>2.6000000000000002E-2</v>
      </c>
      <c r="F34" s="870" t="s">
        <v>693</v>
      </c>
      <c r="G34" s="870" t="s">
        <v>702</v>
      </c>
      <c r="H34" s="899">
        <v>1.7999999999999999E-2</v>
      </c>
      <c r="I34" s="871" t="s">
        <v>715</v>
      </c>
      <c r="J34" s="904" t="s">
        <v>725</v>
      </c>
      <c r="K34" s="905"/>
      <c r="L34" s="887">
        <v>1.2999999999999999E-2</v>
      </c>
    </row>
  </sheetData>
  <mergeCells count="7">
    <mergeCell ref="A2:B4"/>
    <mergeCell ref="C2:E2"/>
    <mergeCell ref="F2:I2"/>
    <mergeCell ref="J2:K4"/>
    <mergeCell ref="L2:L4"/>
    <mergeCell ref="C3:E3"/>
    <mergeCell ref="F3:H3"/>
  </mergeCells>
  <phoneticPr fontId="9"/>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zoomScale="90" zoomScaleNormal="90" zoomScaleSheetLayoutView="90" workbookViewId="0">
      <selection activeCell="C5" sqref="C5"/>
    </sheetView>
  </sheetViews>
  <sheetFormatPr defaultRowHeight="13.5"/>
  <cols>
    <col min="1" max="1" width="20.625" style="23" customWidth="1"/>
    <col min="2" max="2" width="6.625" style="24" customWidth="1"/>
    <col min="3" max="3" width="17.625" style="25" customWidth="1"/>
    <col min="4" max="4" width="45.625" style="25" customWidth="1"/>
    <col min="5" max="5" width="25.75" style="25" customWidth="1"/>
    <col min="6" max="6" width="18.75" customWidth="1"/>
  </cols>
  <sheetData>
    <row r="1" spans="1:6" ht="50.1" customHeight="1" thickBot="1">
      <c r="A1" s="928" t="s">
        <v>324</v>
      </c>
      <c r="B1" s="928"/>
      <c r="C1" s="928"/>
      <c r="D1" s="928"/>
      <c r="E1" s="928"/>
      <c r="F1" s="928"/>
    </row>
    <row r="2" spans="1:6" ht="30" customHeight="1" thickTop="1">
      <c r="A2" s="929" t="s">
        <v>325</v>
      </c>
      <c r="B2" s="929"/>
      <c r="C2" s="929"/>
      <c r="D2" s="929"/>
      <c r="E2" s="929"/>
      <c r="F2" s="929"/>
    </row>
    <row r="3" spans="1:6" s="18" customFormat="1" ht="8.1" customHeight="1">
      <c r="A3" s="930"/>
      <c r="B3" s="930"/>
      <c r="C3" s="930"/>
      <c r="D3" s="930"/>
      <c r="E3" s="34"/>
    </row>
    <row r="4" spans="1:6" s="20" customFormat="1" ht="30" customHeight="1">
      <c r="A4" s="19" t="s">
        <v>217</v>
      </c>
      <c r="B4" s="19" t="s">
        <v>158</v>
      </c>
      <c r="C4" s="35" t="s">
        <v>256</v>
      </c>
      <c r="D4" s="931" t="s">
        <v>159</v>
      </c>
      <c r="E4" s="932"/>
      <c r="F4" s="19" t="s">
        <v>418</v>
      </c>
    </row>
    <row r="5" spans="1:6" ht="39.950000000000003" customHeight="1">
      <c r="A5" s="36" t="s">
        <v>218</v>
      </c>
      <c r="B5" s="498">
        <v>1</v>
      </c>
      <c r="C5" s="498" t="s">
        <v>160</v>
      </c>
      <c r="D5" s="933" t="s">
        <v>161</v>
      </c>
      <c r="E5" s="934"/>
      <c r="F5" s="21" t="s">
        <v>162</v>
      </c>
    </row>
    <row r="6" spans="1:6" ht="73.5" customHeight="1">
      <c r="A6" s="37" t="s">
        <v>163</v>
      </c>
      <c r="B6" s="21">
        <v>1</v>
      </c>
      <c r="C6" s="473" t="s">
        <v>9</v>
      </c>
      <c r="D6" s="926" t="s">
        <v>164</v>
      </c>
      <c r="E6" s="927"/>
      <c r="F6" s="32" t="s">
        <v>162</v>
      </c>
    </row>
    <row r="7" spans="1:6" ht="73.5" customHeight="1">
      <c r="A7" s="37" t="s">
        <v>165</v>
      </c>
      <c r="B7" s="21">
        <v>1</v>
      </c>
      <c r="C7" s="473" t="s">
        <v>18</v>
      </c>
      <c r="D7" s="926" t="s">
        <v>166</v>
      </c>
      <c r="E7" s="927"/>
      <c r="F7" s="22" t="s">
        <v>167</v>
      </c>
    </row>
    <row r="8" spans="1:6" ht="73.5" customHeight="1">
      <c r="A8" s="37" t="s">
        <v>204</v>
      </c>
      <c r="B8" s="21">
        <v>1</v>
      </c>
      <c r="C8" s="473" t="s">
        <v>10</v>
      </c>
      <c r="D8" s="926" t="s">
        <v>326</v>
      </c>
      <c r="E8" s="927"/>
      <c r="F8" s="22" t="s">
        <v>167</v>
      </c>
    </row>
    <row r="9" spans="1:6" ht="73.5" customHeight="1">
      <c r="A9" s="37" t="s">
        <v>168</v>
      </c>
      <c r="B9" s="21">
        <v>1</v>
      </c>
      <c r="C9" s="473" t="s">
        <v>10</v>
      </c>
      <c r="D9" s="926" t="s">
        <v>327</v>
      </c>
      <c r="E9" s="927"/>
      <c r="F9" s="22" t="s">
        <v>167</v>
      </c>
    </row>
    <row r="10" spans="1:6" ht="73.5" customHeight="1">
      <c r="A10" s="501" t="s">
        <v>328</v>
      </c>
      <c r="B10" s="32">
        <v>1</v>
      </c>
      <c r="C10" s="473" t="s">
        <v>10</v>
      </c>
      <c r="D10" s="935" t="s">
        <v>329</v>
      </c>
      <c r="E10" s="936"/>
      <c r="F10" s="22" t="s">
        <v>167</v>
      </c>
    </row>
    <row r="11" spans="1:6" ht="19.149999999999999" customHeight="1">
      <c r="C11" s="24"/>
      <c r="D11" s="23"/>
      <c r="E11" s="23"/>
      <c r="F11" s="7"/>
    </row>
    <row r="12" spans="1:6" ht="19.149999999999999" customHeight="1">
      <c r="C12" s="24"/>
      <c r="D12" s="23"/>
      <c r="E12" s="23"/>
      <c r="F12" s="7"/>
    </row>
    <row r="13" spans="1:6" ht="19.149999999999999" customHeight="1">
      <c r="C13" s="24"/>
      <c r="D13" s="23"/>
      <c r="E13" s="23"/>
      <c r="F13" s="7"/>
    </row>
    <row r="14" spans="1:6" ht="19.149999999999999" customHeight="1">
      <c r="C14" s="24"/>
      <c r="D14" s="23"/>
      <c r="E14" s="23"/>
      <c r="F14" s="7"/>
    </row>
    <row r="15" spans="1:6" ht="19.149999999999999" customHeight="1">
      <c r="C15" s="24"/>
      <c r="D15" s="23"/>
      <c r="E15" s="23"/>
      <c r="F15" s="7"/>
    </row>
    <row r="16" spans="1:6" ht="19.149999999999999" customHeight="1">
      <c r="C16" s="24"/>
      <c r="D16" s="23"/>
      <c r="E16" s="23"/>
      <c r="F16" s="7"/>
    </row>
    <row r="17" spans="1:6" ht="19.149999999999999" customHeight="1">
      <c r="C17" s="24"/>
      <c r="D17" s="23"/>
      <c r="E17" s="23"/>
      <c r="F17" s="7"/>
    </row>
    <row r="18" spans="1:6" ht="11.45" customHeight="1">
      <c r="A18" s="937" t="s">
        <v>169</v>
      </c>
      <c r="B18" s="937"/>
      <c r="C18" s="937"/>
      <c r="D18" s="937"/>
      <c r="E18" s="497"/>
    </row>
    <row r="19" spans="1:6" ht="8.1" customHeight="1">
      <c r="A19" s="469"/>
      <c r="B19" s="26"/>
    </row>
    <row r="20" spans="1:6" ht="14.25" customHeight="1">
      <c r="A20" s="469"/>
      <c r="B20" s="26"/>
    </row>
    <row r="21" spans="1:6" ht="17.25" customHeight="1">
      <c r="A21" s="469"/>
      <c r="B21" s="26"/>
    </row>
    <row r="22" spans="1:6" s="29" customFormat="1" ht="17.25" customHeight="1">
      <c r="A22" s="27" t="s">
        <v>257</v>
      </c>
      <c r="B22" s="28"/>
      <c r="C22" s="27"/>
      <c r="D22" s="27"/>
      <c r="E22" s="27"/>
    </row>
    <row r="23" spans="1:6" s="29" customFormat="1" ht="17.25" customHeight="1">
      <c r="A23" s="27" t="s">
        <v>170</v>
      </c>
      <c r="B23" s="28"/>
      <c r="C23" s="27"/>
      <c r="D23" s="27"/>
      <c r="E23" s="27"/>
    </row>
    <row r="24" spans="1:6" s="29" customFormat="1" ht="17.25" customHeight="1">
      <c r="A24" s="27" t="s">
        <v>267</v>
      </c>
      <c r="B24" s="28"/>
      <c r="C24" s="27"/>
      <c r="D24" s="27"/>
      <c r="E24" s="27"/>
    </row>
    <row r="25" spans="1:6" s="29" customFormat="1" ht="17.25" customHeight="1">
      <c r="A25" s="27" t="s">
        <v>258</v>
      </c>
      <c r="B25" s="28"/>
      <c r="C25" s="27"/>
      <c r="D25" s="27"/>
      <c r="E25" s="27"/>
    </row>
    <row r="26" spans="1:6" s="29" customFormat="1" ht="17.25" customHeight="1">
      <c r="A26" s="27" t="s">
        <v>259</v>
      </c>
      <c r="B26" s="28"/>
      <c r="C26" s="27"/>
      <c r="D26" s="27"/>
      <c r="E26" s="27"/>
    </row>
    <row r="27" spans="1:6" s="29" customFormat="1" ht="17.25" customHeight="1">
      <c r="A27" s="27"/>
      <c r="B27" s="28"/>
      <c r="C27" s="27"/>
      <c r="D27" s="27"/>
      <c r="E27" s="27"/>
    </row>
    <row r="28" spans="1:6" ht="17.25">
      <c r="A28" s="27" t="s">
        <v>330</v>
      </c>
      <c r="B28" s="26"/>
    </row>
    <row r="29" spans="1:6" ht="17.25">
      <c r="A29" s="27" t="s">
        <v>331</v>
      </c>
      <c r="B29" s="26"/>
    </row>
    <row r="30" spans="1:6" ht="17.25">
      <c r="A30" s="27" t="s">
        <v>332</v>
      </c>
      <c r="B30" s="26"/>
    </row>
    <row r="31" spans="1:6" ht="24.95" customHeight="1">
      <c r="A31" s="25"/>
      <c r="B31" s="26"/>
      <c r="D31" s="26"/>
      <c r="E31" s="26"/>
    </row>
    <row r="32" spans="1:6" ht="24.95" customHeight="1">
      <c r="A32" s="27" t="s">
        <v>269</v>
      </c>
      <c r="B32" s="26"/>
    </row>
    <row r="33" spans="1:3" ht="20.100000000000001" customHeight="1">
      <c r="A33" s="491" t="s">
        <v>270</v>
      </c>
      <c r="B33" s="26"/>
    </row>
    <row r="34" spans="1:3" ht="20.100000000000001" customHeight="1">
      <c r="A34" s="491" t="s">
        <v>271</v>
      </c>
      <c r="B34" s="26"/>
    </row>
    <row r="35" spans="1:3" ht="20.100000000000001" customHeight="1">
      <c r="A35" s="491" t="s">
        <v>333</v>
      </c>
      <c r="B35" s="26"/>
    </row>
    <row r="36" spans="1:3" ht="20.100000000000001" customHeight="1">
      <c r="A36" s="491" t="s">
        <v>334</v>
      </c>
      <c r="B36" s="31"/>
      <c r="C36" s="30"/>
    </row>
    <row r="37" spans="1:3" ht="20.100000000000001" customHeight="1">
      <c r="A37" s="491" t="s">
        <v>272</v>
      </c>
      <c r="B37" s="26"/>
    </row>
    <row r="38" spans="1:3" ht="20.25" customHeight="1">
      <c r="A38" s="502"/>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9"/>
  <pageMargins left="0.70866141732283472" right="0.70866141732283472" top="0.74803149606299213" bottom="0.15748031496062992"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D142"/>
  <sheetViews>
    <sheetView showGridLines="0" view="pageBreakPreview" topLeftCell="A19" zoomScaleNormal="100" zoomScaleSheetLayoutView="100" workbookViewId="0">
      <selection activeCell="AF33" sqref="AF3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03" t="s">
        <v>335</v>
      </c>
      <c r="AD1" s="41" t="s">
        <v>268</v>
      </c>
    </row>
    <row r="2" spans="1:30" ht="20.100000000000001" customHeight="1">
      <c r="A2" s="9" t="s">
        <v>90</v>
      </c>
    </row>
    <row r="4" spans="1:30" ht="20.100000000000001" customHeight="1">
      <c r="A4" t="s">
        <v>89</v>
      </c>
    </row>
    <row r="5" spans="1:30" ht="20.100000000000001" customHeight="1">
      <c r="A5" t="s">
        <v>126</v>
      </c>
    </row>
    <row r="6" spans="1:30" ht="20.100000000000001" customHeight="1">
      <c r="A6" t="s">
        <v>127</v>
      </c>
    </row>
    <row r="7" spans="1:30" ht="20.100000000000001" customHeight="1">
      <c r="A7" t="s">
        <v>77</v>
      </c>
    </row>
    <row r="9" spans="1:30" ht="20.100000000000001" customHeight="1">
      <c r="A9" s="8" t="s">
        <v>128</v>
      </c>
    </row>
    <row r="10" spans="1:30" ht="20.100000000000001" customHeight="1" thickBot="1">
      <c r="B10" s="41" t="s">
        <v>336</v>
      </c>
    </row>
    <row r="11" spans="1:30" ht="20.100000000000001" customHeight="1" thickBot="1">
      <c r="B11" s="116" t="s">
        <v>312</v>
      </c>
      <c r="C11" s="993"/>
      <c r="D11" s="994"/>
      <c r="E11" s="994"/>
      <c r="F11" s="994"/>
      <c r="G11" s="994"/>
      <c r="H11" s="994"/>
      <c r="I11" s="994"/>
      <c r="J11" s="994"/>
      <c r="K11" s="994"/>
      <c r="L11" s="995"/>
      <c r="M11" s="41"/>
    </row>
    <row r="13" spans="1:30" ht="20.100000000000001" customHeight="1">
      <c r="A13" s="8" t="s">
        <v>129</v>
      </c>
    </row>
    <row r="14" spans="1:30" ht="20.100000000000001" customHeight="1" thickBot="1">
      <c r="B14" t="s">
        <v>337</v>
      </c>
    </row>
    <row r="15" spans="1:30" ht="20.100000000000001" customHeight="1">
      <c r="B15" s="4" t="s">
        <v>6</v>
      </c>
      <c r="C15" s="982" t="s">
        <v>8</v>
      </c>
      <c r="D15" s="982"/>
      <c r="E15" s="982"/>
      <c r="F15" s="982"/>
      <c r="G15" s="982"/>
      <c r="H15" s="982"/>
      <c r="I15" s="982"/>
      <c r="J15" s="982"/>
      <c r="K15" s="982"/>
      <c r="L15" s="983"/>
      <c r="M15" s="967" t="s">
        <v>632</v>
      </c>
      <c r="N15" s="968"/>
      <c r="O15" s="968"/>
      <c r="P15" s="968"/>
      <c r="Q15" s="968"/>
      <c r="R15" s="968"/>
      <c r="S15" s="968"/>
      <c r="T15" s="968"/>
      <c r="U15" s="968"/>
      <c r="V15" s="968"/>
      <c r="W15" s="969"/>
      <c r="X15" s="970"/>
    </row>
    <row r="16" spans="1:30" ht="20.100000000000001" customHeight="1" thickBot="1">
      <c r="B16" s="5"/>
      <c r="C16" s="982" t="s">
        <v>78</v>
      </c>
      <c r="D16" s="982"/>
      <c r="E16" s="982"/>
      <c r="F16" s="982"/>
      <c r="G16" s="982"/>
      <c r="H16" s="982"/>
      <c r="I16" s="982"/>
      <c r="J16" s="982"/>
      <c r="K16" s="982"/>
      <c r="L16" s="983"/>
      <c r="M16" s="971" t="s">
        <v>631</v>
      </c>
      <c r="N16" s="972"/>
      <c r="O16" s="972"/>
      <c r="P16" s="972"/>
      <c r="Q16" s="972"/>
      <c r="R16" s="972"/>
      <c r="S16" s="972"/>
      <c r="T16" s="972"/>
      <c r="U16" s="973"/>
      <c r="V16" s="973"/>
      <c r="W16" s="974"/>
      <c r="X16" s="975"/>
      <c r="AD16" t="s">
        <v>88</v>
      </c>
    </row>
    <row r="17" spans="1:30" ht="20.100000000000001" customHeight="1" thickBot="1">
      <c r="B17" s="4" t="s">
        <v>79</v>
      </c>
      <c r="C17" s="982" t="s">
        <v>7</v>
      </c>
      <c r="D17" s="982"/>
      <c r="E17" s="982"/>
      <c r="F17" s="982"/>
      <c r="G17" s="982"/>
      <c r="H17" s="982"/>
      <c r="I17" s="982"/>
      <c r="J17" s="982"/>
      <c r="K17" s="982"/>
      <c r="L17" s="983"/>
      <c r="M17" s="474">
        <v>1</v>
      </c>
      <c r="N17" s="475">
        <v>0</v>
      </c>
      <c r="O17" s="475">
        <v>0</v>
      </c>
      <c r="P17" s="695" t="s">
        <v>410</v>
      </c>
      <c r="Q17" s="475">
        <v>1</v>
      </c>
      <c r="R17" s="475">
        <v>2</v>
      </c>
      <c r="S17" s="475">
        <v>3</v>
      </c>
      <c r="T17" s="476">
        <v>4</v>
      </c>
      <c r="U17" s="11"/>
      <c r="V17" s="12"/>
      <c r="W17" s="12"/>
      <c r="X17" s="12"/>
      <c r="AD17" t="str">
        <f>CONCATENATE(M17,N17,O17,P17,Q17,R17,S17,T17)</f>
        <v>100－1234</v>
      </c>
    </row>
    <row r="18" spans="1:30" ht="20.100000000000001" customHeight="1">
      <c r="B18" s="6"/>
      <c r="C18" s="982" t="s">
        <v>82</v>
      </c>
      <c r="D18" s="982"/>
      <c r="E18" s="982"/>
      <c r="F18" s="982"/>
      <c r="G18" s="982"/>
      <c r="H18" s="982"/>
      <c r="I18" s="982"/>
      <c r="J18" s="982"/>
      <c r="K18" s="982"/>
      <c r="L18" s="983"/>
      <c r="M18" s="971" t="s">
        <v>633</v>
      </c>
      <c r="N18" s="972"/>
      <c r="O18" s="972"/>
      <c r="P18" s="972"/>
      <c r="Q18" s="972"/>
      <c r="R18" s="972"/>
      <c r="S18" s="972"/>
      <c r="T18" s="972"/>
      <c r="U18" s="976"/>
      <c r="V18" s="976"/>
      <c r="W18" s="977"/>
      <c r="X18" s="978"/>
    </row>
    <row r="19" spans="1:30" ht="20.100000000000001" customHeight="1">
      <c r="B19" s="5"/>
      <c r="C19" s="982" t="s">
        <v>83</v>
      </c>
      <c r="D19" s="982"/>
      <c r="E19" s="982"/>
      <c r="F19" s="982"/>
      <c r="G19" s="982"/>
      <c r="H19" s="982"/>
      <c r="I19" s="982"/>
      <c r="J19" s="982"/>
      <c r="K19" s="982"/>
      <c r="L19" s="983"/>
      <c r="M19" s="971" t="s">
        <v>634</v>
      </c>
      <c r="N19" s="972"/>
      <c r="O19" s="972"/>
      <c r="P19" s="972"/>
      <c r="Q19" s="972"/>
      <c r="R19" s="972"/>
      <c r="S19" s="972"/>
      <c r="T19" s="972"/>
      <c r="U19" s="972"/>
      <c r="V19" s="972"/>
      <c r="W19" s="979"/>
      <c r="X19" s="980"/>
    </row>
    <row r="20" spans="1:30" ht="20.100000000000001" customHeight="1">
      <c r="B20" s="4" t="s">
        <v>80</v>
      </c>
      <c r="C20" s="982" t="s">
        <v>72</v>
      </c>
      <c r="D20" s="982"/>
      <c r="E20" s="982"/>
      <c r="F20" s="982"/>
      <c r="G20" s="982"/>
      <c r="H20" s="982"/>
      <c r="I20" s="982"/>
      <c r="J20" s="982"/>
      <c r="K20" s="982"/>
      <c r="L20" s="983"/>
      <c r="M20" s="971"/>
      <c r="N20" s="972"/>
      <c r="O20" s="972"/>
      <c r="P20" s="972"/>
      <c r="Q20" s="972"/>
      <c r="R20" s="972"/>
      <c r="S20" s="972"/>
      <c r="T20" s="972"/>
      <c r="U20" s="972"/>
      <c r="V20" s="972"/>
      <c r="W20" s="979"/>
      <c r="X20" s="980"/>
    </row>
    <row r="21" spans="1:30" ht="20.100000000000001" customHeight="1">
      <c r="B21" s="5"/>
      <c r="C21" s="982" t="s">
        <v>73</v>
      </c>
      <c r="D21" s="982"/>
      <c r="E21" s="982"/>
      <c r="F21" s="982"/>
      <c r="G21" s="982"/>
      <c r="H21" s="982"/>
      <c r="I21" s="982"/>
      <c r="J21" s="982"/>
      <c r="K21" s="982"/>
      <c r="L21" s="983"/>
      <c r="M21" s="985" t="s">
        <v>635</v>
      </c>
      <c r="N21" s="973"/>
      <c r="O21" s="973"/>
      <c r="P21" s="973"/>
      <c r="Q21" s="973"/>
      <c r="R21" s="973"/>
      <c r="S21" s="973"/>
      <c r="T21" s="973"/>
      <c r="U21" s="973"/>
      <c r="V21" s="973"/>
      <c r="W21" s="974"/>
      <c r="X21" s="975"/>
    </row>
    <row r="22" spans="1:30" ht="20.100000000000001" customHeight="1">
      <c r="B22" s="991" t="s">
        <v>120</v>
      </c>
      <c r="C22" s="982" t="s">
        <v>8</v>
      </c>
      <c r="D22" s="982"/>
      <c r="E22" s="982"/>
      <c r="F22" s="982"/>
      <c r="G22" s="982"/>
      <c r="H22" s="982"/>
      <c r="I22" s="982"/>
      <c r="J22" s="982"/>
      <c r="K22" s="982"/>
      <c r="L22" s="983"/>
      <c r="M22" s="971" t="s">
        <v>636</v>
      </c>
      <c r="N22" s="972"/>
      <c r="O22" s="972"/>
      <c r="P22" s="972"/>
      <c r="Q22" s="972"/>
      <c r="R22" s="972"/>
      <c r="S22" s="972"/>
      <c r="T22" s="972"/>
      <c r="U22" s="972"/>
      <c r="V22" s="972"/>
      <c r="W22" s="979"/>
      <c r="X22" s="980"/>
    </row>
    <row r="23" spans="1:30" ht="20.100000000000001" customHeight="1">
      <c r="B23" s="992"/>
      <c r="C23" s="984" t="s">
        <v>117</v>
      </c>
      <c r="D23" s="984"/>
      <c r="E23" s="984"/>
      <c r="F23" s="984"/>
      <c r="G23" s="984"/>
      <c r="H23" s="984"/>
      <c r="I23" s="984"/>
      <c r="J23" s="984"/>
      <c r="K23" s="984"/>
      <c r="L23" s="984"/>
      <c r="M23" s="971" t="s">
        <v>635</v>
      </c>
      <c r="N23" s="972"/>
      <c r="O23" s="972"/>
      <c r="P23" s="972"/>
      <c r="Q23" s="972"/>
      <c r="R23" s="972"/>
      <c r="S23" s="972"/>
      <c r="T23" s="972"/>
      <c r="U23" s="972"/>
      <c r="V23" s="972"/>
      <c r="W23" s="979"/>
      <c r="X23" s="980"/>
    </row>
    <row r="24" spans="1:30" ht="20.100000000000001" customHeight="1">
      <c r="B24" s="4" t="s">
        <v>118</v>
      </c>
      <c r="C24" s="982" t="s">
        <v>0</v>
      </c>
      <c r="D24" s="982"/>
      <c r="E24" s="982"/>
      <c r="F24" s="982"/>
      <c r="G24" s="982"/>
      <c r="H24" s="982"/>
      <c r="I24" s="982"/>
      <c r="J24" s="982"/>
      <c r="K24" s="982"/>
      <c r="L24" s="983"/>
      <c r="M24" s="981" t="s">
        <v>637</v>
      </c>
      <c r="N24" s="976"/>
      <c r="O24" s="976"/>
      <c r="P24" s="976"/>
      <c r="Q24" s="976"/>
      <c r="R24" s="976"/>
      <c r="S24" s="976"/>
      <c r="T24" s="976"/>
      <c r="U24" s="976"/>
      <c r="V24" s="976"/>
      <c r="W24" s="977"/>
      <c r="X24" s="978"/>
    </row>
    <row r="25" spans="1:30" ht="20.100000000000001" customHeight="1">
      <c r="B25" s="6"/>
      <c r="C25" s="982" t="s">
        <v>1</v>
      </c>
      <c r="D25" s="982"/>
      <c r="E25" s="982"/>
      <c r="F25" s="982"/>
      <c r="G25" s="982"/>
      <c r="H25" s="982"/>
      <c r="I25" s="982"/>
      <c r="J25" s="982"/>
      <c r="K25" s="982"/>
      <c r="L25" s="983"/>
      <c r="M25" s="971" t="s">
        <v>638</v>
      </c>
      <c r="N25" s="972"/>
      <c r="O25" s="972"/>
      <c r="P25" s="972"/>
      <c r="Q25" s="972"/>
      <c r="R25" s="972"/>
      <c r="S25" s="972"/>
      <c r="T25" s="972"/>
      <c r="U25" s="972"/>
      <c r="V25" s="972"/>
      <c r="W25" s="979"/>
      <c r="X25" s="980"/>
    </row>
    <row r="26" spans="1:30" ht="20.100000000000001" customHeight="1" thickBot="1">
      <c r="B26" s="17"/>
      <c r="C26" s="982" t="s">
        <v>119</v>
      </c>
      <c r="D26" s="982"/>
      <c r="E26" s="982"/>
      <c r="F26" s="982"/>
      <c r="G26" s="982"/>
      <c r="H26" s="982"/>
      <c r="I26" s="982"/>
      <c r="J26" s="982"/>
      <c r="K26" s="982"/>
      <c r="L26" s="983"/>
      <c r="M26" s="996" t="s">
        <v>639</v>
      </c>
      <c r="N26" s="997"/>
      <c r="O26" s="997"/>
      <c r="P26" s="997"/>
      <c r="Q26" s="997"/>
      <c r="R26" s="997"/>
      <c r="S26" s="997"/>
      <c r="T26" s="997"/>
      <c r="U26" s="997"/>
      <c r="V26" s="997"/>
      <c r="W26" s="998"/>
      <c r="X26" s="999"/>
    </row>
    <row r="28" spans="1:30" ht="20.100000000000001" customHeight="1">
      <c r="A28" s="8" t="s">
        <v>87</v>
      </c>
    </row>
    <row r="29" spans="1:30" ht="20.100000000000001" customHeight="1">
      <c r="B29" t="s">
        <v>338</v>
      </c>
      <c r="X29" s="7"/>
    </row>
    <row r="30" spans="1:30" ht="35.1" customHeight="1">
      <c r="B30" s="470" t="s">
        <v>262</v>
      </c>
      <c r="C30" s="940" t="s">
        <v>420</v>
      </c>
      <c r="D30" s="940"/>
      <c r="E30" s="940"/>
      <c r="F30" s="940"/>
      <c r="G30" s="940"/>
      <c r="H30" s="940"/>
      <c r="I30" s="940"/>
      <c r="J30" s="940"/>
      <c r="K30" s="940"/>
      <c r="L30" s="940"/>
      <c r="M30" s="940"/>
      <c r="N30" s="940"/>
      <c r="O30" s="940"/>
      <c r="P30" s="940"/>
      <c r="Q30" s="940"/>
      <c r="R30" s="940"/>
      <c r="S30" s="940"/>
      <c r="T30" s="940"/>
      <c r="U30" s="940"/>
      <c r="V30" s="940"/>
      <c r="W30" s="940"/>
      <c r="X30" s="940"/>
      <c r="Y30" s="940"/>
      <c r="Z30" s="940"/>
      <c r="AA30" s="940"/>
      <c r="AB30" s="940"/>
    </row>
    <row r="31" spans="1:30" ht="35.1" customHeight="1" thickBot="1">
      <c r="B31" s="470" t="s">
        <v>263</v>
      </c>
      <c r="C31" s="940" t="s">
        <v>421</v>
      </c>
      <c r="D31" s="940"/>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940"/>
    </row>
    <row r="32" spans="1:30" ht="27" customHeight="1">
      <c r="B32" s="949" t="s">
        <v>81</v>
      </c>
      <c r="C32" s="951" t="s">
        <v>228</v>
      </c>
      <c r="D32" s="952"/>
      <c r="E32" s="952"/>
      <c r="F32" s="952"/>
      <c r="G32" s="952"/>
      <c r="H32" s="952"/>
      <c r="I32" s="952"/>
      <c r="J32" s="952"/>
      <c r="K32" s="952"/>
      <c r="L32" s="953"/>
      <c r="M32" s="958" t="s">
        <v>84</v>
      </c>
      <c r="N32" s="959"/>
      <c r="O32" s="959"/>
      <c r="P32" s="959"/>
      <c r="Q32" s="960"/>
      <c r="R32" s="943" t="s">
        <v>151</v>
      </c>
      <c r="S32" s="944"/>
      <c r="T32" s="944"/>
      <c r="U32" s="944"/>
      <c r="V32" s="944"/>
      <c r="W32" s="945"/>
      <c r="X32" s="941" t="s">
        <v>85</v>
      </c>
      <c r="Y32" s="941" t="s">
        <v>86</v>
      </c>
      <c r="Z32" s="938" t="s">
        <v>411</v>
      </c>
      <c r="AA32" s="938" t="s">
        <v>313</v>
      </c>
      <c r="AB32" s="988" t="s">
        <v>419</v>
      </c>
    </row>
    <row r="33" spans="2:30" ht="41.25" customHeight="1" thickBot="1">
      <c r="B33" s="950"/>
      <c r="C33" s="954"/>
      <c r="D33" s="955"/>
      <c r="E33" s="955"/>
      <c r="F33" s="955"/>
      <c r="G33" s="955"/>
      <c r="H33" s="955"/>
      <c r="I33" s="955"/>
      <c r="J33" s="955"/>
      <c r="K33" s="955"/>
      <c r="L33" s="956"/>
      <c r="M33" s="961"/>
      <c r="N33" s="962"/>
      <c r="O33" s="962"/>
      <c r="P33" s="962"/>
      <c r="Q33" s="963"/>
      <c r="R33" s="957" t="s">
        <v>154</v>
      </c>
      <c r="S33" s="942"/>
      <c r="T33" s="942"/>
      <c r="U33" s="942"/>
      <c r="V33" s="942"/>
      <c r="W33" s="858" t="s">
        <v>155</v>
      </c>
      <c r="X33" s="942"/>
      <c r="Y33" s="942"/>
      <c r="Z33" s="939"/>
      <c r="AA33" s="939"/>
      <c r="AB33" s="989"/>
    </row>
    <row r="34" spans="2:30" ht="37.5" customHeight="1">
      <c r="B34" s="10">
        <v>1</v>
      </c>
      <c r="C34" s="849">
        <v>1</v>
      </c>
      <c r="D34" s="850">
        <v>3</v>
      </c>
      <c r="E34" s="850">
        <v>3</v>
      </c>
      <c r="F34" s="850">
        <v>4</v>
      </c>
      <c r="G34" s="850">
        <v>5</v>
      </c>
      <c r="H34" s="850">
        <v>6</v>
      </c>
      <c r="I34" s="850">
        <v>7</v>
      </c>
      <c r="J34" s="850">
        <v>8</v>
      </c>
      <c r="K34" s="850">
        <v>9</v>
      </c>
      <c r="L34" s="851">
        <v>1</v>
      </c>
      <c r="M34" s="987" t="s">
        <v>640</v>
      </c>
      <c r="N34" s="987"/>
      <c r="O34" s="987"/>
      <c r="P34" s="987"/>
      <c r="Q34" s="987"/>
      <c r="R34" s="987" t="s">
        <v>640</v>
      </c>
      <c r="S34" s="987"/>
      <c r="T34" s="987"/>
      <c r="U34" s="987"/>
      <c r="V34" s="987"/>
      <c r="W34" s="852" t="s">
        <v>641</v>
      </c>
      <c r="X34" s="853" t="s">
        <v>649</v>
      </c>
      <c r="Y34" s="854" t="s">
        <v>220</v>
      </c>
      <c r="Z34" s="855">
        <v>250000</v>
      </c>
      <c r="AA34" s="856">
        <v>86000</v>
      </c>
      <c r="AB34" s="857">
        <f>IF(Z34="","",Z34-AA34)</f>
        <v>164000</v>
      </c>
    </row>
    <row r="35" spans="2:30" ht="37.5" customHeight="1">
      <c r="B35" s="10">
        <f>B34+1</f>
        <v>2</v>
      </c>
      <c r="C35" s="477">
        <v>1</v>
      </c>
      <c r="D35" s="478">
        <v>3</v>
      </c>
      <c r="E35" s="478">
        <v>3</v>
      </c>
      <c r="F35" s="478">
        <v>4</v>
      </c>
      <c r="G35" s="478">
        <v>5</v>
      </c>
      <c r="H35" s="478">
        <v>6</v>
      </c>
      <c r="I35" s="478">
        <v>7</v>
      </c>
      <c r="J35" s="478">
        <v>8</v>
      </c>
      <c r="K35" s="478">
        <v>9</v>
      </c>
      <c r="L35" s="479">
        <v>2</v>
      </c>
      <c r="M35" s="986" t="s">
        <v>640</v>
      </c>
      <c r="N35" s="986"/>
      <c r="O35" s="986"/>
      <c r="P35" s="986"/>
      <c r="Q35" s="986"/>
      <c r="R35" s="986" t="s">
        <v>640</v>
      </c>
      <c r="S35" s="986"/>
      <c r="T35" s="986"/>
      <c r="U35" s="986"/>
      <c r="V35" s="986"/>
      <c r="W35" s="480" t="s">
        <v>642</v>
      </c>
      <c r="X35" s="481" t="s">
        <v>650</v>
      </c>
      <c r="Y35" s="481" t="s">
        <v>260</v>
      </c>
      <c r="Z35" s="482">
        <v>400000</v>
      </c>
      <c r="AA35" s="483">
        <v>137600</v>
      </c>
      <c r="AB35" s="471">
        <f t="shared" ref="AB35:AB98" si="0">IF(Z35="","",Z35-AA35)</f>
        <v>262400</v>
      </c>
    </row>
    <row r="36" spans="2:30" ht="37.5" customHeight="1">
      <c r="B36" s="10">
        <f t="shared" ref="B36:B72" si="1">B35+1</f>
        <v>3</v>
      </c>
      <c r="C36" s="477">
        <v>1</v>
      </c>
      <c r="D36" s="478">
        <v>3</v>
      </c>
      <c r="E36" s="478">
        <v>3</v>
      </c>
      <c r="F36" s="478">
        <v>4</v>
      </c>
      <c r="G36" s="478">
        <v>5</v>
      </c>
      <c r="H36" s="478">
        <v>6</v>
      </c>
      <c r="I36" s="478">
        <v>7</v>
      </c>
      <c r="J36" s="478">
        <v>8</v>
      </c>
      <c r="K36" s="478">
        <v>9</v>
      </c>
      <c r="L36" s="479">
        <v>3</v>
      </c>
      <c r="M36" s="986" t="s">
        <v>643</v>
      </c>
      <c r="N36" s="986"/>
      <c r="O36" s="986"/>
      <c r="P36" s="986"/>
      <c r="Q36" s="986"/>
      <c r="R36" s="986" t="s">
        <v>640</v>
      </c>
      <c r="S36" s="986"/>
      <c r="T36" s="986"/>
      <c r="U36" s="986"/>
      <c r="V36" s="986"/>
      <c r="W36" s="480" t="s">
        <v>644</v>
      </c>
      <c r="X36" s="481" t="s">
        <v>651</v>
      </c>
      <c r="Y36" s="481" t="s">
        <v>222</v>
      </c>
      <c r="Z36" s="482">
        <v>400000</v>
      </c>
      <c r="AA36" s="483">
        <v>24800</v>
      </c>
      <c r="AB36" s="471">
        <f t="shared" si="0"/>
        <v>375200</v>
      </c>
    </row>
    <row r="37" spans="2:30" ht="37.5" customHeight="1">
      <c r="B37" s="10">
        <f t="shared" si="1"/>
        <v>4</v>
      </c>
      <c r="C37" s="477">
        <v>1</v>
      </c>
      <c r="D37" s="478">
        <v>1</v>
      </c>
      <c r="E37" s="478">
        <v>3</v>
      </c>
      <c r="F37" s="478">
        <v>4</v>
      </c>
      <c r="G37" s="478">
        <v>5</v>
      </c>
      <c r="H37" s="478">
        <v>6</v>
      </c>
      <c r="I37" s="478">
        <v>7</v>
      </c>
      <c r="J37" s="478">
        <v>8</v>
      </c>
      <c r="K37" s="478">
        <v>9</v>
      </c>
      <c r="L37" s="479">
        <v>4</v>
      </c>
      <c r="M37" s="986" t="s">
        <v>645</v>
      </c>
      <c r="N37" s="986"/>
      <c r="O37" s="986"/>
      <c r="P37" s="986"/>
      <c r="Q37" s="986"/>
      <c r="R37" s="986" t="s">
        <v>645</v>
      </c>
      <c r="S37" s="986"/>
      <c r="T37" s="986"/>
      <c r="U37" s="986"/>
      <c r="V37" s="986"/>
      <c r="W37" s="480" t="s">
        <v>646</v>
      </c>
      <c r="X37" s="481" t="s">
        <v>652</v>
      </c>
      <c r="Y37" s="481" t="s">
        <v>227</v>
      </c>
      <c r="Z37" s="482">
        <v>2000000</v>
      </c>
      <c r="AA37" s="483">
        <v>152000</v>
      </c>
      <c r="AB37" s="471">
        <f t="shared" si="0"/>
        <v>1848000</v>
      </c>
    </row>
    <row r="38" spans="2:30" ht="37.5" customHeight="1">
      <c r="B38" s="10">
        <f t="shared" si="1"/>
        <v>5</v>
      </c>
      <c r="C38" s="477">
        <v>1</v>
      </c>
      <c r="D38" s="478">
        <v>4</v>
      </c>
      <c r="E38" s="478">
        <v>3</v>
      </c>
      <c r="F38" s="478">
        <v>4</v>
      </c>
      <c r="G38" s="478">
        <v>5</v>
      </c>
      <c r="H38" s="478">
        <v>6</v>
      </c>
      <c r="I38" s="478">
        <v>7</v>
      </c>
      <c r="J38" s="478">
        <v>8</v>
      </c>
      <c r="K38" s="478">
        <v>9</v>
      </c>
      <c r="L38" s="479">
        <v>5</v>
      </c>
      <c r="M38" s="986" t="s">
        <v>647</v>
      </c>
      <c r="N38" s="986"/>
      <c r="O38" s="986"/>
      <c r="P38" s="986"/>
      <c r="Q38" s="986"/>
      <c r="R38" s="986" t="s">
        <v>648</v>
      </c>
      <c r="S38" s="986"/>
      <c r="T38" s="986"/>
      <c r="U38" s="986"/>
      <c r="V38" s="986"/>
      <c r="W38" s="480" t="s">
        <v>647</v>
      </c>
      <c r="X38" s="481" t="s">
        <v>653</v>
      </c>
      <c r="Y38" s="481" t="s">
        <v>261</v>
      </c>
      <c r="Z38" s="482">
        <v>400000</v>
      </c>
      <c r="AA38" s="483">
        <v>48400</v>
      </c>
      <c r="AB38" s="471">
        <f t="shared" si="0"/>
        <v>351600</v>
      </c>
    </row>
    <row r="39" spans="2:30" ht="37.5" customHeight="1">
      <c r="B39" s="10">
        <f t="shared" si="1"/>
        <v>6</v>
      </c>
      <c r="C39" s="477">
        <v>1</v>
      </c>
      <c r="D39" s="478">
        <v>2</v>
      </c>
      <c r="E39" s="478">
        <v>3</v>
      </c>
      <c r="F39" s="478">
        <v>4</v>
      </c>
      <c r="G39" s="478">
        <v>5</v>
      </c>
      <c r="H39" s="478">
        <v>6</v>
      </c>
      <c r="I39" s="478">
        <v>7</v>
      </c>
      <c r="J39" s="478">
        <v>8</v>
      </c>
      <c r="K39" s="478">
        <v>9</v>
      </c>
      <c r="L39" s="479">
        <v>6</v>
      </c>
      <c r="M39" s="986" t="s">
        <v>678</v>
      </c>
      <c r="N39" s="986"/>
      <c r="O39" s="986"/>
      <c r="P39" s="986"/>
      <c r="Q39" s="986"/>
      <c r="R39" s="964" t="s">
        <v>678</v>
      </c>
      <c r="S39" s="965"/>
      <c r="T39" s="965"/>
      <c r="U39" s="965"/>
      <c r="V39" s="966"/>
      <c r="W39" s="480" t="s">
        <v>679</v>
      </c>
      <c r="X39" s="481" t="s">
        <v>680</v>
      </c>
      <c r="Y39" s="481" t="s">
        <v>223</v>
      </c>
      <c r="Z39" s="482">
        <v>2800000</v>
      </c>
      <c r="AA39" s="483">
        <v>338800</v>
      </c>
      <c r="AB39" s="471">
        <f t="shared" si="0"/>
        <v>2461200</v>
      </c>
    </row>
    <row r="40" spans="2:30" ht="37.5" customHeight="1">
      <c r="B40" s="10">
        <f t="shared" si="1"/>
        <v>7</v>
      </c>
      <c r="C40" s="477">
        <v>1</v>
      </c>
      <c r="D40" s="478">
        <v>2</v>
      </c>
      <c r="E40" s="478">
        <v>3</v>
      </c>
      <c r="F40" s="478">
        <v>4</v>
      </c>
      <c r="G40" s="478">
        <v>5</v>
      </c>
      <c r="H40" s="478">
        <v>6</v>
      </c>
      <c r="I40" s="478">
        <v>7</v>
      </c>
      <c r="J40" s="478">
        <v>8</v>
      </c>
      <c r="K40" s="478">
        <v>9</v>
      </c>
      <c r="L40" s="479">
        <v>6</v>
      </c>
      <c r="M40" s="986" t="s">
        <v>678</v>
      </c>
      <c r="N40" s="986"/>
      <c r="O40" s="986"/>
      <c r="P40" s="986"/>
      <c r="Q40" s="986"/>
      <c r="R40" s="964" t="s">
        <v>678</v>
      </c>
      <c r="S40" s="965"/>
      <c r="T40" s="965"/>
      <c r="U40" s="965"/>
      <c r="V40" s="966"/>
      <c r="W40" s="480" t="s">
        <v>679</v>
      </c>
      <c r="X40" s="481" t="s">
        <v>680</v>
      </c>
      <c r="Y40" s="481" t="s">
        <v>274</v>
      </c>
      <c r="Z40" s="482">
        <v>300000</v>
      </c>
      <c r="AA40" s="483">
        <v>25800</v>
      </c>
      <c r="AB40" s="471">
        <f t="shared" si="0"/>
        <v>274200</v>
      </c>
    </row>
    <row r="41" spans="2:30" ht="37.5" customHeight="1">
      <c r="B41" s="10">
        <f t="shared" si="1"/>
        <v>8</v>
      </c>
      <c r="C41" s="477"/>
      <c r="D41" s="478"/>
      <c r="E41" s="478"/>
      <c r="F41" s="478"/>
      <c r="G41" s="478"/>
      <c r="H41" s="478"/>
      <c r="I41" s="478"/>
      <c r="J41" s="478"/>
      <c r="K41" s="478"/>
      <c r="L41" s="479"/>
      <c r="M41" s="986"/>
      <c r="N41" s="986"/>
      <c r="O41" s="986"/>
      <c r="P41" s="986"/>
      <c r="Q41" s="986"/>
      <c r="R41" s="964"/>
      <c r="S41" s="965"/>
      <c r="T41" s="965"/>
      <c r="U41" s="965"/>
      <c r="V41" s="966"/>
      <c r="W41" s="480"/>
      <c r="X41" s="481"/>
      <c r="Y41" s="481"/>
      <c r="Z41" s="482"/>
      <c r="AA41" s="483"/>
      <c r="AB41" s="471" t="str">
        <f t="shared" si="0"/>
        <v/>
      </c>
    </row>
    <row r="42" spans="2:30" ht="37.5" customHeight="1">
      <c r="B42" s="10">
        <f t="shared" si="1"/>
        <v>9</v>
      </c>
      <c r="C42" s="477"/>
      <c r="D42" s="478"/>
      <c r="E42" s="478"/>
      <c r="F42" s="478"/>
      <c r="G42" s="478"/>
      <c r="H42" s="478"/>
      <c r="I42" s="478"/>
      <c r="J42" s="478"/>
      <c r="K42" s="478"/>
      <c r="L42" s="479"/>
      <c r="M42" s="986"/>
      <c r="N42" s="986"/>
      <c r="O42" s="986"/>
      <c r="P42" s="986"/>
      <c r="Q42" s="986"/>
      <c r="R42" s="964"/>
      <c r="S42" s="965"/>
      <c r="T42" s="965"/>
      <c r="U42" s="965"/>
      <c r="V42" s="966"/>
      <c r="W42" s="480"/>
      <c r="X42" s="481"/>
      <c r="Y42" s="481"/>
      <c r="Z42" s="482"/>
      <c r="AA42" s="483"/>
      <c r="AB42" s="471" t="str">
        <f t="shared" si="0"/>
        <v/>
      </c>
    </row>
    <row r="43" spans="2:30" ht="37.5" customHeight="1">
      <c r="B43" s="10">
        <f t="shared" si="1"/>
        <v>10</v>
      </c>
      <c r="C43" s="477"/>
      <c r="D43" s="478"/>
      <c r="E43" s="478"/>
      <c r="F43" s="478"/>
      <c r="G43" s="478"/>
      <c r="H43" s="478"/>
      <c r="I43" s="478"/>
      <c r="J43" s="478"/>
      <c r="K43" s="478"/>
      <c r="L43" s="479"/>
      <c r="M43" s="986"/>
      <c r="N43" s="986"/>
      <c r="O43" s="986"/>
      <c r="P43" s="986"/>
      <c r="Q43" s="986"/>
      <c r="R43" s="964"/>
      <c r="S43" s="965"/>
      <c r="T43" s="965"/>
      <c r="U43" s="965"/>
      <c r="V43" s="966"/>
      <c r="W43" s="480"/>
      <c r="X43" s="481"/>
      <c r="Y43" s="481"/>
      <c r="Z43" s="482"/>
      <c r="AA43" s="483"/>
      <c r="AB43" s="471" t="str">
        <f t="shared" si="0"/>
        <v/>
      </c>
    </row>
    <row r="44" spans="2:30" ht="37.5" customHeight="1">
      <c r="B44" s="10">
        <f t="shared" si="1"/>
        <v>11</v>
      </c>
      <c r="C44" s="477"/>
      <c r="D44" s="478"/>
      <c r="E44" s="478"/>
      <c r="F44" s="478"/>
      <c r="G44" s="478"/>
      <c r="H44" s="478"/>
      <c r="I44" s="478"/>
      <c r="J44" s="478"/>
      <c r="K44" s="478"/>
      <c r="L44" s="479"/>
      <c r="M44" s="986"/>
      <c r="N44" s="986"/>
      <c r="O44" s="986"/>
      <c r="P44" s="986"/>
      <c r="Q44" s="986"/>
      <c r="R44" s="964"/>
      <c r="S44" s="965"/>
      <c r="T44" s="965"/>
      <c r="U44" s="965"/>
      <c r="V44" s="966"/>
      <c r="W44" s="480"/>
      <c r="X44" s="481"/>
      <c r="Y44" s="481"/>
      <c r="Z44" s="482"/>
      <c r="AA44" s="483"/>
      <c r="AB44" s="471" t="str">
        <f t="shared" si="0"/>
        <v/>
      </c>
    </row>
    <row r="45" spans="2:30" ht="37.5" customHeight="1">
      <c r="B45" s="10">
        <f t="shared" si="1"/>
        <v>12</v>
      </c>
      <c r="C45" s="477"/>
      <c r="D45" s="478"/>
      <c r="E45" s="478"/>
      <c r="F45" s="478"/>
      <c r="G45" s="478"/>
      <c r="H45" s="478"/>
      <c r="I45" s="478"/>
      <c r="J45" s="478"/>
      <c r="K45" s="478"/>
      <c r="L45" s="479"/>
      <c r="M45" s="986"/>
      <c r="N45" s="986"/>
      <c r="O45" s="986"/>
      <c r="P45" s="986"/>
      <c r="Q45" s="986"/>
      <c r="R45" s="964"/>
      <c r="S45" s="965"/>
      <c r="T45" s="965"/>
      <c r="U45" s="965"/>
      <c r="V45" s="966"/>
      <c r="W45" s="480"/>
      <c r="X45" s="481"/>
      <c r="Y45" s="481"/>
      <c r="Z45" s="482"/>
      <c r="AA45" s="483"/>
      <c r="AB45" s="471"/>
      <c r="AD45" s="859"/>
    </row>
    <row r="46" spans="2:30" ht="37.5" customHeight="1">
      <c r="B46" s="10">
        <f t="shared" si="1"/>
        <v>13</v>
      </c>
      <c r="C46" s="477"/>
      <c r="D46" s="478"/>
      <c r="E46" s="478"/>
      <c r="F46" s="478"/>
      <c r="G46" s="478"/>
      <c r="H46" s="478"/>
      <c r="I46" s="478"/>
      <c r="J46" s="478"/>
      <c r="K46" s="478"/>
      <c r="L46" s="479"/>
      <c r="M46" s="986"/>
      <c r="N46" s="986"/>
      <c r="O46" s="986"/>
      <c r="P46" s="986"/>
      <c r="Q46" s="986"/>
      <c r="R46" s="964"/>
      <c r="S46" s="965"/>
      <c r="T46" s="965"/>
      <c r="U46" s="965"/>
      <c r="V46" s="966"/>
      <c r="W46" s="480"/>
      <c r="X46" s="481"/>
      <c r="Y46" s="481"/>
      <c r="Z46" s="482"/>
      <c r="AA46" s="483"/>
      <c r="AB46" s="471"/>
    </row>
    <row r="47" spans="2:30" ht="37.5" customHeight="1">
      <c r="B47" s="10">
        <f t="shared" si="1"/>
        <v>14</v>
      </c>
      <c r="C47" s="477"/>
      <c r="D47" s="478"/>
      <c r="E47" s="478"/>
      <c r="F47" s="478"/>
      <c r="G47" s="478"/>
      <c r="H47" s="478"/>
      <c r="I47" s="478"/>
      <c r="J47" s="478"/>
      <c r="K47" s="478"/>
      <c r="L47" s="479"/>
      <c r="M47" s="986"/>
      <c r="N47" s="986"/>
      <c r="O47" s="986"/>
      <c r="P47" s="986"/>
      <c r="Q47" s="986"/>
      <c r="R47" s="964"/>
      <c r="S47" s="965"/>
      <c r="T47" s="965"/>
      <c r="U47" s="965"/>
      <c r="V47" s="966"/>
      <c r="W47" s="480"/>
      <c r="X47" s="481"/>
      <c r="Y47" s="481"/>
      <c r="Z47" s="482"/>
      <c r="AA47" s="483"/>
      <c r="AB47" s="471" t="str">
        <f t="shared" si="0"/>
        <v/>
      </c>
    </row>
    <row r="48" spans="2:30" ht="37.5" customHeight="1">
      <c r="B48" s="10">
        <f t="shared" si="1"/>
        <v>15</v>
      </c>
      <c r="C48" s="477"/>
      <c r="D48" s="478"/>
      <c r="E48" s="478"/>
      <c r="F48" s="478"/>
      <c r="G48" s="478"/>
      <c r="H48" s="478"/>
      <c r="I48" s="478"/>
      <c r="J48" s="478"/>
      <c r="K48" s="478"/>
      <c r="L48" s="479"/>
      <c r="M48" s="986"/>
      <c r="N48" s="986"/>
      <c r="O48" s="986"/>
      <c r="P48" s="986"/>
      <c r="Q48" s="986"/>
      <c r="R48" s="964"/>
      <c r="S48" s="965"/>
      <c r="T48" s="965"/>
      <c r="U48" s="965"/>
      <c r="V48" s="966"/>
      <c r="W48" s="480"/>
      <c r="X48" s="481"/>
      <c r="Y48" s="481"/>
      <c r="Z48" s="482"/>
      <c r="AA48" s="483"/>
      <c r="AB48" s="471" t="str">
        <f t="shared" si="0"/>
        <v/>
      </c>
    </row>
    <row r="49" spans="2:28" ht="37.5" customHeight="1">
      <c r="B49" s="10">
        <f t="shared" si="1"/>
        <v>16</v>
      </c>
      <c r="C49" s="477"/>
      <c r="D49" s="478"/>
      <c r="E49" s="478"/>
      <c r="F49" s="478"/>
      <c r="G49" s="478"/>
      <c r="H49" s="478"/>
      <c r="I49" s="478"/>
      <c r="J49" s="478"/>
      <c r="K49" s="478"/>
      <c r="L49" s="479"/>
      <c r="M49" s="986"/>
      <c r="N49" s="986"/>
      <c r="O49" s="986"/>
      <c r="P49" s="986"/>
      <c r="Q49" s="986"/>
      <c r="R49" s="964"/>
      <c r="S49" s="965"/>
      <c r="T49" s="965"/>
      <c r="U49" s="965"/>
      <c r="V49" s="966"/>
      <c r="W49" s="480"/>
      <c r="X49" s="481"/>
      <c r="Y49" s="481"/>
      <c r="Z49" s="482"/>
      <c r="AA49" s="483"/>
      <c r="AB49" s="471" t="str">
        <f t="shared" si="0"/>
        <v/>
      </c>
    </row>
    <row r="50" spans="2:28" ht="37.5" customHeight="1">
      <c r="B50" s="10">
        <f t="shared" si="1"/>
        <v>17</v>
      </c>
      <c r="C50" s="477"/>
      <c r="D50" s="478"/>
      <c r="E50" s="478"/>
      <c r="F50" s="478"/>
      <c r="G50" s="478"/>
      <c r="H50" s="478"/>
      <c r="I50" s="478"/>
      <c r="J50" s="478"/>
      <c r="K50" s="478"/>
      <c r="L50" s="479"/>
      <c r="M50" s="986"/>
      <c r="N50" s="986"/>
      <c r="O50" s="986"/>
      <c r="P50" s="986"/>
      <c r="Q50" s="986"/>
      <c r="R50" s="964"/>
      <c r="S50" s="965"/>
      <c r="T50" s="965"/>
      <c r="U50" s="965"/>
      <c r="V50" s="966"/>
      <c r="W50" s="480"/>
      <c r="X50" s="481"/>
      <c r="Y50" s="481"/>
      <c r="Z50" s="482"/>
      <c r="AA50" s="483"/>
      <c r="AB50" s="471" t="str">
        <f t="shared" si="0"/>
        <v/>
      </c>
    </row>
    <row r="51" spans="2:28" ht="37.5" customHeight="1">
      <c r="B51" s="10">
        <f t="shared" si="1"/>
        <v>18</v>
      </c>
      <c r="C51" s="477"/>
      <c r="D51" s="478"/>
      <c r="E51" s="478"/>
      <c r="F51" s="478"/>
      <c r="G51" s="478"/>
      <c r="H51" s="478"/>
      <c r="I51" s="478"/>
      <c r="J51" s="478"/>
      <c r="K51" s="478"/>
      <c r="L51" s="479"/>
      <c r="M51" s="986"/>
      <c r="N51" s="986"/>
      <c r="O51" s="986"/>
      <c r="P51" s="986"/>
      <c r="Q51" s="986"/>
      <c r="R51" s="964"/>
      <c r="S51" s="965"/>
      <c r="T51" s="965"/>
      <c r="U51" s="965"/>
      <c r="V51" s="966"/>
      <c r="W51" s="480"/>
      <c r="X51" s="481"/>
      <c r="Y51" s="481"/>
      <c r="Z51" s="482"/>
      <c r="AA51" s="483"/>
      <c r="AB51" s="471" t="str">
        <f t="shared" si="0"/>
        <v/>
      </c>
    </row>
    <row r="52" spans="2:28" ht="37.5" customHeight="1">
      <c r="B52" s="10">
        <f t="shared" si="1"/>
        <v>19</v>
      </c>
      <c r="C52" s="477"/>
      <c r="D52" s="478"/>
      <c r="E52" s="478"/>
      <c r="F52" s="478"/>
      <c r="G52" s="478"/>
      <c r="H52" s="478"/>
      <c r="I52" s="478"/>
      <c r="J52" s="478"/>
      <c r="K52" s="478"/>
      <c r="L52" s="479"/>
      <c r="M52" s="986"/>
      <c r="N52" s="986"/>
      <c r="O52" s="986"/>
      <c r="P52" s="986"/>
      <c r="Q52" s="986"/>
      <c r="R52" s="964"/>
      <c r="S52" s="965"/>
      <c r="T52" s="965"/>
      <c r="U52" s="965"/>
      <c r="V52" s="966"/>
      <c r="W52" s="480"/>
      <c r="X52" s="481"/>
      <c r="Y52" s="481"/>
      <c r="Z52" s="482"/>
      <c r="AA52" s="483"/>
      <c r="AB52" s="471" t="str">
        <f t="shared" si="0"/>
        <v/>
      </c>
    </row>
    <row r="53" spans="2:28" ht="37.5" customHeight="1">
      <c r="B53" s="10">
        <f t="shared" si="1"/>
        <v>20</v>
      </c>
      <c r="C53" s="477"/>
      <c r="D53" s="478"/>
      <c r="E53" s="478"/>
      <c r="F53" s="478"/>
      <c r="G53" s="478"/>
      <c r="H53" s="478"/>
      <c r="I53" s="478"/>
      <c r="J53" s="478"/>
      <c r="K53" s="478"/>
      <c r="L53" s="479"/>
      <c r="M53" s="986"/>
      <c r="N53" s="986"/>
      <c r="O53" s="986"/>
      <c r="P53" s="986"/>
      <c r="Q53" s="986"/>
      <c r="R53" s="964"/>
      <c r="S53" s="965"/>
      <c r="T53" s="965"/>
      <c r="U53" s="965"/>
      <c r="V53" s="966"/>
      <c r="W53" s="480"/>
      <c r="X53" s="481"/>
      <c r="Y53" s="481"/>
      <c r="Z53" s="482"/>
      <c r="AA53" s="483"/>
      <c r="AB53" s="471" t="str">
        <f t="shared" si="0"/>
        <v/>
      </c>
    </row>
    <row r="54" spans="2:28" ht="37.5" customHeight="1">
      <c r="B54" s="10">
        <f t="shared" si="1"/>
        <v>21</v>
      </c>
      <c r="C54" s="477"/>
      <c r="D54" s="478"/>
      <c r="E54" s="478"/>
      <c r="F54" s="478"/>
      <c r="G54" s="478"/>
      <c r="H54" s="478"/>
      <c r="I54" s="478"/>
      <c r="J54" s="478"/>
      <c r="K54" s="478"/>
      <c r="L54" s="479"/>
      <c r="M54" s="986"/>
      <c r="N54" s="986"/>
      <c r="O54" s="986"/>
      <c r="P54" s="986"/>
      <c r="Q54" s="986"/>
      <c r="R54" s="964"/>
      <c r="S54" s="965"/>
      <c r="T54" s="965"/>
      <c r="U54" s="965"/>
      <c r="V54" s="966"/>
      <c r="W54" s="480"/>
      <c r="X54" s="481"/>
      <c r="Y54" s="481"/>
      <c r="Z54" s="482"/>
      <c r="AA54" s="483"/>
      <c r="AB54" s="471" t="str">
        <f t="shared" si="0"/>
        <v/>
      </c>
    </row>
    <row r="55" spans="2:28" ht="37.5" customHeight="1">
      <c r="B55" s="10">
        <f t="shared" si="1"/>
        <v>22</v>
      </c>
      <c r="C55" s="477"/>
      <c r="D55" s="478"/>
      <c r="E55" s="478"/>
      <c r="F55" s="478"/>
      <c r="G55" s="478"/>
      <c r="H55" s="478"/>
      <c r="I55" s="478"/>
      <c r="J55" s="478"/>
      <c r="K55" s="478"/>
      <c r="L55" s="479"/>
      <c r="M55" s="986"/>
      <c r="N55" s="986"/>
      <c r="O55" s="986"/>
      <c r="P55" s="986"/>
      <c r="Q55" s="986"/>
      <c r="R55" s="964"/>
      <c r="S55" s="965"/>
      <c r="T55" s="965"/>
      <c r="U55" s="965"/>
      <c r="V55" s="966"/>
      <c r="W55" s="480"/>
      <c r="X55" s="481"/>
      <c r="Y55" s="481"/>
      <c r="Z55" s="482"/>
      <c r="AA55" s="483"/>
      <c r="AB55" s="471" t="str">
        <f t="shared" si="0"/>
        <v/>
      </c>
    </row>
    <row r="56" spans="2:28" ht="37.5" customHeight="1">
      <c r="B56" s="10">
        <f t="shared" si="1"/>
        <v>23</v>
      </c>
      <c r="C56" s="477"/>
      <c r="D56" s="478"/>
      <c r="E56" s="478"/>
      <c r="F56" s="478"/>
      <c r="G56" s="478"/>
      <c r="H56" s="478"/>
      <c r="I56" s="478"/>
      <c r="J56" s="478"/>
      <c r="K56" s="478"/>
      <c r="L56" s="479"/>
      <c r="M56" s="986"/>
      <c r="N56" s="986"/>
      <c r="O56" s="986"/>
      <c r="P56" s="986"/>
      <c r="Q56" s="986"/>
      <c r="R56" s="964"/>
      <c r="S56" s="965"/>
      <c r="T56" s="965"/>
      <c r="U56" s="965"/>
      <c r="V56" s="966"/>
      <c r="W56" s="480"/>
      <c r="X56" s="481"/>
      <c r="Y56" s="481"/>
      <c r="Z56" s="482"/>
      <c r="AA56" s="483"/>
      <c r="AB56" s="471" t="str">
        <f t="shared" si="0"/>
        <v/>
      </c>
    </row>
    <row r="57" spans="2:28" ht="37.5" customHeight="1">
      <c r="B57" s="10">
        <f t="shared" si="1"/>
        <v>24</v>
      </c>
      <c r="C57" s="477"/>
      <c r="D57" s="478"/>
      <c r="E57" s="478"/>
      <c r="F57" s="478"/>
      <c r="G57" s="478"/>
      <c r="H57" s="478"/>
      <c r="I57" s="478"/>
      <c r="J57" s="478"/>
      <c r="K57" s="478"/>
      <c r="L57" s="479"/>
      <c r="M57" s="986"/>
      <c r="N57" s="986"/>
      <c r="O57" s="986"/>
      <c r="P57" s="986"/>
      <c r="Q57" s="986"/>
      <c r="R57" s="964"/>
      <c r="S57" s="965"/>
      <c r="T57" s="965"/>
      <c r="U57" s="965"/>
      <c r="V57" s="966"/>
      <c r="W57" s="480"/>
      <c r="X57" s="481"/>
      <c r="Y57" s="481"/>
      <c r="Z57" s="482"/>
      <c r="AA57" s="483"/>
      <c r="AB57" s="471" t="str">
        <f t="shared" si="0"/>
        <v/>
      </c>
    </row>
    <row r="58" spans="2:28" ht="37.5" customHeight="1">
      <c r="B58" s="10">
        <f t="shared" si="1"/>
        <v>25</v>
      </c>
      <c r="C58" s="477"/>
      <c r="D58" s="478"/>
      <c r="E58" s="478"/>
      <c r="F58" s="478"/>
      <c r="G58" s="478"/>
      <c r="H58" s="478"/>
      <c r="I58" s="478"/>
      <c r="J58" s="478"/>
      <c r="K58" s="478"/>
      <c r="L58" s="479"/>
      <c r="M58" s="986"/>
      <c r="N58" s="986"/>
      <c r="O58" s="986"/>
      <c r="P58" s="986"/>
      <c r="Q58" s="986"/>
      <c r="R58" s="964"/>
      <c r="S58" s="965"/>
      <c r="T58" s="965"/>
      <c r="U58" s="965"/>
      <c r="V58" s="966"/>
      <c r="W58" s="480"/>
      <c r="X58" s="481"/>
      <c r="Y58" s="481"/>
      <c r="Z58" s="482"/>
      <c r="AA58" s="483"/>
      <c r="AB58" s="471" t="str">
        <f t="shared" si="0"/>
        <v/>
      </c>
    </row>
    <row r="59" spans="2:28" ht="37.5" customHeight="1">
      <c r="B59" s="10">
        <f t="shared" si="1"/>
        <v>26</v>
      </c>
      <c r="C59" s="477"/>
      <c r="D59" s="478"/>
      <c r="E59" s="478"/>
      <c r="F59" s="478"/>
      <c r="G59" s="478"/>
      <c r="H59" s="478"/>
      <c r="I59" s="478"/>
      <c r="J59" s="478"/>
      <c r="K59" s="478"/>
      <c r="L59" s="479"/>
      <c r="M59" s="986"/>
      <c r="N59" s="986"/>
      <c r="O59" s="986"/>
      <c r="P59" s="986"/>
      <c r="Q59" s="986"/>
      <c r="R59" s="964"/>
      <c r="S59" s="965"/>
      <c r="T59" s="965"/>
      <c r="U59" s="965"/>
      <c r="V59" s="966"/>
      <c r="W59" s="480"/>
      <c r="X59" s="481"/>
      <c r="Y59" s="481"/>
      <c r="Z59" s="482"/>
      <c r="AA59" s="483"/>
      <c r="AB59" s="471" t="str">
        <f t="shared" si="0"/>
        <v/>
      </c>
    </row>
    <row r="60" spans="2:28" ht="37.5" customHeight="1">
      <c r="B60" s="10">
        <f t="shared" si="1"/>
        <v>27</v>
      </c>
      <c r="C60" s="477"/>
      <c r="D60" s="478"/>
      <c r="E60" s="478"/>
      <c r="F60" s="478"/>
      <c r="G60" s="478"/>
      <c r="H60" s="478"/>
      <c r="I60" s="478"/>
      <c r="J60" s="478"/>
      <c r="K60" s="478"/>
      <c r="L60" s="479"/>
      <c r="M60" s="986"/>
      <c r="N60" s="986"/>
      <c r="O60" s="986"/>
      <c r="P60" s="986"/>
      <c r="Q60" s="986"/>
      <c r="R60" s="964"/>
      <c r="S60" s="965"/>
      <c r="T60" s="965"/>
      <c r="U60" s="965"/>
      <c r="V60" s="966"/>
      <c r="W60" s="480"/>
      <c r="X60" s="481"/>
      <c r="Y60" s="481"/>
      <c r="Z60" s="482"/>
      <c r="AA60" s="483"/>
      <c r="AB60" s="471" t="str">
        <f t="shared" si="0"/>
        <v/>
      </c>
    </row>
    <row r="61" spans="2:28" ht="37.5" customHeight="1">
      <c r="B61" s="10">
        <f t="shared" si="1"/>
        <v>28</v>
      </c>
      <c r="C61" s="477"/>
      <c r="D61" s="478"/>
      <c r="E61" s="478"/>
      <c r="F61" s="478"/>
      <c r="G61" s="478"/>
      <c r="H61" s="478"/>
      <c r="I61" s="478"/>
      <c r="J61" s="478"/>
      <c r="K61" s="478"/>
      <c r="L61" s="479"/>
      <c r="M61" s="986"/>
      <c r="N61" s="986"/>
      <c r="O61" s="986"/>
      <c r="P61" s="986"/>
      <c r="Q61" s="986"/>
      <c r="R61" s="964"/>
      <c r="S61" s="965"/>
      <c r="T61" s="965"/>
      <c r="U61" s="965"/>
      <c r="V61" s="966"/>
      <c r="W61" s="480"/>
      <c r="X61" s="481"/>
      <c r="Y61" s="481"/>
      <c r="Z61" s="482"/>
      <c r="AA61" s="483"/>
      <c r="AB61" s="471" t="str">
        <f t="shared" si="0"/>
        <v/>
      </c>
    </row>
    <row r="62" spans="2:28" ht="37.5" customHeight="1">
      <c r="B62" s="10">
        <f t="shared" si="1"/>
        <v>29</v>
      </c>
      <c r="C62" s="477"/>
      <c r="D62" s="478"/>
      <c r="E62" s="478"/>
      <c r="F62" s="478"/>
      <c r="G62" s="478"/>
      <c r="H62" s="478"/>
      <c r="I62" s="478"/>
      <c r="J62" s="478"/>
      <c r="K62" s="478"/>
      <c r="L62" s="479"/>
      <c r="M62" s="986"/>
      <c r="N62" s="986"/>
      <c r="O62" s="986"/>
      <c r="P62" s="986"/>
      <c r="Q62" s="986"/>
      <c r="R62" s="964"/>
      <c r="S62" s="965"/>
      <c r="T62" s="965"/>
      <c r="U62" s="965"/>
      <c r="V62" s="966"/>
      <c r="W62" s="480"/>
      <c r="X62" s="481"/>
      <c r="Y62" s="481"/>
      <c r="Z62" s="482"/>
      <c r="AA62" s="483"/>
      <c r="AB62" s="471" t="str">
        <f t="shared" si="0"/>
        <v/>
      </c>
    </row>
    <row r="63" spans="2:28" ht="37.5" customHeight="1">
      <c r="B63" s="10">
        <f t="shared" si="1"/>
        <v>30</v>
      </c>
      <c r="C63" s="477"/>
      <c r="D63" s="478"/>
      <c r="E63" s="478"/>
      <c r="F63" s="478"/>
      <c r="G63" s="478"/>
      <c r="H63" s="478"/>
      <c r="I63" s="478"/>
      <c r="J63" s="478"/>
      <c r="K63" s="478"/>
      <c r="L63" s="479"/>
      <c r="M63" s="986"/>
      <c r="N63" s="986"/>
      <c r="O63" s="986"/>
      <c r="P63" s="986"/>
      <c r="Q63" s="986"/>
      <c r="R63" s="964"/>
      <c r="S63" s="965"/>
      <c r="T63" s="965"/>
      <c r="U63" s="965"/>
      <c r="V63" s="966"/>
      <c r="W63" s="480"/>
      <c r="X63" s="481"/>
      <c r="Y63" s="481"/>
      <c r="Z63" s="482"/>
      <c r="AA63" s="483"/>
      <c r="AB63" s="471" t="str">
        <f t="shared" si="0"/>
        <v/>
      </c>
    </row>
    <row r="64" spans="2:28" ht="37.5" customHeight="1">
      <c r="B64" s="10">
        <f t="shared" si="1"/>
        <v>31</v>
      </c>
      <c r="C64" s="477"/>
      <c r="D64" s="478"/>
      <c r="E64" s="478"/>
      <c r="F64" s="478"/>
      <c r="G64" s="478"/>
      <c r="H64" s="478"/>
      <c r="I64" s="478"/>
      <c r="J64" s="478"/>
      <c r="K64" s="478"/>
      <c r="L64" s="479"/>
      <c r="M64" s="986"/>
      <c r="N64" s="986"/>
      <c r="O64" s="986"/>
      <c r="P64" s="986"/>
      <c r="Q64" s="986"/>
      <c r="R64" s="964"/>
      <c r="S64" s="965"/>
      <c r="T64" s="965"/>
      <c r="U64" s="965"/>
      <c r="V64" s="966"/>
      <c r="W64" s="480"/>
      <c r="X64" s="481"/>
      <c r="Y64" s="481"/>
      <c r="Z64" s="482"/>
      <c r="AA64" s="483"/>
      <c r="AB64" s="471" t="str">
        <f t="shared" si="0"/>
        <v/>
      </c>
    </row>
    <row r="65" spans="2:28" ht="37.5" customHeight="1">
      <c r="B65" s="10">
        <f t="shared" si="1"/>
        <v>32</v>
      </c>
      <c r="C65" s="477"/>
      <c r="D65" s="478"/>
      <c r="E65" s="478"/>
      <c r="F65" s="478"/>
      <c r="G65" s="478"/>
      <c r="H65" s="478"/>
      <c r="I65" s="478"/>
      <c r="J65" s="478"/>
      <c r="K65" s="478"/>
      <c r="L65" s="479"/>
      <c r="M65" s="986"/>
      <c r="N65" s="986"/>
      <c r="O65" s="986"/>
      <c r="P65" s="986"/>
      <c r="Q65" s="986"/>
      <c r="R65" s="964"/>
      <c r="S65" s="965"/>
      <c r="T65" s="965"/>
      <c r="U65" s="965"/>
      <c r="V65" s="966"/>
      <c r="W65" s="480"/>
      <c r="X65" s="481"/>
      <c r="Y65" s="481"/>
      <c r="Z65" s="482"/>
      <c r="AA65" s="483"/>
      <c r="AB65" s="471" t="str">
        <f t="shared" si="0"/>
        <v/>
      </c>
    </row>
    <row r="66" spans="2:28" ht="37.5" customHeight="1">
      <c r="B66" s="10">
        <f t="shared" si="1"/>
        <v>33</v>
      </c>
      <c r="C66" s="477"/>
      <c r="D66" s="478"/>
      <c r="E66" s="478"/>
      <c r="F66" s="478"/>
      <c r="G66" s="478"/>
      <c r="H66" s="478"/>
      <c r="I66" s="478"/>
      <c r="J66" s="478"/>
      <c r="K66" s="478"/>
      <c r="L66" s="479"/>
      <c r="M66" s="986"/>
      <c r="N66" s="986"/>
      <c r="O66" s="986"/>
      <c r="P66" s="986"/>
      <c r="Q66" s="986"/>
      <c r="R66" s="964"/>
      <c r="S66" s="965"/>
      <c r="T66" s="965"/>
      <c r="U66" s="965"/>
      <c r="V66" s="966"/>
      <c r="W66" s="480"/>
      <c r="X66" s="481"/>
      <c r="Y66" s="481"/>
      <c r="Z66" s="482"/>
      <c r="AA66" s="483"/>
      <c r="AB66" s="471" t="str">
        <f t="shared" si="0"/>
        <v/>
      </c>
    </row>
    <row r="67" spans="2:28" ht="37.5" customHeight="1">
      <c r="B67" s="10">
        <f t="shared" si="1"/>
        <v>34</v>
      </c>
      <c r="C67" s="477"/>
      <c r="D67" s="478"/>
      <c r="E67" s="478"/>
      <c r="F67" s="478"/>
      <c r="G67" s="478"/>
      <c r="H67" s="478"/>
      <c r="I67" s="478"/>
      <c r="J67" s="478"/>
      <c r="K67" s="478"/>
      <c r="L67" s="479"/>
      <c r="M67" s="986"/>
      <c r="N67" s="986"/>
      <c r="O67" s="986"/>
      <c r="P67" s="986"/>
      <c r="Q67" s="986"/>
      <c r="R67" s="964"/>
      <c r="S67" s="965"/>
      <c r="T67" s="965"/>
      <c r="U67" s="965"/>
      <c r="V67" s="966"/>
      <c r="W67" s="480"/>
      <c r="X67" s="481"/>
      <c r="Y67" s="481"/>
      <c r="Z67" s="482"/>
      <c r="AA67" s="483"/>
      <c r="AB67" s="471" t="str">
        <f t="shared" si="0"/>
        <v/>
      </c>
    </row>
    <row r="68" spans="2:28" ht="37.5" customHeight="1">
      <c r="B68" s="10">
        <f t="shared" si="1"/>
        <v>35</v>
      </c>
      <c r="C68" s="477"/>
      <c r="D68" s="478"/>
      <c r="E68" s="478"/>
      <c r="F68" s="478"/>
      <c r="G68" s="478"/>
      <c r="H68" s="478"/>
      <c r="I68" s="478"/>
      <c r="J68" s="478"/>
      <c r="K68" s="478"/>
      <c r="L68" s="479"/>
      <c r="M68" s="986"/>
      <c r="N68" s="986"/>
      <c r="O68" s="986"/>
      <c r="P68" s="986"/>
      <c r="Q68" s="986"/>
      <c r="R68" s="964"/>
      <c r="S68" s="965"/>
      <c r="T68" s="965"/>
      <c r="U68" s="965"/>
      <c r="V68" s="966"/>
      <c r="W68" s="480"/>
      <c r="X68" s="481"/>
      <c r="Y68" s="481"/>
      <c r="Z68" s="482"/>
      <c r="AA68" s="483"/>
      <c r="AB68" s="471" t="str">
        <f t="shared" si="0"/>
        <v/>
      </c>
    </row>
    <row r="69" spans="2:28" ht="37.5" customHeight="1">
      <c r="B69" s="10">
        <f t="shared" si="1"/>
        <v>36</v>
      </c>
      <c r="C69" s="477"/>
      <c r="D69" s="478"/>
      <c r="E69" s="478"/>
      <c r="F69" s="478"/>
      <c r="G69" s="478"/>
      <c r="H69" s="478"/>
      <c r="I69" s="478"/>
      <c r="J69" s="478"/>
      <c r="K69" s="478"/>
      <c r="L69" s="479"/>
      <c r="M69" s="986"/>
      <c r="N69" s="986"/>
      <c r="O69" s="986"/>
      <c r="P69" s="986"/>
      <c r="Q69" s="986"/>
      <c r="R69" s="964"/>
      <c r="S69" s="965"/>
      <c r="T69" s="965"/>
      <c r="U69" s="965"/>
      <c r="V69" s="966"/>
      <c r="W69" s="480"/>
      <c r="X69" s="481"/>
      <c r="Y69" s="481"/>
      <c r="Z69" s="482"/>
      <c r="AA69" s="483"/>
      <c r="AB69" s="471" t="str">
        <f t="shared" si="0"/>
        <v/>
      </c>
    </row>
    <row r="70" spans="2:28" ht="37.5" customHeight="1">
      <c r="B70" s="10">
        <f t="shared" si="1"/>
        <v>37</v>
      </c>
      <c r="C70" s="477"/>
      <c r="D70" s="478"/>
      <c r="E70" s="478"/>
      <c r="F70" s="478"/>
      <c r="G70" s="478"/>
      <c r="H70" s="478"/>
      <c r="I70" s="478"/>
      <c r="J70" s="478"/>
      <c r="K70" s="478"/>
      <c r="L70" s="479"/>
      <c r="M70" s="986"/>
      <c r="N70" s="986"/>
      <c r="O70" s="986"/>
      <c r="P70" s="986"/>
      <c r="Q70" s="986"/>
      <c r="R70" s="964"/>
      <c r="S70" s="965"/>
      <c r="T70" s="965"/>
      <c r="U70" s="965"/>
      <c r="V70" s="966"/>
      <c r="W70" s="480"/>
      <c r="X70" s="481"/>
      <c r="Y70" s="481"/>
      <c r="Z70" s="482"/>
      <c r="AA70" s="483"/>
      <c r="AB70" s="471" t="str">
        <f t="shared" si="0"/>
        <v/>
      </c>
    </row>
    <row r="71" spans="2:28" ht="37.5" customHeight="1">
      <c r="B71" s="10">
        <f t="shared" si="1"/>
        <v>38</v>
      </c>
      <c r="C71" s="477"/>
      <c r="D71" s="478"/>
      <c r="E71" s="478"/>
      <c r="F71" s="478"/>
      <c r="G71" s="478"/>
      <c r="H71" s="478"/>
      <c r="I71" s="478"/>
      <c r="J71" s="478"/>
      <c r="K71" s="478"/>
      <c r="L71" s="479"/>
      <c r="M71" s="986"/>
      <c r="N71" s="986"/>
      <c r="O71" s="986"/>
      <c r="P71" s="986"/>
      <c r="Q71" s="986"/>
      <c r="R71" s="964"/>
      <c r="S71" s="965"/>
      <c r="T71" s="965"/>
      <c r="U71" s="965"/>
      <c r="V71" s="966"/>
      <c r="W71" s="480"/>
      <c r="X71" s="481"/>
      <c r="Y71" s="481"/>
      <c r="Z71" s="482"/>
      <c r="AA71" s="483"/>
      <c r="AB71" s="471" t="str">
        <f t="shared" si="0"/>
        <v/>
      </c>
    </row>
    <row r="72" spans="2:28" ht="37.5" customHeight="1">
      <c r="B72" s="10">
        <f t="shared" si="1"/>
        <v>39</v>
      </c>
      <c r="C72" s="477"/>
      <c r="D72" s="478"/>
      <c r="E72" s="478"/>
      <c r="F72" s="478"/>
      <c r="G72" s="478"/>
      <c r="H72" s="478"/>
      <c r="I72" s="478"/>
      <c r="J72" s="478"/>
      <c r="K72" s="478"/>
      <c r="L72" s="479"/>
      <c r="M72" s="986"/>
      <c r="N72" s="986"/>
      <c r="O72" s="986"/>
      <c r="P72" s="986"/>
      <c r="Q72" s="986"/>
      <c r="R72" s="964"/>
      <c r="S72" s="965"/>
      <c r="T72" s="965"/>
      <c r="U72" s="965"/>
      <c r="V72" s="966"/>
      <c r="W72" s="480"/>
      <c r="X72" s="481"/>
      <c r="Y72" s="481"/>
      <c r="Z72" s="482"/>
      <c r="AA72" s="483"/>
      <c r="AB72" s="471" t="str">
        <f t="shared" si="0"/>
        <v/>
      </c>
    </row>
    <row r="73" spans="2:28" ht="37.5" customHeight="1">
      <c r="B73" s="10">
        <f t="shared" ref="B73:B99" si="2">B72+1</f>
        <v>40</v>
      </c>
      <c r="C73" s="477"/>
      <c r="D73" s="478"/>
      <c r="E73" s="478"/>
      <c r="F73" s="478"/>
      <c r="G73" s="478"/>
      <c r="H73" s="478"/>
      <c r="I73" s="478"/>
      <c r="J73" s="478"/>
      <c r="K73" s="478"/>
      <c r="L73" s="479"/>
      <c r="M73" s="986"/>
      <c r="N73" s="986"/>
      <c r="O73" s="986"/>
      <c r="P73" s="986"/>
      <c r="Q73" s="986"/>
      <c r="R73" s="964"/>
      <c r="S73" s="965"/>
      <c r="T73" s="965"/>
      <c r="U73" s="965"/>
      <c r="V73" s="966"/>
      <c r="W73" s="480"/>
      <c r="X73" s="481"/>
      <c r="Y73" s="481"/>
      <c r="Z73" s="482"/>
      <c r="AA73" s="483"/>
      <c r="AB73" s="471" t="str">
        <f t="shared" si="0"/>
        <v/>
      </c>
    </row>
    <row r="74" spans="2:28" ht="37.5" customHeight="1">
      <c r="B74" s="10">
        <f t="shared" si="2"/>
        <v>41</v>
      </c>
      <c r="C74" s="477"/>
      <c r="D74" s="478"/>
      <c r="E74" s="478"/>
      <c r="F74" s="478"/>
      <c r="G74" s="478"/>
      <c r="H74" s="478"/>
      <c r="I74" s="478"/>
      <c r="J74" s="478"/>
      <c r="K74" s="478"/>
      <c r="L74" s="479"/>
      <c r="M74" s="986"/>
      <c r="N74" s="986"/>
      <c r="O74" s="986"/>
      <c r="P74" s="986"/>
      <c r="Q74" s="986"/>
      <c r="R74" s="964"/>
      <c r="S74" s="965"/>
      <c r="T74" s="965"/>
      <c r="U74" s="965"/>
      <c r="V74" s="966"/>
      <c r="W74" s="480"/>
      <c r="X74" s="481"/>
      <c r="Y74" s="481"/>
      <c r="Z74" s="482"/>
      <c r="AA74" s="483"/>
      <c r="AB74" s="471" t="str">
        <f t="shared" si="0"/>
        <v/>
      </c>
    </row>
    <row r="75" spans="2:28" ht="37.5" customHeight="1">
      <c r="B75" s="10">
        <f t="shared" si="2"/>
        <v>42</v>
      </c>
      <c r="C75" s="477"/>
      <c r="D75" s="478"/>
      <c r="E75" s="478"/>
      <c r="F75" s="478"/>
      <c r="G75" s="478"/>
      <c r="H75" s="478"/>
      <c r="I75" s="478"/>
      <c r="J75" s="478"/>
      <c r="K75" s="478"/>
      <c r="L75" s="479"/>
      <c r="M75" s="986"/>
      <c r="N75" s="986"/>
      <c r="O75" s="986"/>
      <c r="P75" s="986"/>
      <c r="Q75" s="986"/>
      <c r="R75" s="964"/>
      <c r="S75" s="965"/>
      <c r="T75" s="965"/>
      <c r="U75" s="965"/>
      <c r="V75" s="966"/>
      <c r="W75" s="480"/>
      <c r="X75" s="481"/>
      <c r="Y75" s="481"/>
      <c r="Z75" s="482"/>
      <c r="AA75" s="483"/>
      <c r="AB75" s="471" t="str">
        <f t="shared" si="0"/>
        <v/>
      </c>
    </row>
    <row r="76" spans="2:28" ht="37.5" customHeight="1">
      <c r="B76" s="10">
        <f t="shared" si="2"/>
        <v>43</v>
      </c>
      <c r="C76" s="477"/>
      <c r="D76" s="478"/>
      <c r="E76" s="478"/>
      <c r="F76" s="478"/>
      <c r="G76" s="478"/>
      <c r="H76" s="478"/>
      <c r="I76" s="478"/>
      <c r="J76" s="478"/>
      <c r="K76" s="478"/>
      <c r="L76" s="479"/>
      <c r="M76" s="986"/>
      <c r="N76" s="986"/>
      <c r="O76" s="986"/>
      <c r="P76" s="986"/>
      <c r="Q76" s="986"/>
      <c r="R76" s="964"/>
      <c r="S76" s="965"/>
      <c r="T76" s="965"/>
      <c r="U76" s="965"/>
      <c r="V76" s="966"/>
      <c r="W76" s="480"/>
      <c r="X76" s="481"/>
      <c r="Y76" s="481"/>
      <c r="Z76" s="482"/>
      <c r="AA76" s="483"/>
      <c r="AB76" s="471" t="str">
        <f t="shared" si="0"/>
        <v/>
      </c>
    </row>
    <row r="77" spans="2:28" ht="37.5" customHeight="1">
      <c r="B77" s="10">
        <f t="shared" si="2"/>
        <v>44</v>
      </c>
      <c r="C77" s="477"/>
      <c r="D77" s="478"/>
      <c r="E77" s="478"/>
      <c r="F77" s="478"/>
      <c r="G77" s="478"/>
      <c r="H77" s="478"/>
      <c r="I77" s="478"/>
      <c r="J77" s="478"/>
      <c r="K77" s="478"/>
      <c r="L77" s="479"/>
      <c r="M77" s="986"/>
      <c r="N77" s="986"/>
      <c r="O77" s="986"/>
      <c r="P77" s="986"/>
      <c r="Q77" s="986"/>
      <c r="R77" s="964"/>
      <c r="S77" s="965"/>
      <c r="T77" s="965"/>
      <c r="U77" s="965"/>
      <c r="V77" s="966"/>
      <c r="W77" s="480"/>
      <c r="X77" s="481"/>
      <c r="Y77" s="481"/>
      <c r="Z77" s="482"/>
      <c r="AA77" s="483"/>
      <c r="AB77" s="471" t="str">
        <f t="shared" si="0"/>
        <v/>
      </c>
    </row>
    <row r="78" spans="2:28" ht="37.5" customHeight="1">
      <c r="B78" s="10">
        <f t="shared" si="2"/>
        <v>45</v>
      </c>
      <c r="C78" s="477"/>
      <c r="D78" s="478"/>
      <c r="E78" s="478"/>
      <c r="F78" s="478"/>
      <c r="G78" s="478"/>
      <c r="H78" s="478"/>
      <c r="I78" s="478"/>
      <c r="J78" s="478"/>
      <c r="K78" s="478"/>
      <c r="L78" s="479"/>
      <c r="M78" s="986"/>
      <c r="N78" s="986"/>
      <c r="O78" s="986"/>
      <c r="P78" s="986"/>
      <c r="Q78" s="986"/>
      <c r="R78" s="964"/>
      <c r="S78" s="965"/>
      <c r="T78" s="965"/>
      <c r="U78" s="965"/>
      <c r="V78" s="966"/>
      <c r="W78" s="480"/>
      <c r="X78" s="481"/>
      <c r="Y78" s="481"/>
      <c r="Z78" s="482"/>
      <c r="AA78" s="483"/>
      <c r="AB78" s="471" t="str">
        <f t="shared" si="0"/>
        <v/>
      </c>
    </row>
    <row r="79" spans="2:28" ht="37.5" customHeight="1">
      <c r="B79" s="10">
        <f t="shared" si="2"/>
        <v>46</v>
      </c>
      <c r="C79" s="477"/>
      <c r="D79" s="478"/>
      <c r="E79" s="478"/>
      <c r="F79" s="478"/>
      <c r="G79" s="478"/>
      <c r="H79" s="478"/>
      <c r="I79" s="478"/>
      <c r="J79" s="478"/>
      <c r="K79" s="478"/>
      <c r="L79" s="479"/>
      <c r="M79" s="986"/>
      <c r="N79" s="986"/>
      <c r="O79" s="986"/>
      <c r="P79" s="986"/>
      <c r="Q79" s="986"/>
      <c r="R79" s="964"/>
      <c r="S79" s="965"/>
      <c r="T79" s="965"/>
      <c r="U79" s="965"/>
      <c r="V79" s="966"/>
      <c r="W79" s="480"/>
      <c r="X79" s="481"/>
      <c r="Y79" s="481"/>
      <c r="Z79" s="482"/>
      <c r="AA79" s="483"/>
      <c r="AB79" s="471" t="str">
        <f t="shared" si="0"/>
        <v/>
      </c>
    </row>
    <row r="80" spans="2:28" ht="37.5" customHeight="1">
      <c r="B80" s="10">
        <f t="shared" si="2"/>
        <v>47</v>
      </c>
      <c r="C80" s="477"/>
      <c r="D80" s="478"/>
      <c r="E80" s="478"/>
      <c r="F80" s="478"/>
      <c r="G80" s="478"/>
      <c r="H80" s="478"/>
      <c r="I80" s="478"/>
      <c r="J80" s="478"/>
      <c r="K80" s="478"/>
      <c r="L80" s="479"/>
      <c r="M80" s="986"/>
      <c r="N80" s="986"/>
      <c r="O80" s="986"/>
      <c r="P80" s="986"/>
      <c r="Q80" s="986"/>
      <c r="R80" s="964"/>
      <c r="S80" s="965"/>
      <c r="T80" s="965"/>
      <c r="U80" s="965"/>
      <c r="V80" s="966"/>
      <c r="W80" s="480"/>
      <c r="X80" s="481"/>
      <c r="Y80" s="481"/>
      <c r="Z80" s="482"/>
      <c r="AA80" s="483"/>
      <c r="AB80" s="471" t="str">
        <f t="shared" si="0"/>
        <v/>
      </c>
    </row>
    <row r="81" spans="2:28" ht="37.5" customHeight="1">
      <c r="B81" s="10">
        <f t="shared" si="2"/>
        <v>48</v>
      </c>
      <c r="C81" s="477"/>
      <c r="D81" s="478"/>
      <c r="E81" s="478"/>
      <c r="F81" s="478"/>
      <c r="G81" s="478"/>
      <c r="H81" s="478"/>
      <c r="I81" s="478"/>
      <c r="J81" s="478"/>
      <c r="K81" s="478"/>
      <c r="L81" s="479"/>
      <c r="M81" s="986"/>
      <c r="N81" s="986"/>
      <c r="O81" s="986"/>
      <c r="P81" s="986"/>
      <c r="Q81" s="986"/>
      <c r="R81" s="964"/>
      <c r="S81" s="965"/>
      <c r="T81" s="965"/>
      <c r="U81" s="965"/>
      <c r="V81" s="966"/>
      <c r="W81" s="480"/>
      <c r="X81" s="481"/>
      <c r="Y81" s="481"/>
      <c r="Z81" s="482"/>
      <c r="AA81" s="483"/>
      <c r="AB81" s="471" t="str">
        <f t="shared" si="0"/>
        <v/>
      </c>
    </row>
    <row r="82" spans="2:28" ht="37.5" customHeight="1">
      <c r="B82" s="10">
        <f t="shared" si="2"/>
        <v>49</v>
      </c>
      <c r="C82" s="477"/>
      <c r="D82" s="478"/>
      <c r="E82" s="478"/>
      <c r="F82" s="478"/>
      <c r="G82" s="478"/>
      <c r="H82" s="478"/>
      <c r="I82" s="478"/>
      <c r="J82" s="478"/>
      <c r="K82" s="478"/>
      <c r="L82" s="479"/>
      <c r="M82" s="986"/>
      <c r="N82" s="986"/>
      <c r="O82" s="986"/>
      <c r="P82" s="986"/>
      <c r="Q82" s="986"/>
      <c r="R82" s="964"/>
      <c r="S82" s="965"/>
      <c r="T82" s="965"/>
      <c r="U82" s="965"/>
      <c r="V82" s="966"/>
      <c r="W82" s="480"/>
      <c r="X82" s="481"/>
      <c r="Y82" s="481"/>
      <c r="Z82" s="482"/>
      <c r="AA82" s="483"/>
      <c r="AB82" s="471" t="str">
        <f t="shared" si="0"/>
        <v/>
      </c>
    </row>
    <row r="83" spans="2:28" ht="37.5" customHeight="1">
      <c r="B83" s="10">
        <f t="shared" si="2"/>
        <v>50</v>
      </c>
      <c r="C83" s="477"/>
      <c r="D83" s="478"/>
      <c r="E83" s="478"/>
      <c r="F83" s="478"/>
      <c r="G83" s="478"/>
      <c r="H83" s="478"/>
      <c r="I83" s="478"/>
      <c r="J83" s="478"/>
      <c r="K83" s="478"/>
      <c r="L83" s="479"/>
      <c r="M83" s="986"/>
      <c r="N83" s="986"/>
      <c r="O83" s="986"/>
      <c r="P83" s="986"/>
      <c r="Q83" s="986"/>
      <c r="R83" s="964"/>
      <c r="S83" s="965"/>
      <c r="T83" s="965"/>
      <c r="U83" s="965"/>
      <c r="V83" s="966"/>
      <c r="W83" s="480"/>
      <c r="X83" s="481"/>
      <c r="Y83" s="481"/>
      <c r="Z83" s="482"/>
      <c r="AA83" s="483"/>
      <c r="AB83" s="471" t="str">
        <f t="shared" si="0"/>
        <v/>
      </c>
    </row>
    <row r="84" spans="2:28" ht="37.5" customHeight="1">
      <c r="B84" s="10">
        <f t="shared" si="2"/>
        <v>51</v>
      </c>
      <c r="C84" s="477"/>
      <c r="D84" s="478"/>
      <c r="E84" s="478"/>
      <c r="F84" s="478"/>
      <c r="G84" s="478"/>
      <c r="H84" s="478"/>
      <c r="I84" s="478"/>
      <c r="J84" s="478"/>
      <c r="K84" s="478"/>
      <c r="L84" s="479"/>
      <c r="M84" s="986"/>
      <c r="N84" s="986"/>
      <c r="O84" s="986"/>
      <c r="P84" s="986"/>
      <c r="Q84" s="986"/>
      <c r="R84" s="964"/>
      <c r="S84" s="965"/>
      <c r="T84" s="965"/>
      <c r="U84" s="965"/>
      <c r="V84" s="966"/>
      <c r="W84" s="480"/>
      <c r="X84" s="481"/>
      <c r="Y84" s="481"/>
      <c r="Z84" s="482"/>
      <c r="AA84" s="483"/>
      <c r="AB84" s="471" t="str">
        <f t="shared" si="0"/>
        <v/>
      </c>
    </row>
    <row r="85" spans="2:28" ht="37.5" customHeight="1">
      <c r="B85" s="10">
        <f t="shared" si="2"/>
        <v>52</v>
      </c>
      <c r="C85" s="477"/>
      <c r="D85" s="478"/>
      <c r="E85" s="478"/>
      <c r="F85" s="478"/>
      <c r="G85" s="478"/>
      <c r="H85" s="478"/>
      <c r="I85" s="478"/>
      <c r="J85" s="478"/>
      <c r="K85" s="478"/>
      <c r="L85" s="479"/>
      <c r="M85" s="986"/>
      <c r="N85" s="986"/>
      <c r="O85" s="986"/>
      <c r="P85" s="986"/>
      <c r="Q85" s="986"/>
      <c r="R85" s="964"/>
      <c r="S85" s="965"/>
      <c r="T85" s="965"/>
      <c r="U85" s="965"/>
      <c r="V85" s="966"/>
      <c r="W85" s="480"/>
      <c r="X85" s="481"/>
      <c r="Y85" s="481"/>
      <c r="Z85" s="482"/>
      <c r="AA85" s="483"/>
      <c r="AB85" s="471" t="str">
        <f t="shared" si="0"/>
        <v/>
      </c>
    </row>
    <row r="86" spans="2:28" ht="37.5" customHeight="1">
      <c r="B86" s="10">
        <f t="shared" si="2"/>
        <v>53</v>
      </c>
      <c r="C86" s="477"/>
      <c r="D86" s="478"/>
      <c r="E86" s="478"/>
      <c r="F86" s="478"/>
      <c r="G86" s="478"/>
      <c r="H86" s="478"/>
      <c r="I86" s="478"/>
      <c r="J86" s="478"/>
      <c r="K86" s="478"/>
      <c r="L86" s="479"/>
      <c r="M86" s="986"/>
      <c r="N86" s="986"/>
      <c r="O86" s="986"/>
      <c r="P86" s="986"/>
      <c r="Q86" s="986"/>
      <c r="R86" s="964"/>
      <c r="S86" s="965"/>
      <c r="T86" s="965"/>
      <c r="U86" s="965"/>
      <c r="V86" s="966"/>
      <c r="W86" s="480"/>
      <c r="X86" s="481"/>
      <c r="Y86" s="481"/>
      <c r="Z86" s="482"/>
      <c r="AA86" s="483"/>
      <c r="AB86" s="471" t="str">
        <f t="shared" si="0"/>
        <v/>
      </c>
    </row>
    <row r="87" spans="2:28" ht="37.5" customHeight="1">
      <c r="B87" s="10">
        <f t="shared" si="2"/>
        <v>54</v>
      </c>
      <c r="C87" s="477"/>
      <c r="D87" s="478"/>
      <c r="E87" s="478"/>
      <c r="F87" s="478"/>
      <c r="G87" s="478"/>
      <c r="H87" s="478"/>
      <c r="I87" s="478"/>
      <c r="J87" s="478"/>
      <c r="K87" s="478"/>
      <c r="L87" s="479"/>
      <c r="M87" s="986"/>
      <c r="N87" s="986"/>
      <c r="O87" s="986"/>
      <c r="P87" s="986"/>
      <c r="Q87" s="986"/>
      <c r="R87" s="964"/>
      <c r="S87" s="965"/>
      <c r="T87" s="965"/>
      <c r="U87" s="965"/>
      <c r="V87" s="966"/>
      <c r="W87" s="480"/>
      <c r="X87" s="481"/>
      <c r="Y87" s="481"/>
      <c r="Z87" s="482"/>
      <c r="AA87" s="483"/>
      <c r="AB87" s="471" t="str">
        <f t="shared" si="0"/>
        <v/>
      </c>
    </row>
    <row r="88" spans="2:28" ht="37.5" customHeight="1">
      <c r="B88" s="10">
        <f t="shared" si="2"/>
        <v>55</v>
      </c>
      <c r="C88" s="477"/>
      <c r="D88" s="478"/>
      <c r="E88" s="478"/>
      <c r="F88" s="478"/>
      <c r="G88" s="478"/>
      <c r="H88" s="478"/>
      <c r="I88" s="478"/>
      <c r="J88" s="478"/>
      <c r="K88" s="478"/>
      <c r="L88" s="479"/>
      <c r="M88" s="986"/>
      <c r="N88" s="986"/>
      <c r="O88" s="986"/>
      <c r="P88" s="986"/>
      <c r="Q88" s="986"/>
      <c r="R88" s="964"/>
      <c r="S88" s="965"/>
      <c r="T88" s="965"/>
      <c r="U88" s="965"/>
      <c r="V88" s="966"/>
      <c r="W88" s="480"/>
      <c r="X88" s="481"/>
      <c r="Y88" s="481"/>
      <c r="Z88" s="482"/>
      <c r="AA88" s="483"/>
      <c r="AB88" s="471" t="str">
        <f t="shared" si="0"/>
        <v/>
      </c>
    </row>
    <row r="89" spans="2:28" ht="37.5" customHeight="1">
      <c r="B89" s="10">
        <f t="shared" si="2"/>
        <v>56</v>
      </c>
      <c r="C89" s="477"/>
      <c r="D89" s="478"/>
      <c r="E89" s="478"/>
      <c r="F89" s="478"/>
      <c r="G89" s="478"/>
      <c r="H89" s="478"/>
      <c r="I89" s="478"/>
      <c r="J89" s="478"/>
      <c r="K89" s="478"/>
      <c r="L89" s="479"/>
      <c r="M89" s="986"/>
      <c r="N89" s="986"/>
      <c r="O89" s="986"/>
      <c r="P89" s="986"/>
      <c r="Q89" s="986"/>
      <c r="R89" s="964"/>
      <c r="S89" s="965"/>
      <c r="T89" s="965"/>
      <c r="U89" s="965"/>
      <c r="V89" s="966"/>
      <c r="W89" s="480"/>
      <c r="X89" s="481"/>
      <c r="Y89" s="481"/>
      <c r="Z89" s="482"/>
      <c r="AA89" s="483"/>
      <c r="AB89" s="471" t="str">
        <f t="shared" si="0"/>
        <v/>
      </c>
    </row>
    <row r="90" spans="2:28" ht="37.5" customHeight="1">
      <c r="B90" s="10">
        <f t="shared" si="2"/>
        <v>57</v>
      </c>
      <c r="C90" s="477"/>
      <c r="D90" s="478"/>
      <c r="E90" s="478"/>
      <c r="F90" s="478"/>
      <c r="G90" s="478"/>
      <c r="H90" s="478"/>
      <c r="I90" s="478"/>
      <c r="J90" s="478"/>
      <c r="K90" s="478"/>
      <c r="L90" s="479"/>
      <c r="M90" s="986"/>
      <c r="N90" s="986"/>
      <c r="O90" s="986"/>
      <c r="P90" s="986"/>
      <c r="Q90" s="986"/>
      <c r="R90" s="964"/>
      <c r="S90" s="965"/>
      <c r="T90" s="965"/>
      <c r="U90" s="965"/>
      <c r="V90" s="966"/>
      <c r="W90" s="480"/>
      <c r="X90" s="481"/>
      <c r="Y90" s="481"/>
      <c r="Z90" s="482"/>
      <c r="AA90" s="483"/>
      <c r="AB90" s="471" t="str">
        <f t="shared" si="0"/>
        <v/>
      </c>
    </row>
    <row r="91" spans="2:28" ht="37.5" customHeight="1">
      <c r="B91" s="10">
        <f t="shared" si="2"/>
        <v>58</v>
      </c>
      <c r="C91" s="477"/>
      <c r="D91" s="478"/>
      <c r="E91" s="478"/>
      <c r="F91" s="478"/>
      <c r="G91" s="478"/>
      <c r="H91" s="478"/>
      <c r="I91" s="478"/>
      <c r="J91" s="478"/>
      <c r="K91" s="478"/>
      <c r="L91" s="479"/>
      <c r="M91" s="986"/>
      <c r="N91" s="986"/>
      <c r="O91" s="986"/>
      <c r="P91" s="986"/>
      <c r="Q91" s="986"/>
      <c r="R91" s="964"/>
      <c r="S91" s="965"/>
      <c r="T91" s="965"/>
      <c r="U91" s="965"/>
      <c r="V91" s="966"/>
      <c r="W91" s="480"/>
      <c r="X91" s="481"/>
      <c r="Y91" s="481"/>
      <c r="Z91" s="482"/>
      <c r="AA91" s="483"/>
      <c r="AB91" s="471" t="str">
        <f t="shared" si="0"/>
        <v/>
      </c>
    </row>
    <row r="92" spans="2:28" ht="37.5" customHeight="1">
      <c r="B92" s="10">
        <f t="shared" si="2"/>
        <v>59</v>
      </c>
      <c r="C92" s="477"/>
      <c r="D92" s="478"/>
      <c r="E92" s="478"/>
      <c r="F92" s="478"/>
      <c r="G92" s="478"/>
      <c r="H92" s="478"/>
      <c r="I92" s="478"/>
      <c r="J92" s="478"/>
      <c r="K92" s="478"/>
      <c r="L92" s="479"/>
      <c r="M92" s="986"/>
      <c r="N92" s="986"/>
      <c r="O92" s="986"/>
      <c r="P92" s="986"/>
      <c r="Q92" s="986"/>
      <c r="R92" s="964"/>
      <c r="S92" s="965"/>
      <c r="T92" s="965"/>
      <c r="U92" s="965"/>
      <c r="V92" s="966"/>
      <c r="W92" s="480"/>
      <c r="X92" s="481"/>
      <c r="Y92" s="481"/>
      <c r="Z92" s="482"/>
      <c r="AA92" s="483"/>
      <c r="AB92" s="471" t="str">
        <f t="shared" si="0"/>
        <v/>
      </c>
    </row>
    <row r="93" spans="2:28" ht="37.5" customHeight="1">
      <c r="B93" s="10">
        <f t="shared" si="2"/>
        <v>60</v>
      </c>
      <c r="C93" s="477"/>
      <c r="D93" s="478"/>
      <c r="E93" s="478"/>
      <c r="F93" s="478"/>
      <c r="G93" s="478"/>
      <c r="H93" s="478"/>
      <c r="I93" s="478"/>
      <c r="J93" s="478"/>
      <c r="K93" s="478"/>
      <c r="L93" s="479"/>
      <c r="M93" s="986"/>
      <c r="N93" s="986"/>
      <c r="O93" s="986"/>
      <c r="P93" s="986"/>
      <c r="Q93" s="986"/>
      <c r="R93" s="964"/>
      <c r="S93" s="965"/>
      <c r="T93" s="965"/>
      <c r="U93" s="965"/>
      <c r="V93" s="966"/>
      <c r="W93" s="480"/>
      <c r="X93" s="481"/>
      <c r="Y93" s="481"/>
      <c r="Z93" s="482"/>
      <c r="AA93" s="483"/>
      <c r="AB93" s="471" t="str">
        <f t="shared" si="0"/>
        <v/>
      </c>
    </row>
    <row r="94" spans="2:28" ht="37.5" customHeight="1">
      <c r="B94" s="10">
        <f t="shared" si="2"/>
        <v>61</v>
      </c>
      <c r="C94" s="477"/>
      <c r="D94" s="478"/>
      <c r="E94" s="478"/>
      <c r="F94" s="478"/>
      <c r="G94" s="478"/>
      <c r="H94" s="478"/>
      <c r="I94" s="478"/>
      <c r="J94" s="478"/>
      <c r="K94" s="478"/>
      <c r="L94" s="479"/>
      <c r="M94" s="986"/>
      <c r="N94" s="986"/>
      <c r="O94" s="986"/>
      <c r="P94" s="986"/>
      <c r="Q94" s="986"/>
      <c r="R94" s="964"/>
      <c r="S94" s="965"/>
      <c r="T94" s="965"/>
      <c r="U94" s="965"/>
      <c r="V94" s="966"/>
      <c r="W94" s="480"/>
      <c r="X94" s="481"/>
      <c r="Y94" s="481"/>
      <c r="Z94" s="482"/>
      <c r="AA94" s="483"/>
      <c r="AB94" s="471" t="str">
        <f t="shared" si="0"/>
        <v/>
      </c>
    </row>
    <row r="95" spans="2:28" ht="37.5" customHeight="1">
      <c r="B95" s="10">
        <f t="shared" si="2"/>
        <v>62</v>
      </c>
      <c r="C95" s="477"/>
      <c r="D95" s="478"/>
      <c r="E95" s="478"/>
      <c r="F95" s="478"/>
      <c r="G95" s="478"/>
      <c r="H95" s="478"/>
      <c r="I95" s="478"/>
      <c r="J95" s="478"/>
      <c r="K95" s="478"/>
      <c r="L95" s="479"/>
      <c r="M95" s="986"/>
      <c r="N95" s="986"/>
      <c r="O95" s="986"/>
      <c r="P95" s="986"/>
      <c r="Q95" s="986"/>
      <c r="R95" s="964"/>
      <c r="S95" s="965"/>
      <c r="T95" s="965"/>
      <c r="U95" s="965"/>
      <c r="V95" s="966"/>
      <c r="W95" s="480"/>
      <c r="X95" s="481"/>
      <c r="Y95" s="481"/>
      <c r="Z95" s="482"/>
      <c r="AA95" s="483"/>
      <c r="AB95" s="471" t="str">
        <f t="shared" si="0"/>
        <v/>
      </c>
    </row>
    <row r="96" spans="2:28" ht="37.5" customHeight="1">
      <c r="B96" s="10">
        <f t="shared" si="2"/>
        <v>63</v>
      </c>
      <c r="C96" s="477"/>
      <c r="D96" s="478"/>
      <c r="E96" s="478"/>
      <c r="F96" s="478"/>
      <c r="G96" s="478"/>
      <c r="H96" s="478"/>
      <c r="I96" s="478"/>
      <c r="J96" s="478"/>
      <c r="K96" s="478"/>
      <c r="L96" s="479"/>
      <c r="M96" s="986"/>
      <c r="N96" s="986"/>
      <c r="O96" s="986"/>
      <c r="P96" s="986"/>
      <c r="Q96" s="986"/>
      <c r="R96" s="964"/>
      <c r="S96" s="965"/>
      <c r="T96" s="965"/>
      <c r="U96" s="965"/>
      <c r="V96" s="966"/>
      <c r="W96" s="480"/>
      <c r="X96" s="481"/>
      <c r="Y96" s="481"/>
      <c r="Z96" s="482"/>
      <c r="AA96" s="483"/>
      <c r="AB96" s="471" t="str">
        <f t="shared" si="0"/>
        <v/>
      </c>
    </row>
    <row r="97" spans="2:28" ht="37.5" customHeight="1">
      <c r="B97" s="10">
        <f t="shared" si="2"/>
        <v>64</v>
      </c>
      <c r="C97" s="477"/>
      <c r="D97" s="478"/>
      <c r="E97" s="478"/>
      <c r="F97" s="478"/>
      <c r="G97" s="478"/>
      <c r="H97" s="478"/>
      <c r="I97" s="478"/>
      <c r="J97" s="478"/>
      <c r="K97" s="478"/>
      <c r="L97" s="479"/>
      <c r="M97" s="986"/>
      <c r="N97" s="986"/>
      <c r="O97" s="986"/>
      <c r="P97" s="986"/>
      <c r="Q97" s="986"/>
      <c r="R97" s="964"/>
      <c r="S97" s="965"/>
      <c r="T97" s="965"/>
      <c r="U97" s="965"/>
      <c r="V97" s="966"/>
      <c r="W97" s="480"/>
      <c r="X97" s="481"/>
      <c r="Y97" s="481"/>
      <c r="Z97" s="482"/>
      <c r="AA97" s="483"/>
      <c r="AB97" s="471" t="str">
        <f t="shared" si="0"/>
        <v/>
      </c>
    </row>
    <row r="98" spans="2:28" ht="37.5" customHeight="1">
      <c r="B98" s="10">
        <f t="shared" si="2"/>
        <v>65</v>
      </c>
      <c r="C98" s="477"/>
      <c r="D98" s="478"/>
      <c r="E98" s="478"/>
      <c r="F98" s="478"/>
      <c r="G98" s="478"/>
      <c r="H98" s="478"/>
      <c r="I98" s="478"/>
      <c r="J98" s="478"/>
      <c r="K98" s="478"/>
      <c r="L98" s="479"/>
      <c r="M98" s="986"/>
      <c r="N98" s="986"/>
      <c r="O98" s="986"/>
      <c r="P98" s="986"/>
      <c r="Q98" s="986"/>
      <c r="R98" s="964"/>
      <c r="S98" s="965"/>
      <c r="T98" s="965"/>
      <c r="U98" s="965"/>
      <c r="V98" s="966"/>
      <c r="W98" s="480"/>
      <c r="X98" s="481"/>
      <c r="Y98" s="481"/>
      <c r="Z98" s="482"/>
      <c r="AA98" s="483"/>
      <c r="AB98" s="471" t="str">
        <f t="shared" si="0"/>
        <v/>
      </c>
    </row>
    <row r="99" spans="2:28" ht="37.5" customHeight="1">
      <c r="B99" s="10">
        <f t="shared" si="2"/>
        <v>66</v>
      </c>
      <c r="C99" s="477"/>
      <c r="D99" s="478"/>
      <c r="E99" s="478"/>
      <c r="F99" s="478"/>
      <c r="G99" s="478"/>
      <c r="H99" s="478"/>
      <c r="I99" s="478"/>
      <c r="J99" s="478"/>
      <c r="K99" s="478"/>
      <c r="L99" s="479"/>
      <c r="M99" s="986"/>
      <c r="N99" s="986"/>
      <c r="O99" s="986"/>
      <c r="P99" s="986"/>
      <c r="Q99" s="986"/>
      <c r="R99" s="964"/>
      <c r="S99" s="965"/>
      <c r="T99" s="965"/>
      <c r="U99" s="965"/>
      <c r="V99" s="966"/>
      <c r="W99" s="480"/>
      <c r="X99" s="481"/>
      <c r="Y99" s="481"/>
      <c r="Z99" s="482"/>
      <c r="AA99" s="483"/>
      <c r="AB99" s="471" t="str">
        <f t="shared" ref="AB99:AB133" si="3">IF(Z99="","",Z99-AA99)</f>
        <v/>
      </c>
    </row>
    <row r="100" spans="2:28" ht="37.5" customHeight="1">
      <c r="B100" s="10">
        <f t="shared" ref="B100:B125" si="4">B99+1</f>
        <v>67</v>
      </c>
      <c r="C100" s="477"/>
      <c r="D100" s="478"/>
      <c r="E100" s="478"/>
      <c r="F100" s="478"/>
      <c r="G100" s="478"/>
      <c r="H100" s="478"/>
      <c r="I100" s="478"/>
      <c r="J100" s="478"/>
      <c r="K100" s="478"/>
      <c r="L100" s="479"/>
      <c r="M100" s="986"/>
      <c r="N100" s="986"/>
      <c r="O100" s="986"/>
      <c r="P100" s="986"/>
      <c r="Q100" s="986"/>
      <c r="R100" s="964"/>
      <c r="S100" s="965"/>
      <c r="T100" s="965"/>
      <c r="U100" s="965"/>
      <c r="V100" s="966"/>
      <c r="W100" s="480"/>
      <c r="X100" s="481"/>
      <c r="Y100" s="481"/>
      <c r="Z100" s="482"/>
      <c r="AA100" s="483"/>
      <c r="AB100" s="471" t="str">
        <f t="shared" si="3"/>
        <v/>
      </c>
    </row>
    <row r="101" spans="2:28" ht="37.5" customHeight="1">
      <c r="B101" s="10">
        <f t="shared" si="4"/>
        <v>68</v>
      </c>
      <c r="C101" s="477"/>
      <c r="D101" s="478"/>
      <c r="E101" s="478"/>
      <c r="F101" s="478"/>
      <c r="G101" s="478"/>
      <c r="H101" s="478"/>
      <c r="I101" s="478"/>
      <c r="J101" s="478"/>
      <c r="K101" s="478"/>
      <c r="L101" s="479"/>
      <c r="M101" s="986"/>
      <c r="N101" s="986"/>
      <c r="O101" s="986"/>
      <c r="P101" s="986"/>
      <c r="Q101" s="986"/>
      <c r="R101" s="964"/>
      <c r="S101" s="965"/>
      <c r="T101" s="965"/>
      <c r="U101" s="965"/>
      <c r="V101" s="966"/>
      <c r="W101" s="480"/>
      <c r="X101" s="481"/>
      <c r="Y101" s="481"/>
      <c r="Z101" s="482"/>
      <c r="AA101" s="483"/>
      <c r="AB101" s="471" t="str">
        <f t="shared" si="3"/>
        <v/>
      </c>
    </row>
    <row r="102" spans="2:28" ht="37.5" customHeight="1">
      <c r="B102" s="10">
        <f t="shared" si="4"/>
        <v>69</v>
      </c>
      <c r="C102" s="477"/>
      <c r="D102" s="478"/>
      <c r="E102" s="478"/>
      <c r="F102" s="478"/>
      <c r="G102" s="478"/>
      <c r="H102" s="478"/>
      <c r="I102" s="478"/>
      <c r="J102" s="478"/>
      <c r="K102" s="478"/>
      <c r="L102" s="479"/>
      <c r="M102" s="986"/>
      <c r="N102" s="986"/>
      <c r="O102" s="986"/>
      <c r="P102" s="986"/>
      <c r="Q102" s="986"/>
      <c r="R102" s="964"/>
      <c r="S102" s="965"/>
      <c r="T102" s="965"/>
      <c r="U102" s="965"/>
      <c r="V102" s="966"/>
      <c r="W102" s="480"/>
      <c r="X102" s="481"/>
      <c r="Y102" s="481"/>
      <c r="Z102" s="482"/>
      <c r="AA102" s="483"/>
      <c r="AB102" s="471" t="str">
        <f t="shared" si="3"/>
        <v/>
      </c>
    </row>
    <row r="103" spans="2:28" ht="37.5" customHeight="1">
      <c r="B103" s="10">
        <f t="shared" si="4"/>
        <v>70</v>
      </c>
      <c r="C103" s="477"/>
      <c r="D103" s="478"/>
      <c r="E103" s="478"/>
      <c r="F103" s="478"/>
      <c r="G103" s="478"/>
      <c r="H103" s="478"/>
      <c r="I103" s="478"/>
      <c r="J103" s="478"/>
      <c r="K103" s="478"/>
      <c r="L103" s="479"/>
      <c r="M103" s="986"/>
      <c r="N103" s="986"/>
      <c r="O103" s="986"/>
      <c r="P103" s="986"/>
      <c r="Q103" s="986"/>
      <c r="R103" s="964"/>
      <c r="S103" s="965"/>
      <c r="T103" s="965"/>
      <c r="U103" s="965"/>
      <c r="V103" s="966"/>
      <c r="W103" s="480"/>
      <c r="X103" s="481"/>
      <c r="Y103" s="481"/>
      <c r="Z103" s="482"/>
      <c r="AA103" s="483"/>
      <c r="AB103" s="471" t="str">
        <f t="shared" si="3"/>
        <v/>
      </c>
    </row>
    <row r="104" spans="2:28" ht="37.5" customHeight="1">
      <c r="B104" s="10">
        <f t="shared" si="4"/>
        <v>71</v>
      </c>
      <c r="C104" s="477"/>
      <c r="D104" s="478"/>
      <c r="E104" s="478"/>
      <c r="F104" s="478"/>
      <c r="G104" s="478"/>
      <c r="H104" s="478"/>
      <c r="I104" s="478"/>
      <c r="J104" s="478"/>
      <c r="K104" s="478"/>
      <c r="L104" s="479"/>
      <c r="M104" s="986"/>
      <c r="N104" s="986"/>
      <c r="O104" s="986"/>
      <c r="P104" s="986"/>
      <c r="Q104" s="986"/>
      <c r="R104" s="964"/>
      <c r="S104" s="965"/>
      <c r="T104" s="965"/>
      <c r="U104" s="965"/>
      <c r="V104" s="966"/>
      <c r="W104" s="480"/>
      <c r="X104" s="481"/>
      <c r="Y104" s="481"/>
      <c r="Z104" s="482"/>
      <c r="AA104" s="483"/>
      <c r="AB104" s="471" t="str">
        <f t="shared" si="3"/>
        <v/>
      </c>
    </row>
    <row r="105" spans="2:28" ht="37.5" customHeight="1">
      <c r="B105" s="10">
        <f t="shared" si="4"/>
        <v>72</v>
      </c>
      <c r="C105" s="477"/>
      <c r="D105" s="478"/>
      <c r="E105" s="478"/>
      <c r="F105" s="478"/>
      <c r="G105" s="478"/>
      <c r="H105" s="478"/>
      <c r="I105" s="478"/>
      <c r="J105" s="478"/>
      <c r="K105" s="478"/>
      <c r="L105" s="479"/>
      <c r="M105" s="986"/>
      <c r="N105" s="986"/>
      <c r="O105" s="986"/>
      <c r="P105" s="986"/>
      <c r="Q105" s="986"/>
      <c r="R105" s="964"/>
      <c r="S105" s="965"/>
      <c r="T105" s="965"/>
      <c r="U105" s="965"/>
      <c r="V105" s="966"/>
      <c r="W105" s="480"/>
      <c r="X105" s="481"/>
      <c r="Y105" s="481"/>
      <c r="Z105" s="482"/>
      <c r="AA105" s="483"/>
      <c r="AB105" s="471" t="str">
        <f t="shared" si="3"/>
        <v/>
      </c>
    </row>
    <row r="106" spans="2:28" ht="37.5" customHeight="1">
      <c r="B106" s="10">
        <f t="shared" si="4"/>
        <v>73</v>
      </c>
      <c r="C106" s="477"/>
      <c r="D106" s="478"/>
      <c r="E106" s="478"/>
      <c r="F106" s="478"/>
      <c r="G106" s="478"/>
      <c r="H106" s="478"/>
      <c r="I106" s="478"/>
      <c r="J106" s="478"/>
      <c r="K106" s="478"/>
      <c r="L106" s="479"/>
      <c r="M106" s="986"/>
      <c r="N106" s="986"/>
      <c r="O106" s="986"/>
      <c r="P106" s="986"/>
      <c r="Q106" s="986"/>
      <c r="R106" s="964"/>
      <c r="S106" s="965"/>
      <c r="T106" s="965"/>
      <c r="U106" s="965"/>
      <c r="V106" s="966"/>
      <c r="W106" s="480"/>
      <c r="X106" s="481"/>
      <c r="Y106" s="481"/>
      <c r="Z106" s="482"/>
      <c r="AA106" s="483"/>
      <c r="AB106" s="471" t="str">
        <f t="shared" si="3"/>
        <v/>
      </c>
    </row>
    <row r="107" spans="2:28" ht="37.5" customHeight="1">
      <c r="B107" s="10">
        <f t="shared" si="4"/>
        <v>74</v>
      </c>
      <c r="C107" s="477"/>
      <c r="D107" s="478"/>
      <c r="E107" s="478"/>
      <c r="F107" s="478"/>
      <c r="G107" s="478"/>
      <c r="H107" s="478"/>
      <c r="I107" s="478"/>
      <c r="J107" s="478"/>
      <c r="K107" s="478"/>
      <c r="L107" s="479"/>
      <c r="M107" s="986"/>
      <c r="N107" s="986"/>
      <c r="O107" s="986"/>
      <c r="P107" s="986"/>
      <c r="Q107" s="986"/>
      <c r="R107" s="964"/>
      <c r="S107" s="965"/>
      <c r="T107" s="965"/>
      <c r="U107" s="965"/>
      <c r="V107" s="966"/>
      <c r="W107" s="480"/>
      <c r="X107" s="481"/>
      <c r="Y107" s="481"/>
      <c r="Z107" s="482"/>
      <c r="AA107" s="483"/>
      <c r="AB107" s="471" t="str">
        <f t="shared" si="3"/>
        <v/>
      </c>
    </row>
    <row r="108" spans="2:28" ht="37.5" customHeight="1">
      <c r="B108" s="10">
        <f t="shared" si="4"/>
        <v>75</v>
      </c>
      <c r="C108" s="477"/>
      <c r="D108" s="478"/>
      <c r="E108" s="478"/>
      <c r="F108" s="478"/>
      <c r="G108" s="478"/>
      <c r="H108" s="478"/>
      <c r="I108" s="478"/>
      <c r="J108" s="478"/>
      <c r="K108" s="478"/>
      <c r="L108" s="479"/>
      <c r="M108" s="986"/>
      <c r="N108" s="986"/>
      <c r="O108" s="986"/>
      <c r="P108" s="986"/>
      <c r="Q108" s="986"/>
      <c r="R108" s="964"/>
      <c r="S108" s="965"/>
      <c r="T108" s="965"/>
      <c r="U108" s="965"/>
      <c r="V108" s="966"/>
      <c r="W108" s="480"/>
      <c r="X108" s="481"/>
      <c r="Y108" s="481"/>
      <c r="Z108" s="482"/>
      <c r="AA108" s="483"/>
      <c r="AB108" s="471" t="str">
        <f t="shared" si="3"/>
        <v/>
      </c>
    </row>
    <row r="109" spans="2:28" ht="37.5" customHeight="1">
      <c r="B109" s="10">
        <f t="shared" si="4"/>
        <v>76</v>
      </c>
      <c r="C109" s="477"/>
      <c r="D109" s="478"/>
      <c r="E109" s="478"/>
      <c r="F109" s="478"/>
      <c r="G109" s="478"/>
      <c r="H109" s="478"/>
      <c r="I109" s="478"/>
      <c r="J109" s="478"/>
      <c r="K109" s="478"/>
      <c r="L109" s="479"/>
      <c r="M109" s="986"/>
      <c r="N109" s="986"/>
      <c r="O109" s="986"/>
      <c r="P109" s="986"/>
      <c r="Q109" s="986"/>
      <c r="R109" s="964"/>
      <c r="S109" s="965"/>
      <c r="T109" s="965"/>
      <c r="U109" s="965"/>
      <c r="V109" s="966"/>
      <c r="W109" s="480"/>
      <c r="X109" s="481"/>
      <c r="Y109" s="481"/>
      <c r="Z109" s="482"/>
      <c r="AA109" s="483"/>
      <c r="AB109" s="471" t="str">
        <f t="shared" si="3"/>
        <v/>
      </c>
    </row>
    <row r="110" spans="2:28" ht="37.5" customHeight="1">
      <c r="B110" s="10">
        <f t="shared" si="4"/>
        <v>77</v>
      </c>
      <c r="C110" s="477"/>
      <c r="D110" s="478"/>
      <c r="E110" s="478"/>
      <c r="F110" s="478"/>
      <c r="G110" s="478"/>
      <c r="H110" s="478"/>
      <c r="I110" s="478"/>
      <c r="J110" s="478"/>
      <c r="K110" s="478"/>
      <c r="L110" s="479"/>
      <c r="M110" s="986"/>
      <c r="N110" s="986"/>
      <c r="O110" s="986"/>
      <c r="P110" s="986"/>
      <c r="Q110" s="986"/>
      <c r="R110" s="964"/>
      <c r="S110" s="965"/>
      <c r="T110" s="965"/>
      <c r="U110" s="965"/>
      <c r="V110" s="966"/>
      <c r="W110" s="480"/>
      <c r="X110" s="481"/>
      <c r="Y110" s="481"/>
      <c r="Z110" s="482"/>
      <c r="AA110" s="483"/>
      <c r="AB110" s="471" t="str">
        <f t="shared" si="3"/>
        <v/>
      </c>
    </row>
    <row r="111" spans="2:28" ht="37.5" customHeight="1">
      <c r="B111" s="10">
        <f t="shared" si="4"/>
        <v>78</v>
      </c>
      <c r="C111" s="477"/>
      <c r="D111" s="478"/>
      <c r="E111" s="478"/>
      <c r="F111" s="478"/>
      <c r="G111" s="478"/>
      <c r="H111" s="478"/>
      <c r="I111" s="478"/>
      <c r="J111" s="478"/>
      <c r="K111" s="478"/>
      <c r="L111" s="479"/>
      <c r="M111" s="986"/>
      <c r="N111" s="986"/>
      <c r="O111" s="986"/>
      <c r="P111" s="986"/>
      <c r="Q111" s="986"/>
      <c r="R111" s="964"/>
      <c r="S111" s="965"/>
      <c r="T111" s="965"/>
      <c r="U111" s="965"/>
      <c r="V111" s="966"/>
      <c r="W111" s="480"/>
      <c r="X111" s="481"/>
      <c r="Y111" s="481"/>
      <c r="Z111" s="482"/>
      <c r="AA111" s="483"/>
      <c r="AB111" s="471" t="str">
        <f t="shared" si="3"/>
        <v/>
      </c>
    </row>
    <row r="112" spans="2:28" ht="37.5" customHeight="1">
      <c r="B112" s="10">
        <f t="shared" si="4"/>
        <v>79</v>
      </c>
      <c r="C112" s="477"/>
      <c r="D112" s="478"/>
      <c r="E112" s="478"/>
      <c r="F112" s="478"/>
      <c r="G112" s="478"/>
      <c r="H112" s="478"/>
      <c r="I112" s="478"/>
      <c r="J112" s="478"/>
      <c r="K112" s="478"/>
      <c r="L112" s="479"/>
      <c r="M112" s="986"/>
      <c r="N112" s="986"/>
      <c r="O112" s="986"/>
      <c r="P112" s="986"/>
      <c r="Q112" s="986"/>
      <c r="R112" s="964"/>
      <c r="S112" s="965"/>
      <c r="T112" s="965"/>
      <c r="U112" s="965"/>
      <c r="V112" s="966"/>
      <c r="W112" s="480"/>
      <c r="X112" s="481"/>
      <c r="Y112" s="481"/>
      <c r="Z112" s="482"/>
      <c r="AA112" s="483"/>
      <c r="AB112" s="471" t="str">
        <f t="shared" si="3"/>
        <v/>
      </c>
    </row>
    <row r="113" spans="2:28" ht="37.5" customHeight="1">
      <c r="B113" s="10">
        <f t="shared" si="4"/>
        <v>80</v>
      </c>
      <c r="C113" s="477"/>
      <c r="D113" s="478"/>
      <c r="E113" s="478"/>
      <c r="F113" s="478"/>
      <c r="G113" s="478"/>
      <c r="H113" s="478"/>
      <c r="I113" s="478"/>
      <c r="J113" s="478"/>
      <c r="K113" s="478"/>
      <c r="L113" s="479"/>
      <c r="M113" s="986"/>
      <c r="N113" s="986"/>
      <c r="O113" s="986"/>
      <c r="P113" s="986"/>
      <c r="Q113" s="986"/>
      <c r="R113" s="964"/>
      <c r="S113" s="965"/>
      <c r="T113" s="965"/>
      <c r="U113" s="965"/>
      <c r="V113" s="966"/>
      <c r="W113" s="480"/>
      <c r="X113" s="481"/>
      <c r="Y113" s="481"/>
      <c r="Z113" s="482"/>
      <c r="AA113" s="483"/>
      <c r="AB113" s="471" t="str">
        <f t="shared" si="3"/>
        <v/>
      </c>
    </row>
    <row r="114" spans="2:28" ht="37.5" customHeight="1">
      <c r="B114" s="10">
        <f t="shared" si="4"/>
        <v>81</v>
      </c>
      <c r="C114" s="477"/>
      <c r="D114" s="478"/>
      <c r="E114" s="478"/>
      <c r="F114" s="478"/>
      <c r="G114" s="478"/>
      <c r="H114" s="478"/>
      <c r="I114" s="478"/>
      <c r="J114" s="478"/>
      <c r="K114" s="478"/>
      <c r="L114" s="479"/>
      <c r="M114" s="986"/>
      <c r="N114" s="986"/>
      <c r="O114" s="986"/>
      <c r="P114" s="986"/>
      <c r="Q114" s="986"/>
      <c r="R114" s="964"/>
      <c r="S114" s="965"/>
      <c r="T114" s="965"/>
      <c r="U114" s="965"/>
      <c r="V114" s="966"/>
      <c r="W114" s="480"/>
      <c r="X114" s="481"/>
      <c r="Y114" s="481"/>
      <c r="Z114" s="482"/>
      <c r="AA114" s="483"/>
      <c r="AB114" s="471" t="str">
        <f t="shared" si="3"/>
        <v/>
      </c>
    </row>
    <row r="115" spans="2:28" ht="37.5" customHeight="1">
      <c r="B115" s="10">
        <f t="shared" si="4"/>
        <v>82</v>
      </c>
      <c r="C115" s="477"/>
      <c r="D115" s="478"/>
      <c r="E115" s="478"/>
      <c r="F115" s="478"/>
      <c r="G115" s="478"/>
      <c r="H115" s="478"/>
      <c r="I115" s="478"/>
      <c r="J115" s="478"/>
      <c r="K115" s="478"/>
      <c r="L115" s="479"/>
      <c r="M115" s="986"/>
      <c r="N115" s="986"/>
      <c r="O115" s="986"/>
      <c r="P115" s="986"/>
      <c r="Q115" s="986"/>
      <c r="R115" s="964"/>
      <c r="S115" s="965"/>
      <c r="T115" s="965"/>
      <c r="U115" s="965"/>
      <c r="V115" s="966"/>
      <c r="W115" s="480"/>
      <c r="X115" s="481"/>
      <c r="Y115" s="481"/>
      <c r="Z115" s="482"/>
      <c r="AA115" s="483"/>
      <c r="AB115" s="471" t="str">
        <f t="shared" si="3"/>
        <v/>
      </c>
    </row>
    <row r="116" spans="2:28" ht="37.5" customHeight="1">
      <c r="B116" s="10">
        <f t="shared" si="4"/>
        <v>83</v>
      </c>
      <c r="C116" s="477"/>
      <c r="D116" s="478"/>
      <c r="E116" s="478"/>
      <c r="F116" s="478"/>
      <c r="G116" s="478"/>
      <c r="H116" s="478"/>
      <c r="I116" s="478"/>
      <c r="J116" s="478"/>
      <c r="K116" s="478"/>
      <c r="L116" s="479"/>
      <c r="M116" s="986"/>
      <c r="N116" s="986"/>
      <c r="O116" s="986"/>
      <c r="P116" s="986"/>
      <c r="Q116" s="986"/>
      <c r="R116" s="964"/>
      <c r="S116" s="965"/>
      <c r="T116" s="965"/>
      <c r="U116" s="965"/>
      <c r="V116" s="966"/>
      <c r="W116" s="480"/>
      <c r="X116" s="481"/>
      <c r="Y116" s="481"/>
      <c r="Z116" s="482"/>
      <c r="AA116" s="483"/>
      <c r="AB116" s="471" t="str">
        <f t="shared" si="3"/>
        <v/>
      </c>
    </row>
    <row r="117" spans="2:28" ht="37.5" customHeight="1">
      <c r="B117" s="10">
        <f t="shared" si="4"/>
        <v>84</v>
      </c>
      <c r="C117" s="477"/>
      <c r="D117" s="478"/>
      <c r="E117" s="478"/>
      <c r="F117" s="478"/>
      <c r="G117" s="478"/>
      <c r="H117" s="478"/>
      <c r="I117" s="478"/>
      <c r="J117" s="478"/>
      <c r="K117" s="478"/>
      <c r="L117" s="479"/>
      <c r="M117" s="986"/>
      <c r="N117" s="986"/>
      <c r="O117" s="986"/>
      <c r="P117" s="986"/>
      <c r="Q117" s="986"/>
      <c r="R117" s="964"/>
      <c r="S117" s="965"/>
      <c r="T117" s="965"/>
      <c r="U117" s="965"/>
      <c r="V117" s="966"/>
      <c r="W117" s="480"/>
      <c r="X117" s="481"/>
      <c r="Y117" s="481"/>
      <c r="Z117" s="482"/>
      <c r="AA117" s="483"/>
      <c r="AB117" s="471" t="str">
        <f t="shared" si="3"/>
        <v/>
      </c>
    </row>
    <row r="118" spans="2:28" ht="37.5" customHeight="1">
      <c r="B118" s="10">
        <f t="shared" si="4"/>
        <v>85</v>
      </c>
      <c r="C118" s="477"/>
      <c r="D118" s="478"/>
      <c r="E118" s="478"/>
      <c r="F118" s="478"/>
      <c r="G118" s="478"/>
      <c r="H118" s="478"/>
      <c r="I118" s="478"/>
      <c r="J118" s="478"/>
      <c r="K118" s="478"/>
      <c r="L118" s="479"/>
      <c r="M118" s="986"/>
      <c r="N118" s="986"/>
      <c r="O118" s="986"/>
      <c r="P118" s="986"/>
      <c r="Q118" s="986"/>
      <c r="R118" s="964"/>
      <c r="S118" s="965"/>
      <c r="T118" s="965"/>
      <c r="U118" s="965"/>
      <c r="V118" s="966"/>
      <c r="W118" s="480"/>
      <c r="X118" s="481"/>
      <c r="Y118" s="481"/>
      <c r="Z118" s="482"/>
      <c r="AA118" s="483"/>
      <c r="AB118" s="471" t="str">
        <f t="shared" si="3"/>
        <v/>
      </c>
    </row>
    <row r="119" spans="2:28" ht="37.5" customHeight="1">
      <c r="B119" s="10">
        <f t="shared" si="4"/>
        <v>86</v>
      </c>
      <c r="C119" s="477"/>
      <c r="D119" s="478"/>
      <c r="E119" s="478"/>
      <c r="F119" s="478"/>
      <c r="G119" s="478"/>
      <c r="H119" s="478"/>
      <c r="I119" s="478"/>
      <c r="J119" s="478"/>
      <c r="K119" s="478"/>
      <c r="L119" s="479"/>
      <c r="M119" s="986"/>
      <c r="N119" s="986"/>
      <c r="O119" s="986"/>
      <c r="P119" s="986"/>
      <c r="Q119" s="986"/>
      <c r="R119" s="964"/>
      <c r="S119" s="965"/>
      <c r="T119" s="965"/>
      <c r="U119" s="965"/>
      <c r="V119" s="966"/>
      <c r="W119" s="480"/>
      <c r="X119" s="481"/>
      <c r="Y119" s="481"/>
      <c r="Z119" s="482"/>
      <c r="AA119" s="483"/>
      <c r="AB119" s="471" t="str">
        <f t="shared" si="3"/>
        <v/>
      </c>
    </row>
    <row r="120" spans="2:28" ht="37.5" customHeight="1">
      <c r="B120" s="10">
        <f t="shared" si="4"/>
        <v>87</v>
      </c>
      <c r="C120" s="477"/>
      <c r="D120" s="478"/>
      <c r="E120" s="478"/>
      <c r="F120" s="478"/>
      <c r="G120" s="478"/>
      <c r="H120" s="478"/>
      <c r="I120" s="478"/>
      <c r="J120" s="478"/>
      <c r="K120" s="478"/>
      <c r="L120" s="479"/>
      <c r="M120" s="986"/>
      <c r="N120" s="986"/>
      <c r="O120" s="986"/>
      <c r="P120" s="986"/>
      <c r="Q120" s="986"/>
      <c r="R120" s="964"/>
      <c r="S120" s="965"/>
      <c r="T120" s="965"/>
      <c r="U120" s="965"/>
      <c r="V120" s="966"/>
      <c r="W120" s="480"/>
      <c r="X120" s="481"/>
      <c r="Y120" s="481"/>
      <c r="Z120" s="482"/>
      <c r="AA120" s="483"/>
      <c r="AB120" s="471" t="str">
        <f t="shared" si="3"/>
        <v/>
      </c>
    </row>
    <row r="121" spans="2:28" ht="37.5" customHeight="1">
      <c r="B121" s="10">
        <f t="shared" si="4"/>
        <v>88</v>
      </c>
      <c r="C121" s="477"/>
      <c r="D121" s="478"/>
      <c r="E121" s="478"/>
      <c r="F121" s="478"/>
      <c r="G121" s="478"/>
      <c r="H121" s="478"/>
      <c r="I121" s="478"/>
      <c r="J121" s="478"/>
      <c r="K121" s="478"/>
      <c r="L121" s="479"/>
      <c r="M121" s="986"/>
      <c r="N121" s="986"/>
      <c r="O121" s="986"/>
      <c r="P121" s="986"/>
      <c r="Q121" s="986"/>
      <c r="R121" s="964"/>
      <c r="S121" s="965"/>
      <c r="T121" s="965"/>
      <c r="U121" s="965"/>
      <c r="V121" s="966"/>
      <c r="W121" s="480"/>
      <c r="X121" s="481"/>
      <c r="Y121" s="481"/>
      <c r="Z121" s="482"/>
      <c r="AA121" s="483"/>
      <c r="AB121" s="471" t="str">
        <f t="shared" si="3"/>
        <v/>
      </c>
    </row>
    <row r="122" spans="2:28" ht="37.5" customHeight="1">
      <c r="B122" s="10">
        <f t="shared" si="4"/>
        <v>89</v>
      </c>
      <c r="C122" s="477"/>
      <c r="D122" s="478"/>
      <c r="E122" s="478"/>
      <c r="F122" s="478"/>
      <c r="G122" s="478"/>
      <c r="H122" s="478"/>
      <c r="I122" s="478"/>
      <c r="J122" s="478"/>
      <c r="K122" s="478"/>
      <c r="L122" s="479"/>
      <c r="M122" s="986"/>
      <c r="N122" s="986"/>
      <c r="O122" s="986"/>
      <c r="P122" s="986"/>
      <c r="Q122" s="986"/>
      <c r="R122" s="964"/>
      <c r="S122" s="965"/>
      <c r="T122" s="965"/>
      <c r="U122" s="965"/>
      <c r="V122" s="966"/>
      <c r="W122" s="480"/>
      <c r="X122" s="481"/>
      <c r="Y122" s="481"/>
      <c r="Z122" s="482"/>
      <c r="AA122" s="483"/>
      <c r="AB122" s="471" t="str">
        <f t="shared" si="3"/>
        <v/>
      </c>
    </row>
    <row r="123" spans="2:28" ht="37.5" customHeight="1">
      <c r="B123" s="10">
        <f t="shared" si="4"/>
        <v>90</v>
      </c>
      <c r="C123" s="477"/>
      <c r="D123" s="478"/>
      <c r="E123" s="478"/>
      <c r="F123" s="478"/>
      <c r="G123" s="478"/>
      <c r="H123" s="478"/>
      <c r="I123" s="478"/>
      <c r="J123" s="478"/>
      <c r="K123" s="478"/>
      <c r="L123" s="479"/>
      <c r="M123" s="986"/>
      <c r="N123" s="986"/>
      <c r="O123" s="986"/>
      <c r="P123" s="986"/>
      <c r="Q123" s="986"/>
      <c r="R123" s="964"/>
      <c r="S123" s="965"/>
      <c r="T123" s="965"/>
      <c r="U123" s="965"/>
      <c r="V123" s="966"/>
      <c r="W123" s="480"/>
      <c r="X123" s="481"/>
      <c r="Y123" s="481"/>
      <c r="Z123" s="482"/>
      <c r="AA123" s="483"/>
      <c r="AB123" s="471" t="str">
        <f t="shared" si="3"/>
        <v/>
      </c>
    </row>
    <row r="124" spans="2:28" ht="37.5" customHeight="1">
      <c r="B124" s="10">
        <f t="shared" si="4"/>
        <v>91</v>
      </c>
      <c r="C124" s="477"/>
      <c r="D124" s="478"/>
      <c r="E124" s="478"/>
      <c r="F124" s="478"/>
      <c r="G124" s="478"/>
      <c r="H124" s="478"/>
      <c r="I124" s="478"/>
      <c r="J124" s="478"/>
      <c r="K124" s="478"/>
      <c r="L124" s="479"/>
      <c r="M124" s="986"/>
      <c r="N124" s="986"/>
      <c r="O124" s="986"/>
      <c r="P124" s="986"/>
      <c r="Q124" s="986"/>
      <c r="R124" s="964"/>
      <c r="S124" s="965"/>
      <c r="T124" s="965"/>
      <c r="U124" s="965"/>
      <c r="V124" s="966"/>
      <c r="W124" s="480"/>
      <c r="X124" s="481"/>
      <c r="Y124" s="481"/>
      <c r="Z124" s="482"/>
      <c r="AA124" s="483"/>
      <c r="AB124" s="471" t="str">
        <f t="shared" si="3"/>
        <v/>
      </c>
    </row>
    <row r="125" spans="2:28" ht="37.5" customHeight="1">
      <c r="B125" s="10">
        <f t="shared" si="4"/>
        <v>92</v>
      </c>
      <c r="C125" s="477"/>
      <c r="D125" s="478"/>
      <c r="E125" s="478"/>
      <c r="F125" s="478"/>
      <c r="G125" s="478"/>
      <c r="H125" s="478"/>
      <c r="I125" s="478"/>
      <c r="J125" s="478"/>
      <c r="K125" s="478"/>
      <c r="L125" s="479"/>
      <c r="M125" s="986"/>
      <c r="N125" s="986"/>
      <c r="O125" s="986"/>
      <c r="P125" s="986"/>
      <c r="Q125" s="986"/>
      <c r="R125" s="964"/>
      <c r="S125" s="965"/>
      <c r="T125" s="965"/>
      <c r="U125" s="965"/>
      <c r="V125" s="966"/>
      <c r="W125" s="480"/>
      <c r="X125" s="481"/>
      <c r="Y125" s="481"/>
      <c r="Z125" s="482"/>
      <c r="AA125" s="483"/>
      <c r="AB125" s="471" t="str">
        <f t="shared" si="3"/>
        <v/>
      </c>
    </row>
    <row r="126" spans="2:28" ht="37.5" customHeight="1">
      <c r="B126" s="10">
        <f t="shared" ref="B126:B131" si="5">B125+1</f>
        <v>93</v>
      </c>
      <c r="C126" s="477"/>
      <c r="D126" s="478"/>
      <c r="E126" s="478"/>
      <c r="F126" s="478"/>
      <c r="G126" s="478"/>
      <c r="H126" s="478"/>
      <c r="I126" s="478"/>
      <c r="J126" s="478"/>
      <c r="K126" s="478"/>
      <c r="L126" s="479"/>
      <c r="M126" s="986"/>
      <c r="N126" s="986"/>
      <c r="O126" s="986"/>
      <c r="P126" s="986"/>
      <c r="Q126" s="986"/>
      <c r="R126" s="964"/>
      <c r="S126" s="965"/>
      <c r="T126" s="965"/>
      <c r="U126" s="965"/>
      <c r="V126" s="966"/>
      <c r="W126" s="480"/>
      <c r="X126" s="481"/>
      <c r="Y126" s="481"/>
      <c r="Z126" s="482"/>
      <c r="AA126" s="483"/>
      <c r="AB126" s="471" t="str">
        <f t="shared" si="3"/>
        <v/>
      </c>
    </row>
    <row r="127" spans="2:28" ht="37.5" customHeight="1">
      <c r="B127" s="10">
        <f t="shared" si="5"/>
        <v>94</v>
      </c>
      <c r="C127" s="477"/>
      <c r="D127" s="478"/>
      <c r="E127" s="478"/>
      <c r="F127" s="478"/>
      <c r="G127" s="478"/>
      <c r="H127" s="478"/>
      <c r="I127" s="478"/>
      <c r="J127" s="478"/>
      <c r="K127" s="478"/>
      <c r="L127" s="479"/>
      <c r="M127" s="986"/>
      <c r="N127" s="986"/>
      <c r="O127" s="986"/>
      <c r="P127" s="986"/>
      <c r="Q127" s="986"/>
      <c r="R127" s="964"/>
      <c r="S127" s="965"/>
      <c r="T127" s="965"/>
      <c r="U127" s="965"/>
      <c r="V127" s="966"/>
      <c r="W127" s="480"/>
      <c r="X127" s="481"/>
      <c r="Y127" s="481"/>
      <c r="Z127" s="482"/>
      <c r="AA127" s="483"/>
      <c r="AB127" s="471" t="str">
        <f t="shared" si="3"/>
        <v/>
      </c>
    </row>
    <row r="128" spans="2:28" ht="37.5" customHeight="1">
      <c r="B128" s="10">
        <f t="shared" si="5"/>
        <v>95</v>
      </c>
      <c r="C128" s="477"/>
      <c r="D128" s="478"/>
      <c r="E128" s="478"/>
      <c r="F128" s="478"/>
      <c r="G128" s="478"/>
      <c r="H128" s="478"/>
      <c r="I128" s="478"/>
      <c r="J128" s="478"/>
      <c r="K128" s="478"/>
      <c r="L128" s="479"/>
      <c r="M128" s="986"/>
      <c r="N128" s="986"/>
      <c r="O128" s="986"/>
      <c r="P128" s="986"/>
      <c r="Q128" s="986"/>
      <c r="R128" s="964"/>
      <c r="S128" s="965"/>
      <c r="T128" s="965"/>
      <c r="U128" s="965"/>
      <c r="V128" s="966"/>
      <c r="W128" s="480"/>
      <c r="X128" s="481"/>
      <c r="Y128" s="481"/>
      <c r="Z128" s="482"/>
      <c r="AA128" s="483"/>
      <c r="AB128" s="471" t="str">
        <f t="shared" si="3"/>
        <v/>
      </c>
    </row>
    <row r="129" spans="1:28" ht="37.5" customHeight="1">
      <c r="B129" s="10">
        <f t="shared" si="5"/>
        <v>96</v>
      </c>
      <c r="C129" s="477"/>
      <c r="D129" s="478"/>
      <c r="E129" s="478"/>
      <c r="F129" s="478"/>
      <c r="G129" s="478"/>
      <c r="H129" s="478"/>
      <c r="I129" s="478"/>
      <c r="J129" s="478"/>
      <c r="K129" s="478"/>
      <c r="L129" s="479"/>
      <c r="M129" s="986"/>
      <c r="N129" s="986"/>
      <c r="O129" s="986"/>
      <c r="P129" s="986"/>
      <c r="Q129" s="986"/>
      <c r="R129" s="964"/>
      <c r="S129" s="965"/>
      <c r="T129" s="965"/>
      <c r="U129" s="965"/>
      <c r="V129" s="966"/>
      <c r="W129" s="480"/>
      <c r="X129" s="481"/>
      <c r="Y129" s="481"/>
      <c r="Z129" s="482"/>
      <c r="AA129" s="483"/>
      <c r="AB129" s="471" t="str">
        <f t="shared" si="3"/>
        <v/>
      </c>
    </row>
    <row r="130" spans="1:28" ht="37.5" customHeight="1">
      <c r="B130" s="10">
        <f t="shared" si="5"/>
        <v>97</v>
      </c>
      <c r="C130" s="477"/>
      <c r="D130" s="478"/>
      <c r="E130" s="478"/>
      <c r="F130" s="478"/>
      <c r="G130" s="478"/>
      <c r="H130" s="478"/>
      <c r="I130" s="478"/>
      <c r="J130" s="478"/>
      <c r="K130" s="478"/>
      <c r="L130" s="479"/>
      <c r="M130" s="986"/>
      <c r="N130" s="986"/>
      <c r="O130" s="986"/>
      <c r="P130" s="986"/>
      <c r="Q130" s="986"/>
      <c r="R130" s="964"/>
      <c r="S130" s="965"/>
      <c r="T130" s="965"/>
      <c r="U130" s="965"/>
      <c r="V130" s="966"/>
      <c r="W130" s="480"/>
      <c r="X130" s="481"/>
      <c r="Y130" s="481"/>
      <c r="Z130" s="482"/>
      <c r="AA130" s="483"/>
      <c r="AB130" s="471" t="str">
        <f t="shared" si="3"/>
        <v/>
      </c>
    </row>
    <row r="131" spans="1:28" ht="37.5" customHeight="1">
      <c r="B131" s="10">
        <f t="shared" si="5"/>
        <v>98</v>
      </c>
      <c r="C131" s="477"/>
      <c r="D131" s="478"/>
      <c r="E131" s="478"/>
      <c r="F131" s="478"/>
      <c r="G131" s="478"/>
      <c r="H131" s="478"/>
      <c r="I131" s="478"/>
      <c r="J131" s="478"/>
      <c r="K131" s="478"/>
      <c r="L131" s="479"/>
      <c r="M131" s="986"/>
      <c r="N131" s="986"/>
      <c r="O131" s="986"/>
      <c r="P131" s="986"/>
      <c r="Q131" s="986"/>
      <c r="R131" s="964"/>
      <c r="S131" s="965"/>
      <c r="T131" s="965"/>
      <c r="U131" s="965"/>
      <c r="V131" s="966"/>
      <c r="W131" s="480"/>
      <c r="X131" s="481"/>
      <c r="Y131" s="481"/>
      <c r="Z131" s="482"/>
      <c r="AA131" s="483"/>
      <c r="AB131" s="471" t="str">
        <f t="shared" si="3"/>
        <v/>
      </c>
    </row>
    <row r="132" spans="1:28" ht="37.5" customHeight="1">
      <c r="B132" s="10">
        <f>B131+1</f>
        <v>99</v>
      </c>
      <c r="C132" s="477"/>
      <c r="D132" s="478"/>
      <c r="E132" s="478"/>
      <c r="F132" s="478"/>
      <c r="G132" s="478"/>
      <c r="H132" s="478"/>
      <c r="I132" s="478"/>
      <c r="J132" s="478"/>
      <c r="K132" s="478"/>
      <c r="L132" s="479"/>
      <c r="M132" s="986"/>
      <c r="N132" s="986"/>
      <c r="O132" s="986"/>
      <c r="P132" s="986"/>
      <c r="Q132" s="986"/>
      <c r="R132" s="964"/>
      <c r="S132" s="965"/>
      <c r="T132" s="965"/>
      <c r="U132" s="965"/>
      <c r="V132" s="966"/>
      <c r="W132" s="480"/>
      <c r="X132" s="481"/>
      <c r="Y132" s="481"/>
      <c r="Z132" s="482"/>
      <c r="AA132" s="483"/>
      <c r="AB132" s="471" t="str">
        <f t="shared" si="3"/>
        <v/>
      </c>
    </row>
    <row r="133" spans="1:28" ht="37.5" customHeight="1" thickBot="1">
      <c r="B133" s="10">
        <f>B132+1</f>
        <v>100</v>
      </c>
      <c r="C133" s="484"/>
      <c r="D133" s="485"/>
      <c r="E133" s="485"/>
      <c r="F133" s="485"/>
      <c r="G133" s="485"/>
      <c r="H133" s="485"/>
      <c r="I133" s="485"/>
      <c r="J133" s="485"/>
      <c r="K133" s="485"/>
      <c r="L133" s="486"/>
      <c r="M133" s="990"/>
      <c r="N133" s="990"/>
      <c r="O133" s="990"/>
      <c r="P133" s="990"/>
      <c r="Q133" s="990"/>
      <c r="R133" s="946"/>
      <c r="S133" s="947"/>
      <c r="T133" s="947"/>
      <c r="U133" s="947"/>
      <c r="V133" s="948"/>
      <c r="W133" s="487"/>
      <c r="X133" s="488"/>
      <c r="Y133" s="492"/>
      <c r="Z133" s="489"/>
      <c r="AA133" s="490"/>
      <c r="AB133" s="472" t="str">
        <f t="shared" si="3"/>
        <v/>
      </c>
    </row>
    <row r="134" spans="1:28" ht="4.5" customHeight="1">
      <c r="A134" s="9"/>
    </row>
    <row r="135" spans="1:28" ht="28.5" customHeight="1">
      <c r="B135" s="16"/>
      <c r="C135" s="940"/>
      <c r="D135" s="940"/>
      <c r="E135" s="940"/>
      <c r="F135" s="940"/>
      <c r="G135" s="940"/>
      <c r="H135" s="940"/>
      <c r="I135" s="940"/>
      <c r="J135" s="940"/>
      <c r="K135" s="940"/>
      <c r="L135" s="940"/>
      <c r="M135" s="940"/>
      <c r="N135" s="940"/>
      <c r="O135" s="940"/>
      <c r="P135" s="940"/>
      <c r="Q135" s="940"/>
      <c r="R135" s="940"/>
      <c r="S135" s="940"/>
      <c r="T135" s="940"/>
      <c r="U135" s="940"/>
      <c r="V135" s="940"/>
      <c r="W135" s="940"/>
      <c r="X135" s="940"/>
      <c r="Y135" s="940"/>
      <c r="Z135" s="940"/>
      <c r="AA135" s="940"/>
      <c r="AB135" s="940"/>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3"/>
      <c r="W139" s="13"/>
      <c r="X139" s="2"/>
      <c r="Y139" s="2"/>
    </row>
    <row r="140" spans="1:28" ht="20.100000000000001" customHeight="1">
      <c r="T140" s="2"/>
      <c r="U140" s="2"/>
      <c r="V140" s="14"/>
      <c r="W140" s="14"/>
      <c r="X140" s="2"/>
      <c r="Y140" s="2"/>
    </row>
    <row r="141" spans="1:28" ht="20.100000000000001" customHeight="1">
      <c r="T141" s="2"/>
      <c r="U141" s="2"/>
      <c r="V141" s="15"/>
      <c r="W141" s="15"/>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9"/>
  <dataValidations count="1">
    <dataValidation type="list" allowBlank="1" showInputMessage="1" showErrorMessage="1" sqref="Y34:Y133">
      <formula1>#REF!</formula1>
    </dataValidation>
  </dataValidations>
  <hyperlinks>
    <hyperlink ref="M26" r:id="rId1"/>
  </hyperlinks>
  <pageMargins left="0.70866141732283472" right="0.70866141732283472" top="0.74803149606299213" bottom="0.74803149606299213" header="0.31496062992125984" footer="0.31496062992125984"/>
  <pageSetup paperSize="9" scale="48" fitToHeight="0" orientation="portrait" cellComments="asDisplayed"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Z300"/>
  <sheetViews>
    <sheetView view="pageBreakPreview" zoomScale="120" zoomScaleNormal="120" zoomScaleSheetLayoutView="120" workbookViewId="0">
      <selection activeCell="A113" sqref="A113:AF113"/>
    </sheetView>
  </sheetViews>
  <sheetFormatPr defaultColWidth="9" defaultRowHeight="13.5"/>
  <cols>
    <col min="1" max="1" width="2.5" style="39" customWidth="1"/>
    <col min="2" max="6" width="2.75" style="39" customWidth="1"/>
    <col min="7" max="31" width="2.5" style="39" customWidth="1"/>
    <col min="32" max="32" width="4.375" style="39" customWidth="1"/>
    <col min="33" max="35" width="2.5" style="39" customWidth="1"/>
    <col min="36" max="36" width="2.5" style="41" customWidth="1"/>
    <col min="37" max="37" width="2.75" style="39" customWidth="1"/>
    <col min="38" max="38" width="4" style="39" customWidth="1"/>
    <col min="39" max="43" width="9.25" style="39" customWidth="1"/>
    <col min="44" max="44" width="9.75" style="39" bestFit="1" customWidth="1"/>
    <col min="45" max="16384" width="9" style="39"/>
  </cols>
  <sheetData>
    <row r="1" spans="1:46" ht="14.25" customHeight="1">
      <c r="A1" s="38" t="s">
        <v>307</v>
      </c>
      <c r="Y1" s="1082" t="s">
        <v>74</v>
      </c>
      <c r="Z1" s="1082"/>
      <c r="AA1" s="1082"/>
      <c r="AB1" s="1082"/>
      <c r="AC1" s="1082" t="str">
        <f>IF(基本情報入力シート!C11="","",基本情報入力シート!C11)</f>
        <v/>
      </c>
      <c r="AD1" s="1082"/>
      <c r="AE1" s="1082"/>
      <c r="AF1" s="1082"/>
      <c r="AG1" s="1082"/>
      <c r="AH1" s="1082"/>
      <c r="AI1" s="1082"/>
      <c r="AJ1" s="1082"/>
    </row>
    <row r="2" spans="1:46" ht="14.25" customHeight="1">
      <c r="AC2" s="40"/>
      <c r="AD2" s="40"/>
      <c r="AE2" s="40"/>
      <c r="AF2" s="40"/>
      <c r="AG2" s="40"/>
      <c r="AH2" s="40"/>
      <c r="AI2" s="40"/>
    </row>
    <row r="3" spans="1:46" ht="16.5" customHeight="1">
      <c r="B3" s="42"/>
      <c r="C3" s="42"/>
      <c r="D3" s="42"/>
      <c r="E3" s="42"/>
      <c r="F3" s="42"/>
      <c r="G3" s="42"/>
      <c r="H3" s="42"/>
      <c r="I3" s="42"/>
      <c r="J3" s="42"/>
      <c r="K3" s="42"/>
      <c r="L3" s="42"/>
      <c r="M3" s="42"/>
      <c r="N3" s="42"/>
      <c r="O3" s="42"/>
      <c r="P3" s="42"/>
      <c r="Q3" s="42"/>
      <c r="R3" s="42"/>
      <c r="S3" s="42"/>
      <c r="T3" s="42"/>
      <c r="U3" s="42"/>
      <c r="V3" s="42"/>
      <c r="X3" s="43" t="s">
        <v>229</v>
      </c>
      <c r="Y3" s="1055">
        <v>5</v>
      </c>
      <c r="Z3" s="1055"/>
      <c r="AA3" s="42" t="s">
        <v>16</v>
      </c>
      <c r="AE3" s="42"/>
      <c r="AH3" s="42"/>
      <c r="AI3" s="42"/>
      <c r="AJ3" s="29"/>
    </row>
    <row r="4" spans="1:46" ht="16.5" customHeight="1">
      <c r="A4" s="1094" t="s">
        <v>347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row>
    <row r="5" spans="1:46" ht="6" customHeight="1"/>
    <row r="6" spans="1:46" ht="15" customHeight="1">
      <c r="A6" s="44" t="s">
        <v>148</v>
      </c>
      <c r="R6" s="40"/>
      <c r="S6" s="40"/>
      <c r="T6" s="40"/>
      <c r="U6" s="40"/>
      <c r="V6" s="40"/>
      <c r="W6" s="40"/>
      <c r="X6" s="40"/>
      <c r="Y6" s="40"/>
      <c r="Z6" s="40"/>
      <c r="AA6" s="45"/>
      <c r="AB6" s="45"/>
      <c r="AC6" s="46"/>
      <c r="AD6" s="46"/>
      <c r="AE6" s="46"/>
      <c r="AF6" s="46"/>
      <c r="AG6" s="46"/>
      <c r="AH6" s="46"/>
      <c r="AI6" s="46"/>
      <c r="AJ6" s="47"/>
    </row>
    <row r="7" spans="1:46" ht="6" customHeight="1"/>
    <row r="8" spans="1:46" s="48" customFormat="1" ht="12">
      <c r="A8" s="1274" t="s">
        <v>113</v>
      </c>
      <c r="B8" s="1275"/>
      <c r="C8" s="1275"/>
      <c r="D8" s="1275"/>
      <c r="E8" s="1275"/>
      <c r="F8" s="1276"/>
      <c r="G8" s="1277" t="str">
        <f>IF(基本情報入力シート!M15="","",基本情報入力シート!M15)</f>
        <v>〇〇ケアサービス</v>
      </c>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8"/>
    </row>
    <row r="9" spans="1:46" s="48" customFormat="1" ht="25.5" customHeight="1">
      <c r="A9" s="1302" t="s">
        <v>112</v>
      </c>
      <c r="B9" s="1303"/>
      <c r="C9" s="1303"/>
      <c r="D9" s="1303"/>
      <c r="E9" s="1303"/>
      <c r="F9" s="1304"/>
      <c r="G9" s="1279" t="str">
        <f>IF(基本情報入力シート!M16="","",基本情報入力シート!M16)</f>
        <v>〇〇ケアサービス</v>
      </c>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80"/>
    </row>
    <row r="10" spans="1:46" s="48" customFormat="1" ht="12.75" customHeight="1">
      <c r="A10" s="1292" t="s">
        <v>116</v>
      </c>
      <c r="B10" s="1293"/>
      <c r="C10" s="1293"/>
      <c r="D10" s="1293"/>
      <c r="E10" s="1293"/>
      <c r="F10" s="1294"/>
      <c r="G10" s="49" t="s">
        <v>7</v>
      </c>
      <c r="H10" s="1056" t="str">
        <f>IF(基本情報入力シート!AD17="","",基本情報入力シート!AD17)</f>
        <v>100－1234</v>
      </c>
      <c r="I10" s="1056"/>
      <c r="J10" s="1056"/>
      <c r="K10" s="1056"/>
      <c r="L10" s="1056"/>
      <c r="M10" s="50"/>
      <c r="N10" s="51"/>
      <c r="O10" s="51"/>
      <c r="P10" s="51"/>
      <c r="Q10" s="51"/>
      <c r="R10" s="51"/>
      <c r="S10" s="51"/>
      <c r="T10" s="51"/>
      <c r="U10" s="51"/>
      <c r="V10" s="51"/>
      <c r="W10" s="51"/>
      <c r="X10" s="51"/>
      <c r="Y10" s="51"/>
      <c r="Z10" s="51"/>
      <c r="AA10" s="51"/>
      <c r="AB10" s="51"/>
      <c r="AC10" s="51"/>
      <c r="AD10" s="51"/>
      <c r="AE10" s="51"/>
      <c r="AF10" s="51"/>
      <c r="AG10" s="51"/>
      <c r="AH10" s="51"/>
      <c r="AI10" s="51"/>
      <c r="AJ10" s="52"/>
    </row>
    <row r="11" spans="1:46" s="48" customFormat="1" ht="16.5" customHeight="1">
      <c r="A11" s="1295"/>
      <c r="B11" s="1296"/>
      <c r="C11" s="1296"/>
      <c r="D11" s="1296"/>
      <c r="E11" s="1296"/>
      <c r="F11" s="1297"/>
      <c r="G11" s="1288" t="str">
        <f>IF(基本情報入力シート!M18="","",基本情報入力シート!M18)</f>
        <v>千代田区霞が関１－２－２</v>
      </c>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90"/>
    </row>
    <row r="12" spans="1:46" s="48" customFormat="1" ht="16.5" customHeight="1">
      <c r="A12" s="1295"/>
      <c r="B12" s="1296"/>
      <c r="C12" s="1296"/>
      <c r="D12" s="1296"/>
      <c r="E12" s="1296"/>
      <c r="F12" s="1297"/>
      <c r="G12" s="1291" t="str">
        <f>IF(基本情報入力シート!M19="","",基本情報入力シート!M19)</f>
        <v>〇〇ビル</v>
      </c>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7"/>
    </row>
    <row r="13" spans="1:46" s="48" customFormat="1" ht="12">
      <c r="A13" s="1298" t="s">
        <v>113</v>
      </c>
      <c r="B13" s="1299"/>
      <c r="C13" s="1299"/>
      <c r="D13" s="1299"/>
      <c r="E13" s="1299"/>
      <c r="F13" s="1300"/>
      <c r="G13" s="1284" t="str">
        <f>IF(基本情報入力シート!M22="","",基本情報入力シート!M22)</f>
        <v>コウロウ　タロウ</v>
      </c>
      <c r="H13" s="1284"/>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285"/>
    </row>
    <row r="14" spans="1:46" s="48" customFormat="1" ht="25.5" customHeight="1">
      <c r="A14" s="1295" t="s">
        <v>111</v>
      </c>
      <c r="B14" s="1296"/>
      <c r="C14" s="1296"/>
      <c r="D14" s="1296"/>
      <c r="E14" s="1296"/>
      <c r="F14" s="1297"/>
      <c r="G14" s="1286" t="str">
        <f>IF(基本情報入力シート!M23="","",基本情報入力シート!M23)</f>
        <v>厚労　太郎</v>
      </c>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7"/>
    </row>
    <row r="15" spans="1:46" s="48" customFormat="1" ht="15" customHeight="1">
      <c r="A15" s="1281" t="s">
        <v>115</v>
      </c>
      <c r="B15" s="1281"/>
      <c r="C15" s="1281"/>
      <c r="D15" s="1281"/>
      <c r="E15" s="1281"/>
      <c r="F15" s="1281"/>
      <c r="G15" s="1301" t="s">
        <v>0</v>
      </c>
      <c r="H15" s="1082"/>
      <c r="I15" s="1082"/>
      <c r="J15" s="1082"/>
      <c r="K15" s="1282" t="str">
        <f>IF(基本情報入力シート!M24="","",基本情報入力シート!M24)</f>
        <v>03-3571-0000</v>
      </c>
      <c r="L15" s="1282"/>
      <c r="M15" s="1282"/>
      <c r="N15" s="1282"/>
      <c r="O15" s="1282"/>
      <c r="P15" s="1082" t="s">
        <v>1</v>
      </c>
      <c r="Q15" s="1082"/>
      <c r="R15" s="1082"/>
      <c r="S15" s="1082"/>
      <c r="T15" s="1282" t="str">
        <f>IF(基本情報入力シート!M25="","",基本情報入力シート!M25)</f>
        <v>03-3571-9999</v>
      </c>
      <c r="U15" s="1282"/>
      <c r="V15" s="1282"/>
      <c r="W15" s="1282"/>
      <c r="X15" s="1282"/>
      <c r="Y15" s="1082" t="s">
        <v>114</v>
      </c>
      <c r="Z15" s="1082"/>
      <c r="AA15" s="1082"/>
      <c r="AB15" s="1082"/>
      <c r="AC15" s="1283" t="str">
        <f>IF(基本情報入力シート!M26="","",基本情報入力シート!M26)</f>
        <v>aaa@aaa.jp</v>
      </c>
      <c r="AD15" s="1283"/>
      <c r="AE15" s="1283"/>
      <c r="AF15" s="1283"/>
      <c r="AG15" s="1283"/>
      <c r="AH15" s="1283"/>
      <c r="AI15" s="1283"/>
      <c r="AJ15" s="1283"/>
      <c r="AK15" s="1"/>
      <c r="AT15" s="53"/>
    </row>
    <row r="16" spans="1:46" s="48" customFormat="1" ht="12.75" thickBo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5"/>
      <c r="AK16" s="1"/>
      <c r="AT16" s="53"/>
    </row>
    <row r="17" spans="1:48" s="48" customFormat="1" ht="3.75" customHeight="1">
      <c r="A17" s="56"/>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98"/>
      <c r="AK17" s="599"/>
      <c r="AL17" s="600"/>
      <c r="AT17" s="53"/>
    </row>
    <row r="18" spans="1:48" s="48" customFormat="1" ht="18" customHeight="1" thickBot="1">
      <c r="A18" s="58" t="s">
        <v>230</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97"/>
      <c r="AK18" s="320"/>
      <c r="AL18" s="601"/>
      <c r="AR18" s="53"/>
    </row>
    <row r="19" spans="1:48" ht="18" customHeight="1" thickBot="1">
      <c r="A19" s="59"/>
      <c r="B19" s="595" t="s">
        <v>348</v>
      </c>
      <c r="C19" s="1255" t="s">
        <v>349</v>
      </c>
      <c r="D19" s="1256"/>
      <c r="E19" s="1256"/>
      <c r="F19" s="1256"/>
      <c r="G19" s="1256"/>
      <c r="H19" s="1256"/>
      <c r="I19" s="1256"/>
      <c r="J19" s="1256"/>
      <c r="K19" s="1257"/>
      <c r="L19" s="596" t="s">
        <v>348</v>
      </c>
      <c r="M19" s="1258" t="s">
        <v>350</v>
      </c>
      <c r="N19" s="1259"/>
      <c r="O19" s="1259"/>
      <c r="P19" s="1259"/>
      <c r="Q19" s="1259"/>
      <c r="R19" s="1259"/>
      <c r="S19" s="1259"/>
      <c r="T19" s="1259"/>
      <c r="U19" s="1259"/>
      <c r="V19" s="1260"/>
      <c r="W19" s="646" t="s">
        <v>348</v>
      </c>
      <c r="X19" s="1261" t="s">
        <v>351</v>
      </c>
      <c r="Y19" s="1262"/>
      <c r="Z19" s="1262"/>
      <c r="AA19" s="1262"/>
      <c r="AB19" s="1262"/>
      <c r="AC19" s="1262"/>
      <c r="AD19" s="1262"/>
      <c r="AE19" s="1262"/>
      <c r="AF19" s="1262"/>
      <c r="AG19" s="1262"/>
      <c r="AH19" s="1262"/>
      <c r="AI19" s="1262"/>
      <c r="AJ19" s="1262"/>
      <c r="AK19" s="1263"/>
      <c r="AL19" s="605"/>
      <c r="AR19" s="60"/>
    </row>
    <row r="20" spans="1:48" ht="38.25" customHeight="1">
      <c r="A20" s="59"/>
      <c r="B20" s="1264" t="s">
        <v>352</v>
      </c>
      <c r="C20" s="1265"/>
      <c r="D20" s="1265"/>
      <c r="E20" s="1265"/>
      <c r="F20" s="1265"/>
      <c r="G20" s="1265"/>
      <c r="H20" s="1265"/>
      <c r="I20" s="1265"/>
      <c r="J20" s="1265"/>
      <c r="K20" s="1265"/>
      <c r="L20" s="1264"/>
      <c r="M20" s="1265"/>
      <c r="N20" s="1265"/>
      <c r="O20" s="1265"/>
      <c r="P20" s="1265"/>
      <c r="Q20" s="1265"/>
      <c r="R20" s="1265"/>
      <c r="S20" s="1265"/>
      <c r="T20" s="1265"/>
      <c r="U20" s="1265"/>
      <c r="V20" s="1265"/>
      <c r="W20" s="1264"/>
      <c r="X20" s="1265"/>
      <c r="Y20" s="1265"/>
      <c r="Z20" s="1265"/>
      <c r="AA20" s="1265"/>
      <c r="AB20" s="1265"/>
      <c r="AC20" s="1265"/>
      <c r="AD20" s="1265"/>
      <c r="AE20" s="1265"/>
      <c r="AF20" s="1265"/>
      <c r="AG20" s="1265"/>
      <c r="AH20" s="1265"/>
      <c r="AI20" s="1265"/>
      <c r="AJ20" s="1265"/>
      <c r="AK20" s="1265"/>
      <c r="AL20" s="63"/>
      <c r="AT20" s="60"/>
    </row>
    <row r="21" spans="1:48" ht="3.75" customHeight="1" thickBot="1">
      <c r="A21" s="602"/>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03"/>
      <c r="AK21" s="603"/>
      <c r="AL21" s="604"/>
      <c r="AT21" s="60"/>
    </row>
    <row r="22" spans="1:48" ht="13.5" customHeight="1">
      <c r="AK22" s="41"/>
      <c r="AT22" s="60"/>
    </row>
    <row r="23" spans="1:48" ht="15" customHeight="1">
      <c r="A23" s="65" t="s">
        <v>149</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K23" s="41"/>
      <c r="AT23" s="60"/>
    </row>
    <row r="24" spans="1:48">
      <c r="A24" s="67" t="s">
        <v>353</v>
      </c>
      <c r="B24" s="606"/>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41"/>
      <c r="AT24" s="60"/>
    </row>
    <row r="25" spans="1:48" ht="54.75" customHeight="1">
      <c r="B25" s="1266" t="s">
        <v>354</v>
      </c>
      <c r="C25" s="1266"/>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41"/>
      <c r="AT25" s="60"/>
    </row>
    <row r="26" spans="1:48" ht="4.5" customHeight="1" thickBot="1">
      <c r="B26" s="48"/>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K26" s="41"/>
      <c r="AT26" s="60"/>
    </row>
    <row r="27" spans="1:48" ht="15" customHeight="1" thickBot="1">
      <c r="A27" s="1267"/>
      <c r="B27" s="1268"/>
      <c r="C27" s="1268"/>
      <c r="D27" s="1268"/>
      <c r="E27" s="1268"/>
      <c r="F27" s="1268"/>
      <c r="G27" s="1268"/>
      <c r="H27" s="1268"/>
      <c r="I27" s="1268"/>
      <c r="J27" s="1268"/>
      <c r="K27" s="1268"/>
      <c r="L27" s="1268"/>
      <c r="M27" s="1268"/>
      <c r="N27" s="1268"/>
      <c r="O27" s="1269"/>
      <c r="P27" s="1270" t="s">
        <v>355</v>
      </c>
      <c r="Q27" s="1271"/>
      <c r="R27" s="1271"/>
      <c r="S27" s="1271"/>
      <c r="T27" s="1271"/>
      <c r="U27" s="1272"/>
      <c r="V27" s="608" t="str">
        <f>IF(P28="","",IF(P29="","",IF(P29&gt;P28,"○","☓")))</f>
        <v>○</v>
      </c>
      <c r="W27" s="1273" t="s">
        <v>356</v>
      </c>
      <c r="X27" s="1271"/>
      <c r="Y27" s="1271"/>
      <c r="Z27" s="1271"/>
      <c r="AA27" s="1271"/>
      <c r="AB27" s="1272"/>
      <c r="AC27" s="608" t="str">
        <f>IF(W28="","",IF(W29="","",IF(W29&gt;W28,"○","☓")))</f>
        <v>○</v>
      </c>
      <c r="AD27" s="1273" t="s">
        <v>357</v>
      </c>
      <c r="AE27" s="1271"/>
      <c r="AF27" s="1271"/>
      <c r="AG27" s="1271"/>
      <c r="AH27" s="1271"/>
      <c r="AI27" s="1272"/>
      <c r="AJ27" s="608" t="str">
        <f>IF(AD28="","",IF(AD29="","",IF(AD29&gt;AD28,"○","☓")))</f>
        <v>○</v>
      </c>
      <c r="AK27" s="609"/>
      <c r="AL27" s="609"/>
      <c r="AT27" s="60"/>
    </row>
    <row r="28" spans="1:48" ht="21" customHeight="1">
      <c r="A28" s="610" t="s">
        <v>9</v>
      </c>
      <c r="B28" s="1226" t="s">
        <v>358</v>
      </c>
      <c r="C28" s="1226"/>
      <c r="D28" s="1227">
        <v>5</v>
      </c>
      <c r="E28" s="1227"/>
      <c r="F28" s="611" t="s">
        <v>359</v>
      </c>
      <c r="G28" s="612"/>
      <c r="H28" s="612"/>
      <c r="I28" s="612"/>
      <c r="J28" s="612"/>
      <c r="K28" s="612"/>
      <c r="L28" s="612"/>
      <c r="M28" s="612"/>
      <c r="N28" s="612"/>
      <c r="O28" s="613"/>
      <c r="P28" s="1038">
        <f>IF('別紙様式2-2 個表_処遇'!O5="","",'別紙様式2-2 個表_処遇'!O5)</f>
        <v>5466528</v>
      </c>
      <c r="Q28" s="1039"/>
      <c r="R28" s="1039"/>
      <c r="S28" s="1039"/>
      <c r="T28" s="1039"/>
      <c r="U28" s="1039"/>
      <c r="V28" s="614" t="s">
        <v>2</v>
      </c>
      <c r="W28" s="1038">
        <f>IF('別紙様式2-3 個表_特定'!O5="","",'別紙様式2-3 個表_特定'!O5)</f>
        <v>1486188</v>
      </c>
      <c r="X28" s="1039"/>
      <c r="Y28" s="1039"/>
      <c r="Z28" s="1039"/>
      <c r="AA28" s="1039"/>
      <c r="AB28" s="1039"/>
      <c r="AC28" s="614" t="s">
        <v>2</v>
      </c>
      <c r="AD28" s="1038">
        <f>IF('別紙様式2-4 個表_ベースアップ'!O5="","",'別紙様式2-4 個表_ベースアップ'!O5)</f>
        <v>1549344</v>
      </c>
      <c r="AE28" s="1039"/>
      <c r="AF28" s="1039"/>
      <c r="AG28" s="1039"/>
      <c r="AH28" s="1039"/>
      <c r="AI28" s="1039"/>
      <c r="AJ28" s="615" t="s">
        <v>2</v>
      </c>
      <c r="AK28" s="609"/>
      <c r="AL28" s="616"/>
      <c r="AT28" s="60"/>
    </row>
    <row r="29" spans="1:48" ht="21" customHeight="1">
      <c r="A29" s="617" t="s">
        <v>10</v>
      </c>
      <c r="B29" s="1228" t="s">
        <v>360</v>
      </c>
      <c r="C29" s="1229"/>
      <c r="D29" s="1229"/>
      <c r="E29" s="1229"/>
      <c r="F29" s="1229"/>
      <c r="G29" s="1229"/>
      <c r="H29" s="1229"/>
      <c r="I29" s="1229"/>
      <c r="J29" s="1229"/>
      <c r="K29" s="1229"/>
      <c r="L29" s="1229"/>
      <c r="M29" s="1229"/>
      <c r="N29" s="1229"/>
      <c r="O29" s="1230"/>
      <c r="P29" s="1025">
        <f>IFERROR(P30-P31,"")</f>
        <v>5476528</v>
      </c>
      <c r="Q29" s="1026"/>
      <c r="R29" s="1026"/>
      <c r="S29" s="1026"/>
      <c r="T29" s="1026"/>
      <c r="U29" s="1026"/>
      <c r="V29" s="618" t="s">
        <v>2</v>
      </c>
      <c r="W29" s="1025">
        <f>IFERROR(W30-W31,"")</f>
        <v>1496188</v>
      </c>
      <c r="X29" s="1026"/>
      <c r="Y29" s="1026"/>
      <c r="Z29" s="1026"/>
      <c r="AA29" s="1026"/>
      <c r="AB29" s="1026"/>
      <c r="AC29" s="618" t="s">
        <v>2</v>
      </c>
      <c r="AD29" s="1025">
        <f>IFERROR(AD30-AD31,"")</f>
        <v>1559355</v>
      </c>
      <c r="AE29" s="1026"/>
      <c r="AF29" s="1026"/>
      <c r="AG29" s="1026"/>
      <c r="AH29" s="1026"/>
      <c r="AI29" s="1026"/>
      <c r="AJ29" s="619" t="s">
        <v>2</v>
      </c>
      <c r="AK29" s="609"/>
      <c r="AL29" s="609"/>
      <c r="AT29" s="60"/>
    </row>
    <row r="30" spans="1:48" ht="21" customHeight="1">
      <c r="A30" s="620"/>
      <c r="B30" s="1027" t="s">
        <v>361</v>
      </c>
      <c r="C30" s="1028"/>
      <c r="D30" s="1028"/>
      <c r="E30" s="1028"/>
      <c r="F30" s="1028"/>
      <c r="G30" s="1028"/>
      <c r="H30" s="1028"/>
      <c r="I30" s="1028"/>
      <c r="J30" s="1028"/>
      <c r="K30" s="1028"/>
      <c r="L30" s="1028"/>
      <c r="M30" s="1028"/>
      <c r="N30" s="1028"/>
      <c r="O30" s="1029"/>
      <c r="P30" s="1030">
        <v>14727219</v>
      </c>
      <c r="Q30" s="1031"/>
      <c r="R30" s="1031"/>
      <c r="S30" s="1031"/>
      <c r="T30" s="1031"/>
      <c r="U30" s="1031"/>
      <c r="V30" s="621" t="s">
        <v>2</v>
      </c>
      <c r="W30" s="1032">
        <v>24658188</v>
      </c>
      <c r="X30" s="1033"/>
      <c r="Y30" s="1033"/>
      <c r="Z30" s="1033"/>
      <c r="AA30" s="1033"/>
      <c r="AB30" s="1033"/>
      <c r="AC30" s="621" t="s">
        <v>2</v>
      </c>
      <c r="AD30" s="1034">
        <v>24721355</v>
      </c>
      <c r="AE30" s="1035"/>
      <c r="AF30" s="1035"/>
      <c r="AG30" s="1035"/>
      <c r="AH30" s="1035"/>
      <c r="AI30" s="1035"/>
      <c r="AJ30" s="622" t="s">
        <v>2</v>
      </c>
      <c r="AK30" s="609"/>
      <c r="AL30" s="609"/>
      <c r="AM30" s="45"/>
      <c r="AN30" s="45"/>
      <c r="AO30" s="45"/>
      <c r="AP30" s="45"/>
      <c r="AQ30" s="45"/>
      <c r="AR30" s="45"/>
      <c r="AS30" s="45"/>
      <c r="AT30" s="645"/>
    </row>
    <row r="31" spans="1:48" ht="37.5" customHeight="1">
      <c r="A31" s="620"/>
      <c r="B31" s="1027" t="s">
        <v>436</v>
      </c>
      <c r="C31" s="1036"/>
      <c r="D31" s="1036"/>
      <c r="E31" s="1036"/>
      <c r="F31" s="1036"/>
      <c r="G31" s="1036"/>
      <c r="H31" s="1036"/>
      <c r="I31" s="1036"/>
      <c r="J31" s="1036"/>
      <c r="K31" s="1036"/>
      <c r="L31" s="1036"/>
      <c r="M31" s="1036"/>
      <c r="N31" s="1036"/>
      <c r="O31" s="1037"/>
      <c r="P31" s="1038">
        <f>IF((P32-P33-P34-P35-P36)=0,"",(P32-P33-P34-P35-P36))</f>
        <v>9250691</v>
      </c>
      <c r="Q31" s="1039"/>
      <c r="R31" s="1039"/>
      <c r="S31" s="1039"/>
      <c r="T31" s="1039"/>
      <c r="U31" s="1039"/>
      <c r="V31" s="623" t="s">
        <v>2</v>
      </c>
      <c r="W31" s="1038">
        <f>IF((W32-W33-W34-W35-W36)=0,"",(W32-W33-W34-W35-W36))</f>
        <v>23162000</v>
      </c>
      <c r="X31" s="1039"/>
      <c r="Y31" s="1039"/>
      <c r="Z31" s="1039"/>
      <c r="AA31" s="1039"/>
      <c r="AB31" s="1039"/>
      <c r="AC31" s="623" t="s">
        <v>2</v>
      </c>
      <c r="AD31" s="1038">
        <f>IF((AD32-AD33-AD34-AD35-AD36)=0,"",(AD32-AD33-AD34-AD35-AD36))</f>
        <v>23162000</v>
      </c>
      <c r="AE31" s="1039"/>
      <c r="AF31" s="1039"/>
      <c r="AG31" s="1039"/>
      <c r="AH31" s="1039"/>
      <c r="AI31" s="1039"/>
      <c r="AJ31" s="624" t="s">
        <v>2</v>
      </c>
      <c r="AK31" s="609"/>
      <c r="AL31" s="609"/>
      <c r="AM31" s="467"/>
      <c r="AN31" s="467"/>
      <c r="AO31" s="467"/>
      <c r="AP31" s="467"/>
      <c r="AQ31" s="467"/>
      <c r="AR31" s="467"/>
      <c r="AS31" s="467"/>
      <c r="AT31" s="468"/>
    </row>
    <row r="32" spans="1:48" ht="21" customHeight="1">
      <c r="A32" s="620"/>
      <c r="B32" s="1008"/>
      <c r="C32" s="625" t="s">
        <v>362</v>
      </c>
      <c r="D32" s="626"/>
      <c r="E32" s="626"/>
      <c r="F32" s="626"/>
      <c r="G32" s="626"/>
      <c r="H32" s="626"/>
      <c r="I32" s="626"/>
      <c r="J32" s="626"/>
      <c r="K32" s="626"/>
      <c r="L32" s="626"/>
      <c r="M32" s="626"/>
      <c r="N32" s="626"/>
      <c r="O32" s="627"/>
      <c r="P32" s="1010">
        <v>22592672</v>
      </c>
      <c r="Q32" s="1011"/>
      <c r="R32" s="1011"/>
      <c r="S32" s="1011"/>
      <c r="T32" s="1011"/>
      <c r="U32" s="1011"/>
      <c r="V32" s="627" t="s">
        <v>2</v>
      </c>
      <c r="W32" s="1012">
        <v>35692672</v>
      </c>
      <c r="X32" s="1013"/>
      <c r="Y32" s="1013"/>
      <c r="Z32" s="1013"/>
      <c r="AA32" s="1013"/>
      <c r="AB32" s="1013"/>
      <c r="AC32" s="627" t="s">
        <v>2</v>
      </c>
      <c r="AD32" s="1014">
        <v>35692672</v>
      </c>
      <c r="AE32" s="1015"/>
      <c r="AF32" s="1015"/>
      <c r="AG32" s="1015"/>
      <c r="AH32" s="1015"/>
      <c r="AI32" s="1015"/>
      <c r="AJ32" s="628" t="s">
        <v>2</v>
      </c>
      <c r="AK32" s="609"/>
      <c r="AL32" s="616"/>
      <c r="AM32" s="45"/>
      <c r="AN32" s="45"/>
      <c r="AO32" s="45"/>
      <c r="AP32" s="45"/>
      <c r="AQ32" s="45"/>
      <c r="AR32" s="45"/>
      <c r="AS32" s="45"/>
      <c r="AT32" s="645"/>
    </row>
    <row r="33" spans="1:46" ht="21" customHeight="1">
      <c r="A33" s="620"/>
      <c r="B33" s="1008"/>
      <c r="C33" s="629" t="s">
        <v>363</v>
      </c>
      <c r="D33" s="630"/>
      <c r="E33" s="630"/>
      <c r="F33" s="630"/>
      <c r="G33" s="630"/>
      <c r="H33" s="630"/>
      <c r="I33" s="630"/>
      <c r="J33" s="630"/>
      <c r="K33" s="630"/>
      <c r="L33" s="630"/>
      <c r="M33" s="630"/>
      <c r="N33" s="630"/>
      <c r="O33" s="621"/>
      <c r="P33" s="1010">
        <v>7166400</v>
      </c>
      <c r="Q33" s="1011"/>
      <c r="R33" s="1011"/>
      <c r="S33" s="1011"/>
      <c r="T33" s="1011"/>
      <c r="U33" s="1011"/>
      <c r="V33" s="627" t="s">
        <v>2</v>
      </c>
      <c r="W33" s="1012">
        <v>3583200</v>
      </c>
      <c r="X33" s="1013"/>
      <c r="Y33" s="1013"/>
      <c r="Z33" s="1013"/>
      <c r="AA33" s="1013"/>
      <c r="AB33" s="1013"/>
      <c r="AC33" s="627" t="s">
        <v>2</v>
      </c>
      <c r="AD33" s="1014">
        <v>3583200</v>
      </c>
      <c r="AE33" s="1015"/>
      <c r="AF33" s="1015"/>
      <c r="AG33" s="1015"/>
      <c r="AH33" s="1015"/>
      <c r="AI33" s="1015"/>
      <c r="AJ33" s="628" t="s">
        <v>2</v>
      </c>
      <c r="AK33" s="609"/>
      <c r="AL33" s="616"/>
      <c r="AT33" s="60"/>
    </row>
    <row r="34" spans="1:46" ht="21" customHeight="1">
      <c r="A34" s="620"/>
      <c r="B34" s="1008"/>
      <c r="C34" s="625" t="s">
        <v>364</v>
      </c>
      <c r="D34" s="626"/>
      <c r="E34" s="626"/>
      <c r="F34" s="626"/>
      <c r="G34" s="626"/>
      <c r="H34" s="626"/>
      <c r="I34" s="626"/>
      <c r="J34" s="626"/>
      <c r="K34" s="626"/>
      <c r="L34" s="626"/>
      <c r="M34" s="626"/>
      <c r="N34" s="626"/>
      <c r="O34" s="627"/>
      <c r="P34" s="1010">
        <v>1895400</v>
      </c>
      <c r="Q34" s="1011"/>
      <c r="R34" s="1011"/>
      <c r="S34" s="1011"/>
      <c r="T34" s="1011"/>
      <c r="U34" s="1011"/>
      <c r="V34" s="627" t="s">
        <v>2</v>
      </c>
      <c r="W34" s="1012">
        <v>2527200</v>
      </c>
      <c r="X34" s="1013"/>
      <c r="Y34" s="1013"/>
      <c r="Z34" s="1013"/>
      <c r="AA34" s="1013"/>
      <c r="AB34" s="1013"/>
      <c r="AC34" s="627" t="s">
        <v>2</v>
      </c>
      <c r="AD34" s="1014">
        <v>2527200</v>
      </c>
      <c r="AE34" s="1015"/>
      <c r="AF34" s="1015"/>
      <c r="AG34" s="1015"/>
      <c r="AH34" s="1015"/>
      <c r="AI34" s="1015"/>
      <c r="AJ34" s="628" t="s">
        <v>2</v>
      </c>
      <c r="AK34" s="609"/>
      <c r="AL34" s="616"/>
      <c r="AT34" s="60"/>
    </row>
    <row r="35" spans="1:46" ht="21" customHeight="1">
      <c r="A35" s="620"/>
      <c r="B35" s="1008"/>
      <c r="C35" s="1016" t="s">
        <v>414</v>
      </c>
      <c r="D35" s="1017"/>
      <c r="E35" s="1017"/>
      <c r="F35" s="1017"/>
      <c r="G35" s="1017"/>
      <c r="H35" s="1017"/>
      <c r="I35" s="1017"/>
      <c r="J35" s="1017"/>
      <c r="K35" s="1017"/>
      <c r="L35" s="1017"/>
      <c r="M35" s="1017"/>
      <c r="N35" s="1017"/>
      <c r="O35" s="1018"/>
      <c r="P35" s="1010">
        <v>4280181</v>
      </c>
      <c r="Q35" s="1011"/>
      <c r="R35" s="1011"/>
      <c r="S35" s="1011"/>
      <c r="T35" s="1011"/>
      <c r="U35" s="1011"/>
      <c r="V35" s="627" t="s">
        <v>2</v>
      </c>
      <c r="W35" s="1012">
        <v>6420272</v>
      </c>
      <c r="X35" s="1013"/>
      <c r="Y35" s="1013"/>
      <c r="Z35" s="1013"/>
      <c r="AA35" s="1013"/>
      <c r="AB35" s="1013"/>
      <c r="AC35" s="627" t="s">
        <v>2</v>
      </c>
      <c r="AD35" s="1014">
        <v>6420272</v>
      </c>
      <c r="AE35" s="1015"/>
      <c r="AF35" s="1015"/>
      <c r="AG35" s="1015"/>
      <c r="AH35" s="1015"/>
      <c r="AI35" s="1015"/>
      <c r="AJ35" s="628" t="s">
        <v>2</v>
      </c>
      <c r="AK35" s="609"/>
      <c r="AL35" s="616"/>
      <c r="AT35" s="60"/>
    </row>
    <row r="36" spans="1:46" ht="30" customHeight="1">
      <c r="A36" s="631"/>
      <c r="B36" s="1009"/>
      <c r="C36" s="1019" t="s">
        <v>369</v>
      </c>
      <c r="D36" s="1020"/>
      <c r="E36" s="1020"/>
      <c r="F36" s="1020"/>
      <c r="G36" s="1020"/>
      <c r="H36" s="1020"/>
      <c r="I36" s="1020"/>
      <c r="J36" s="1020"/>
      <c r="K36" s="1020"/>
      <c r="L36" s="1020"/>
      <c r="M36" s="1021"/>
      <c r="N36" s="1021"/>
      <c r="O36" s="1022"/>
      <c r="P36" s="1023"/>
      <c r="Q36" s="1024"/>
      <c r="R36" s="1024"/>
      <c r="S36" s="1024"/>
      <c r="T36" s="1024"/>
      <c r="U36" s="1024"/>
      <c r="V36" s="632" t="s">
        <v>2</v>
      </c>
      <c r="W36" s="1078"/>
      <c r="X36" s="1079"/>
      <c r="Y36" s="1079"/>
      <c r="Z36" s="1079"/>
      <c r="AA36" s="1079"/>
      <c r="AB36" s="1079"/>
      <c r="AC36" s="632" t="s">
        <v>2</v>
      </c>
      <c r="AD36" s="1080"/>
      <c r="AE36" s="1081"/>
      <c r="AF36" s="1081"/>
      <c r="AG36" s="1081"/>
      <c r="AH36" s="1081"/>
      <c r="AI36" s="1081"/>
      <c r="AJ36" s="633" t="s">
        <v>2</v>
      </c>
      <c r="AK36" s="609"/>
      <c r="AL36" s="616"/>
      <c r="AT36" s="60"/>
    </row>
    <row r="37" spans="1:46" ht="21" customHeight="1">
      <c r="A37" s="635" t="s">
        <v>682</v>
      </c>
      <c r="B37" s="636"/>
      <c r="C37" s="637"/>
      <c r="D37" s="634"/>
      <c r="E37" s="634"/>
      <c r="F37" s="634"/>
      <c r="G37" s="634"/>
      <c r="H37" s="634"/>
      <c r="I37" s="634"/>
      <c r="J37" s="634"/>
      <c r="K37" s="609"/>
      <c r="L37" s="609"/>
      <c r="M37" s="638"/>
      <c r="N37" s="638"/>
      <c r="O37" s="638"/>
      <c r="P37" s="609"/>
      <c r="Q37" s="609"/>
      <c r="R37" s="609"/>
      <c r="S37" s="609"/>
      <c r="T37" s="609"/>
      <c r="U37" s="609"/>
      <c r="V37" s="609"/>
      <c r="W37" s="609"/>
      <c r="X37" s="609"/>
      <c r="Y37" s="609"/>
      <c r="Z37" s="609"/>
      <c r="AA37" s="609"/>
      <c r="AB37" s="609"/>
      <c r="AC37" s="609"/>
      <c r="AD37" s="609"/>
      <c r="AE37" s="609"/>
      <c r="AF37" s="609"/>
      <c r="AG37" s="609"/>
      <c r="AH37" s="609"/>
      <c r="AI37" s="609"/>
      <c r="AJ37" s="639"/>
      <c r="AK37" s="609"/>
      <c r="AL37" s="616"/>
      <c r="AT37" s="60"/>
    </row>
    <row r="38" spans="1:46" s="48" customFormat="1">
      <c r="A38" s="640" t="s">
        <v>365</v>
      </c>
      <c r="B38" s="609"/>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39"/>
      <c r="AK38" s="609"/>
      <c r="AL38" s="609"/>
    </row>
    <row r="39" spans="1:46" ht="33" customHeight="1">
      <c r="A39" s="641" t="s">
        <v>68</v>
      </c>
      <c r="B39" s="1002" t="s">
        <v>449</v>
      </c>
      <c r="C39" s="1002"/>
      <c r="D39" s="1002"/>
      <c r="E39" s="1002"/>
      <c r="F39" s="1002"/>
      <c r="G39" s="1002"/>
      <c r="H39" s="1002"/>
      <c r="I39" s="1002"/>
      <c r="J39" s="1002"/>
      <c r="K39" s="1002"/>
      <c r="L39" s="1002"/>
      <c r="M39" s="1002"/>
      <c r="N39" s="1002"/>
      <c r="O39" s="1002"/>
      <c r="P39" s="1002"/>
      <c r="Q39" s="1002"/>
      <c r="R39" s="1002"/>
      <c r="S39" s="1002"/>
      <c r="T39" s="1002"/>
      <c r="U39" s="1002"/>
      <c r="V39" s="1002"/>
      <c r="W39" s="1002"/>
      <c r="X39" s="1002"/>
      <c r="Y39" s="1002"/>
      <c r="Z39" s="1002"/>
      <c r="AA39" s="1002"/>
      <c r="AB39" s="1002"/>
      <c r="AC39" s="1002"/>
      <c r="AD39" s="1002"/>
      <c r="AE39" s="1002"/>
      <c r="AF39" s="1002"/>
      <c r="AG39" s="1002"/>
      <c r="AH39" s="1002"/>
      <c r="AI39" s="1002"/>
      <c r="AJ39" s="1002"/>
      <c r="AK39" s="1002"/>
      <c r="AL39" s="609"/>
      <c r="AT39" s="60"/>
    </row>
    <row r="40" spans="1:46" ht="20.25" customHeight="1">
      <c r="A40" s="641" t="s">
        <v>68</v>
      </c>
      <c r="B40" s="1002" t="s">
        <v>370</v>
      </c>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2"/>
      <c r="AA40" s="1002"/>
      <c r="AB40" s="1002"/>
      <c r="AC40" s="1002"/>
      <c r="AD40" s="1002"/>
      <c r="AE40" s="1002"/>
      <c r="AF40" s="1002"/>
      <c r="AG40" s="1002"/>
      <c r="AH40" s="1002"/>
      <c r="AI40" s="1002"/>
      <c r="AJ40" s="1002"/>
      <c r="AK40" s="1002"/>
      <c r="AL40" s="609"/>
      <c r="AT40" s="60"/>
    </row>
    <row r="41" spans="1:46" ht="24" customHeight="1">
      <c r="A41" s="641" t="s">
        <v>68</v>
      </c>
      <c r="B41" s="1002" t="s">
        <v>415</v>
      </c>
      <c r="C41" s="1002"/>
      <c r="D41" s="1002"/>
      <c r="E41" s="1002"/>
      <c r="F41" s="1002"/>
      <c r="G41" s="1002"/>
      <c r="H41" s="1002"/>
      <c r="I41" s="1002"/>
      <c r="J41" s="1002"/>
      <c r="K41" s="1002"/>
      <c r="L41" s="1002"/>
      <c r="M41" s="1002"/>
      <c r="N41" s="1002"/>
      <c r="O41" s="1002"/>
      <c r="P41" s="1002"/>
      <c r="Q41" s="1002"/>
      <c r="R41" s="1002"/>
      <c r="S41" s="1002"/>
      <c r="T41" s="1002"/>
      <c r="U41" s="1002"/>
      <c r="V41" s="1002"/>
      <c r="W41" s="1002"/>
      <c r="X41" s="1002"/>
      <c r="Y41" s="1002"/>
      <c r="Z41" s="1002"/>
      <c r="AA41" s="1002"/>
      <c r="AB41" s="1002"/>
      <c r="AC41" s="1002"/>
      <c r="AD41" s="1002"/>
      <c r="AE41" s="1002"/>
      <c r="AF41" s="1002"/>
      <c r="AG41" s="1002"/>
      <c r="AH41" s="1002"/>
      <c r="AI41" s="1002"/>
      <c r="AJ41" s="1002"/>
      <c r="AK41" s="1002"/>
      <c r="AL41" s="609"/>
      <c r="AM41" s="467"/>
      <c r="AN41" s="467"/>
      <c r="AO41" s="467"/>
      <c r="AP41" s="467"/>
      <c r="AQ41" s="467"/>
      <c r="AR41" s="467"/>
      <c r="AS41" s="467"/>
      <c r="AT41" s="468"/>
    </row>
    <row r="42" spans="1:46" ht="26.25" customHeight="1">
      <c r="A42" s="641" t="s">
        <v>68</v>
      </c>
      <c r="B42" s="1002" t="s">
        <v>450</v>
      </c>
      <c r="C42" s="1002"/>
      <c r="D42" s="100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2"/>
      <c r="AL42" s="609"/>
      <c r="AM42" s="467"/>
      <c r="AN42" s="467"/>
      <c r="AO42" s="467"/>
      <c r="AP42" s="467"/>
      <c r="AQ42" s="467"/>
      <c r="AR42" s="467"/>
      <c r="AS42" s="467"/>
      <c r="AT42" s="468"/>
    </row>
    <row r="43" spans="1:46">
      <c r="A43" s="641" t="s">
        <v>68</v>
      </c>
      <c r="B43" s="1002" t="s">
        <v>371</v>
      </c>
      <c r="C43" s="1002"/>
      <c r="D43" s="1002"/>
      <c r="E43" s="1002"/>
      <c r="F43" s="1002"/>
      <c r="G43" s="1002"/>
      <c r="H43" s="1002"/>
      <c r="I43" s="1002"/>
      <c r="J43" s="1002"/>
      <c r="K43" s="1002"/>
      <c r="L43" s="1002"/>
      <c r="M43" s="1002"/>
      <c r="N43" s="1002"/>
      <c r="O43" s="1002"/>
      <c r="P43" s="1002"/>
      <c r="Q43" s="1002"/>
      <c r="R43" s="1002"/>
      <c r="S43" s="1002"/>
      <c r="T43" s="1002"/>
      <c r="U43" s="1002"/>
      <c r="V43" s="1002"/>
      <c r="W43" s="1002"/>
      <c r="X43" s="1002"/>
      <c r="Y43" s="1002"/>
      <c r="Z43" s="1002"/>
      <c r="AA43" s="1002"/>
      <c r="AB43" s="1002"/>
      <c r="AC43" s="1002"/>
      <c r="AD43" s="1002"/>
      <c r="AE43" s="1002"/>
      <c r="AF43" s="1002"/>
      <c r="AG43" s="1002"/>
      <c r="AH43" s="1002"/>
      <c r="AI43" s="1002"/>
      <c r="AJ43" s="1002"/>
      <c r="AK43" s="1002"/>
      <c r="AL43" s="609"/>
      <c r="AM43" s="467"/>
      <c r="AN43" s="467"/>
      <c r="AO43" s="467"/>
      <c r="AP43" s="467"/>
      <c r="AQ43" s="467"/>
      <c r="AR43" s="467"/>
      <c r="AS43" s="467"/>
      <c r="AT43" s="468"/>
    </row>
    <row r="44" spans="1:46" s="66" customFormat="1" ht="36" customHeight="1">
      <c r="A44" s="641" t="s">
        <v>68</v>
      </c>
      <c r="B44" s="1006" t="s">
        <v>372</v>
      </c>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02"/>
      <c r="AG44" s="1002"/>
      <c r="AH44" s="1002"/>
      <c r="AI44" s="1002"/>
      <c r="AJ44" s="1002"/>
      <c r="AK44" s="1002"/>
      <c r="AL44" s="609"/>
      <c r="AT44" s="80"/>
    </row>
    <row r="45" spans="1:46" s="66" customFormat="1">
      <c r="A45" s="641" t="s">
        <v>68</v>
      </c>
      <c r="B45" s="1002" t="s">
        <v>366</v>
      </c>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1007"/>
      <c r="AC45" s="1007"/>
      <c r="AD45" s="1007"/>
      <c r="AE45" s="1007"/>
      <c r="AF45" s="1007"/>
      <c r="AG45" s="1007"/>
      <c r="AH45" s="1007"/>
      <c r="AI45" s="1007"/>
      <c r="AJ45" s="1007"/>
      <c r="AK45" s="1007"/>
      <c r="AL45" s="609"/>
      <c r="AT45" s="80"/>
    </row>
    <row r="46" spans="1:46" s="609" customFormat="1" ht="13.5" customHeight="1">
      <c r="A46" s="640" t="s">
        <v>367</v>
      </c>
      <c r="B46" s="642"/>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row>
    <row r="47" spans="1:46" s="609" customFormat="1" ht="25.5" customHeight="1">
      <c r="A47" s="641" t="s">
        <v>68</v>
      </c>
      <c r="B47" s="1006" t="s">
        <v>373</v>
      </c>
      <c r="C47" s="1006"/>
      <c r="D47" s="1006"/>
      <c r="E47" s="1006"/>
      <c r="F47" s="1006"/>
      <c r="G47" s="1006"/>
      <c r="H47" s="1006"/>
      <c r="I47" s="1006"/>
      <c r="J47" s="1006"/>
      <c r="K47" s="1006"/>
      <c r="L47" s="1006"/>
      <c r="M47" s="1006"/>
      <c r="N47" s="1006"/>
      <c r="O47" s="1006"/>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row>
    <row r="48" spans="1:46" s="609" customFormat="1" ht="37.5" customHeight="1">
      <c r="A48" s="641" t="s">
        <v>68</v>
      </c>
      <c r="B48" s="1002" t="s">
        <v>451</v>
      </c>
      <c r="C48" s="1002"/>
      <c r="D48" s="1002"/>
      <c r="E48" s="1002"/>
      <c r="F48" s="1002"/>
      <c r="G48" s="1002"/>
      <c r="H48" s="1002"/>
      <c r="I48" s="1002"/>
      <c r="J48" s="1002"/>
      <c r="K48" s="1002"/>
      <c r="L48" s="1002"/>
      <c r="M48" s="1002"/>
      <c r="N48" s="1002"/>
      <c r="O48" s="1002"/>
      <c r="P48" s="1002"/>
      <c r="Q48" s="1002"/>
      <c r="R48" s="1002"/>
      <c r="S48" s="1002"/>
      <c r="T48" s="1002"/>
      <c r="U48" s="1002"/>
      <c r="V48" s="1002"/>
      <c r="W48" s="1002"/>
      <c r="X48" s="1002"/>
      <c r="Y48" s="1002"/>
      <c r="Z48" s="1002"/>
      <c r="AA48" s="1002"/>
      <c r="AB48" s="1002"/>
      <c r="AC48" s="1002"/>
      <c r="AD48" s="1002"/>
      <c r="AE48" s="1002"/>
      <c r="AF48" s="1002"/>
      <c r="AG48" s="1002"/>
      <c r="AH48" s="1002"/>
      <c r="AI48" s="1002"/>
      <c r="AJ48" s="1002"/>
      <c r="AK48" s="1002"/>
    </row>
    <row r="49" spans="1:47" s="609" customFormat="1" ht="13.5" customHeight="1">
      <c r="A49" s="640" t="s">
        <v>368</v>
      </c>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row>
    <row r="50" spans="1:47" s="609" customFormat="1" ht="33.75" customHeight="1">
      <c r="A50" s="644" t="s">
        <v>68</v>
      </c>
      <c r="B50" s="1003" t="s">
        <v>416</v>
      </c>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003"/>
      <c r="AL50" s="635"/>
    </row>
    <row r="51" spans="1:47" ht="4.5" customHeight="1">
      <c r="B51" s="48"/>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K51" s="41"/>
      <c r="AT51" s="60"/>
    </row>
    <row r="52" spans="1:47" ht="15" customHeight="1">
      <c r="A52" s="39" t="s">
        <v>374</v>
      </c>
      <c r="B52" s="48"/>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K52" s="41"/>
      <c r="AT52" s="60"/>
    </row>
    <row r="53" spans="1:47" ht="21" customHeight="1">
      <c r="A53" s="1001" t="s">
        <v>375</v>
      </c>
      <c r="B53" s="1001"/>
      <c r="C53" s="1001"/>
      <c r="D53" s="1001"/>
      <c r="E53" s="1001"/>
      <c r="F53" s="1001"/>
      <c r="G53" s="1001"/>
      <c r="H53" s="1001"/>
      <c r="I53" s="1001"/>
      <c r="J53" s="1001"/>
      <c r="K53" s="1001"/>
      <c r="L53" s="1001"/>
      <c r="M53" s="1001"/>
      <c r="N53" s="1001"/>
      <c r="O53" s="1001"/>
      <c r="P53" s="1001"/>
      <c r="Q53" s="1001"/>
      <c r="R53" s="1001"/>
      <c r="S53" s="1001"/>
      <c r="T53" s="1001"/>
      <c r="U53" s="1001"/>
      <c r="V53" s="1001"/>
      <c r="W53" s="1001"/>
      <c r="X53" s="1001"/>
      <c r="Y53" s="1001"/>
      <c r="Z53" s="1001"/>
      <c r="AA53" s="1001"/>
      <c r="AB53" s="1001" t="s">
        <v>376</v>
      </c>
      <c r="AC53" s="1001"/>
      <c r="AD53" s="1001"/>
      <c r="AE53" s="1001"/>
      <c r="AF53" s="1001"/>
      <c r="AG53" s="1001"/>
      <c r="AH53" s="1001"/>
      <c r="AI53" s="1001"/>
      <c r="AJ53" s="1001"/>
      <c r="AK53" s="1001"/>
      <c r="AL53" s="639"/>
      <c r="AT53" s="60"/>
    </row>
    <row r="54" spans="1:47" ht="21" customHeight="1" thickBot="1">
      <c r="A54" s="1001" t="s">
        <v>377</v>
      </c>
      <c r="B54" s="1001"/>
      <c r="C54" s="1001"/>
      <c r="D54" s="1001"/>
      <c r="E54" s="1001"/>
      <c r="F54" s="1001"/>
      <c r="G54" s="1001"/>
      <c r="H54" s="1001"/>
      <c r="I54" s="1001"/>
      <c r="J54" s="1001"/>
      <c r="K54" s="1001"/>
      <c r="L54" s="1001"/>
      <c r="M54" s="1001"/>
      <c r="N54" s="1001"/>
      <c r="O54" s="1001"/>
      <c r="P54" s="1001"/>
      <c r="Q54" s="1001"/>
      <c r="R54" s="1001"/>
      <c r="S54" s="1001"/>
      <c r="T54" s="1001"/>
      <c r="U54" s="1001"/>
      <c r="V54" s="1001"/>
      <c r="W54" s="1001"/>
      <c r="X54" s="1001"/>
      <c r="Y54" s="1001"/>
      <c r="Z54" s="1001"/>
      <c r="AA54" s="1001"/>
      <c r="AB54" s="1001" t="s">
        <v>378</v>
      </c>
      <c r="AC54" s="1001"/>
      <c r="AD54" s="1001"/>
      <c r="AE54" s="1001"/>
      <c r="AF54" s="1001"/>
      <c r="AG54" s="1001"/>
      <c r="AH54" s="1001"/>
      <c r="AI54" s="1001"/>
      <c r="AJ54" s="1001"/>
      <c r="AK54" s="1001"/>
      <c r="AL54" s="639"/>
      <c r="AT54" s="60"/>
    </row>
    <row r="55" spans="1:47" ht="21" customHeight="1" thickBot="1">
      <c r="A55" s="651" t="s">
        <v>379</v>
      </c>
      <c r="B55" s="652"/>
      <c r="C55" s="652"/>
      <c r="D55" s="652"/>
      <c r="E55" s="652"/>
      <c r="F55" s="652"/>
      <c r="G55" s="652"/>
      <c r="H55" s="652"/>
      <c r="I55" s="652"/>
      <c r="J55" s="652"/>
      <c r="K55" s="652"/>
      <c r="L55" s="652"/>
      <c r="M55" s="653"/>
      <c r="N55" s="654"/>
      <c r="O55" s="655" t="s">
        <v>17</v>
      </c>
      <c r="P55" s="655"/>
      <c r="Q55" s="1004">
        <v>5</v>
      </c>
      <c r="R55" s="1004"/>
      <c r="S55" s="655" t="s">
        <v>11</v>
      </c>
      <c r="T55" s="1004">
        <v>4</v>
      </c>
      <c r="U55" s="1004"/>
      <c r="V55" s="655" t="s">
        <v>12</v>
      </c>
      <c r="W55" s="1005" t="s">
        <v>13</v>
      </c>
      <c r="X55" s="1005"/>
      <c r="Y55" s="655" t="s">
        <v>17</v>
      </c>
      <c r="Z55" s="655"/>
      <c r="AA55" s="1004">
        <v>6</v>
      </c>
      <c r="AB55" s="1004"/>
      <c r="AC55" s="655" t="s">
        <v>11</v>
      </c>
      <c r="AD55" s="1004">
        <v>3</v>
      </c>
      <c r="AE55" s="1004"/>
      <c r="AF55" s="655" t="s">
        <v>12</v>
      </c>
      <c r="AG55" s="655" t="s">
        <v>133</v>
      </c>
      <c r="AH55" s="655">
        <f>IF(Q55&gt;=1,(AA55*12+AD55)-(Q55*12+T55)+1,"")</f>
        <v>12</v>
      </c>
      <c r="AI55" s="1005" t="s">
        <v>134</v>
      </c>
      <c r="AJ55" s="1005"/>
      <c r="AK55" s="656" t="s">
        <v>48</v>
      </c>
      <c r="AL55" s="616"/>
      <c r="AT55" s="60"/>
    </row>
    <row r="56" spans="1:47" s="66" customFormat="1" ht="15" customHeight="1">
      <c r="A56" s="79"/>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2"/>
      <c r="AK56" s="41"/>
      <c r="AT56" s="80"/>
    </row>
    <row r="57" spans="1:47" ht="15" customHeight="1">
      <c r="A57" s="39" t="s">
        <v>252</v>
      </c>
      <c r="B57" s="48"/>
      <c r="C57" s="66"/>
      <c r="D57" s="66"/>
      <c r="E57" s="66"/>
      <c r="F57" s="66"/>
      <c r="G57" s="66"/>
      <c r="H57" s="66"/>
      <c r="I57" s="66"/>
      <c r="J57" s="66"/>
      <c r="K57" s="66"/>
      <c r="L57" s="66"/>
      <c r="M57" s="66"/>
      <c r="N57" s="66"/>
      <c r="O57" s="66"/>
      <c r="P57" s="66"/>
      <c r="Q57" s="66"/>
      <c r="R57" s="66"/>
      <c r="S57" s="66"/>
      <c r="T57" s="66"/>
      <c r="U57" s="66"/>
      <c r="V57" s="66"/>
      <c r="W57" s="66"/>
      <c r="X57" s="66"/>
      <c r="Y57" s="83"/>
      <c r="Z57" s="66"/>
      <c r="AA57" s="66"/>
      <c r="AB57" s="66"/>
      <c r="AC57" s="66"/>
      <c r="AD57" s="66"/>
      <c r="AE57" s="66"/>
      <c r="AF57" s="66"/>
      <c r="AG57" s="66"/>
      <c r="AH57" s="66"/>
      <c r="AI57" s="66"/>
      <c r="AK57" s="41"/>
      <c r="AT57" s="60"/>
    </row>
    <row r="58" spans="1:47" ht="21" customHeight="1">
      <c r="A58" s="1000" t="s">
        <v>380</v>
      </c>
      <c r="B58" s="1001"/>
      <c r="C58" s="1001"/>
      <c r="D58" s="1001"/>
      <c r="E58" s="1001"/>
      <c r="F58" s="1001"/>
      <c r="G58" s="1001"/>
      <c r="H58" s="1001"/>
      <c r="I58" s="1001"/>
      <c r="J58" s="1001"/>
      <c r="K58" s="1001"/>
      <c r="L58" s="1001"/>
      <c r="M58" s="1001"/>
      <c r="N58" s="1001"/>
      <c r="O58" s="1001"/>
      <c r="P58" s="1001"/>
      <c r="Q58" s="1001"/>
      <c r="R58" s="1001"/>
      <c r="S58" s="1001"/>
      <c r="T58" s="1001"/>
      <c r="U58" s="1001"/>
      <c r="V58" s="1001"/>
      <c r="W58" s="1001"/>
      <c r="X58" s="1001"/>
      <c r="Y58" s="1001"/>
      <c r="Z58" s="1001"/>
      <c r="AA58" s="1001"/>
      <c r="AB58" s="1001" t="s">
        <v>381</v>
      </c>
      <c r="AC58" s="1001"/>
      <c r="AD58" s="1001"/>
      <c r="AE58" s="1001"/>
      <c r="AF58" s="1001"/>
      <c r="AG58" s="1001"/>
      <c r="AH58" s="1001"/>
      <c r="AI58" s="1001"/>
      <c r="AJ58" s="1001"/>
      <c r="AK58" s="1001"/>
      <c r="AL58" s="639"/>
      <c r="AT58" s="60"/>
    </row>
    <row r="59" spans="1:47" ht="21" customHeight="1">
      <c r="A59" s="1001" t="s">
        <v>382</v>
      </c>
      <c r="B59" s="1001"/>
      <c r="C59" s="1001"/>
      <c r="D59" s="1001"/>
      <c r="E59" s="1001"/>
      <c r="F59" s="1001"/>
      <c r="G59" s="1001"/>
      <c r="H59" s="1001"/>
      <c r="I59" s="1001"/>
      <c r="J59" s="1001"/>
      <c r="K59" s="1001"/>
      <c r="L59" s="1001"/>
      <c r="M59" s="1001"/>
      <c r="N59" s="1001"/>
      <c r="O59" s="1001"/>
      <c r="P59" s="1001"/>
      <c r="Q59" s="1001"/>
      <c r="R59" s="1001"/>
      <c r="S59" s="1001"/>
      <c r="T59" s="1001"/>
      <c r="U59" s="1001"/>
      <c r="V59" s="1001"/>
      <c r="W59" s="1001"/>
      <c r="X59" s="1001"/>
      <c r="Y59" s="1001"/>
      <c r="Z59" s="1001"/>
      <c r="AA59" s="1001"/>
      <c r="AB59" s="1001" t="s">
        <v>383</v>
      </c>
      <c r="AC59" s="1001"/>
      <c r="AD59" s="1001"/>
      <c r="AE59" s="1001"/>
      <c r="AF59" s="1001"/>
      <c r="AG59" s="1001"/>
      <c r="AH59" s="1001"/>
      <c r="AI59" s="1001"/>
      <c r="AJ59" s="1001"/>
      <c r="AK59" s="1001"/>
      <c r="AL59" s="639"/>
      <c r="AT59" s="60"/>
    </row>
    <row r="60" spans="1:47" ht="21" customHeight="1">
      <c r="A60" s="1000" t="s">
        <v>385</v>
      </c>
      <c r="B60" s="1000"/>
      <c r="C60" s="1000"/>
      <c r="D60" s="1000"/>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1" t="s">
        <v>384</v>
      </c>
      <c r="AC60" s="1001"/>
      <c r="AD60" s="1001"/>
      <c r="AE60" s="1001"/>
      <c r="AF60" s="1001"/>
      <c r="AG60" s="1001"/>
      <c r="AH60" s="1001"/>
      <c r="AI60" s="1001"/>
      <c r="AJ60" s="1001"/>
      <c r="AK60" s="1001"/>
      <c r="AL60" s="639"/>
      <c r="AT60" s="60"/>
    </row>
    <row r="61" spans="1:47" ht="24" customHeight="1" thickBot="1">
      <c r="A61" s="93" t="s">
        <v>21</v>
      </c>
      <c r="B61" s="85" t="s">
        <v>66</v>
      </c>
      <c r="C61" s="85"/>
      <c r="D61" s="85"/>
      <c r="E61" s="85"/>
      <c r="F61" s="85"/>
      <c r="G61" s="85"/>
      <c r="H61" s="85"/>
      <c r="I61" s="85"/>
      <c r="J61" s="85"/>
      <c r="K61" s="85"/>
      <c r="L61" s="94"/>
      <c r="M61" s="94"/>
      <c r="N61" s="85"/>
      <c r="O61" s="85"/>
      <c r="P61" s="95"/>
      <c r="Q61" s="95"/>
      <c r="R61" s="96"/>
      <c r="S61" s="1048" t="s">
        <v>234</v>
      </c>
      <c r="T61" s="1049"/>
      <c r="U61" s="1049"/>
      <c r="V61" s="1049"/>
      <c r="W61" s="1049"/>
      <c r="X61" s="1050"/>
      <c r="Y61" s="1051" t="s">
        <v>235</v>
      </c>
      <c r="Z61" s="1052"/>
      <c r="AA61" s="1052"/>
      <c r="AB61" s="1052"/>
      <c r="AC61" s="1052"/>
      <c r="AD61" s="1053"/>
      <c r="AE61" s="1051" t="s">
        <v>91</v>
      </c>
      <c r="AF61" s="1052"/>
      <c r="AG61" s="1052"/>
      <c r="AH61" s="1052"/>
      <c r="AI61" s="1052"/>
      <c r="AJ61" s="1053"/>
      <c r="AM61" s="97" t="s">
        <v>150</v>
      </c>
      <c r="AU61" s="60"/>
    </row>
    <row r="62" spans="1:47" ht="31.5" customHeight="1" thickBot="1">
      <c r="A62" s="1040"/>
      <c r="B62" s="1044" t="s">
        <v>437</v>
      </c>
      <c r="C62" s="1045"/>
      <c r="D62" s="1045"/>
      <c r="E62" s="1045"/>
      <c r="F62" s="1045"/>
      <c r="G62" s="1045"/>
      <c r="H62" s="1045"/>
      <c r="I62" s="1045"/>
      <c r="J62" s="1045"/>
      <c r="K62" s="1045"/>
      <c r="L62" s="1045"/>
      <c r="M62" s="1045"/>
      <c r="N62" s="1045"/>
      <c r="O62" s="1045"/>
      <c r="P62" s="1045"/>
      <c r="Q62" s="1045"/>
      <c r="R62" s="1046"/>
      <c r="S62" s="1091">
        <v>7820667</v>
      </c>
      <c r="T62" s="1092"/>
      <c r="U62" s="1092"/>
      <c r="V62" s="1092"/>
      <c r="W62" s="1093"/>
      <c r="X62" s="98"/>
      <c r="Y62" s="1091">
        <v>7770667</v>
      </c>
      <c r="Z62" s="1092"/>
      <c r="AA62" s="1092"/>
      <c r="AB62" s="1092"/>
      <c r="AC62" s="1093"/>
      <c r="AD62" s="99" t="s">
        <v>2</v>
      </c>
      <c r="AE62" s="1091">
        <v>7570666</v>
      </c>
      <c r="AF62" s="1092"/>
      <c r="AG62" s="1092"/>
      <c r="AH62" s="1092"/>
      <c r="AI62" s="1093"/>
      <c r="AJ62" s="100" t="s">
        <v>2</v>
      </c>
      <c r="AM62" s="97" t="s">
        <v>103</v>
      </c>
      <c r="AU62" s="60"/>
    </row>
    <row r="63" spans="1:47" ht="21.75" customHeight="1" thickBot="1">
      <c r="A63" s="1040"/>
      <c r="B63" s="101" t="s">
        <v>438</v>
      </c>
      <c r="C63" s="102"/>
      <c r="D63" s="102"/>
      <c r="E63" s="102"/>
      <c r="F63" s="102"/>
      <c r="G63" s="102"/>
      <c r="H63" s="102"/>
      <c r="I63" s="102"/>
      <c r="J63" s="102"/>
      <c r="K63" s="102"/>
      <c r="L63" s="103"/>
      <c r="M63" s="103"/>
      <c r="N63" s="103"/>
      <c r="O63" s="103"/>
      <c r="P63" s="103"/>
      <c r="Q63" s="103"/>
      <c r="R63" s="104"/>
      <c r="S63" s="1190">
        <v>60</v>
      </c>
      <c r="T63" s="1191"/>
      <c r="U63" s="1191"/>
      <c r="V63" s="1191"/>
      <c r="W63" s="1192"/>
      <c r="X63" s="105" t="s">
        <v>22</v>
      </c>
      <c r="Y63" s="1190">
        <v>60</v>
      </c>
      <c r="Z63" s="1191"/>
      <c r="AA63" s="1191"/>
      <c r="AB63" s="1191"/>
      <c r="AC63" s="1192"/>
      <c r="AD63" s="106" t="s">
        <v>22</v>
      </c>
      <c r="AE63" s="1190">
        <v>60</v>
      </c>
      <c r="AF63" s="1191"/>
      <c r="AG63" s="1191"/>
      <c r="AH63" s="1191"/>
      <c r="AI63" s="1192"/>
      <c r="AJ63" s="107" t="s">
        <v>22</v>
      </c>
      <c r="AM63" s="97" t="s">
        <v>108</v>
      </c>
      <c r="AU63" s="60"/>
    </row>
    <row r="64" spans="1:47" ht="21.75" customHeight="1" thickBot="1">
      <c r="A64" s="1040"/>
      <c r="B64" s="108" t="s">
        <v>439</v>
      </c>
      <c r="C64" s="109"/>
      <c r="D64" s="109"/>
      <c r="E64" s="109"/>
      <c r="F64" s="109"/>
      <c r="G64" s="109"/>
      <c r="H64" s="109"/>
      <c r="I64" s="109"/>
      <c r="J64" s="109"/>
      <c r="K64" s="109"/>
      <c r="L64" s="110"/>
      <c r="M64" s="110"/>
      <c r="N64" s="110"/>
      <c r="O64" s="110"/>
      <c r="P64" s="110"/>
      <c r="Q64" s="110"/>
      <c r="R64" s="110"/>
      <c r="S64" s="1057">
        <v>5</v>
      </c>
      <c r="T64" s="1058"/>
      <c r="U64" s="1058"/>
      <c r="V64" s="1058"/>
      <c r="W64" s="1059"/>
      <c r="X64" s="105" t="s">
        <v>22</v>
      </c>
      <c r="Y64" s="1057">
        <v>5</v>
      </c>
      <c r="Z64" s="1058"/>
      <c r="AA64" s="1058"/>
      <c r="AB64" s="1058"/>
      <c r="AC64" s="1059"/>
      <c r="AD64" s="106" t="s">
        <v>22</v>
      </c>
      <c r="AE64" s="1057">
        <v>5</v>
      </c>
      <c r="AF64" s="1058"/>
      <c r="AG64" s="1058"/>
      <c r="AH64" s="1058"/>
      <c r="AI64" s="1059"/>
      <c r="AJ64" s="107" t="s">
        <v>22</v>
      </c>
      <c r="AM64" s="97" t="s">
        <v>386</v>
      </c>
      <c r="AU64" s="60"/>
    </row>
    <row r="65" spans="1:51" ht="21.75" customHeight="1" thickBot="1">
      <c r="A65" s="1040"/>
      <c r="B65" s="108" t="s">
        <v>440</v>
      </c>
      <c r="C65" s="111"/>
      <c r="D65" s="111"/>
      <c r="E65" s="111"/>
      <c r="F65" s="111"/>
      <c r="G65" s="111"/>
      <c r="H65" s="111"/>
      <c r="I65" s="111"/>
      <c r="J65" s="111"/>
      <c r="K65" s="111"/>
      <c r="L65" s="87"/>
      <c r="M65" s="87"/>
      <c r="N65" s="87"/>
      <c r="O65" s="87"/>
      <c r="P65" s="87"/>
      <c r="Q65" s="87"/>
      <c r="R65" s="87"/>
      <c r="S65" s="1073">
        <f>IFERROR(ROUND(S62/S63,),"")</f>
        <v>130344</v>
      </c>
      <c r="T65" s="1074"/>
      <c r="U65" s="1074"/>
      <c r="V65" s="1074"/>
      <c r="W65" s="1075"/>
      <c r="X65" s="105" t="s">
        <v>2</v>
      </c>
      <c r="Y65" s="1073">
        <f>IFERROR(ROUND(Y62/Y63,),"")</f>
        <v>129511</v>
      </c>
      <c r="Z65" s="1074"/>
      <c r="AA65" s="1074"/>
      <c r="AB65" s="1074"/>
      <c r="AC65" s="1075"/>
      <c r="AD65" s="105" t="s">
        <v>2</v>
      </c>
      <c r="AE65" s="1073">
        <f>IFERROR(ROUND(AE62/AE63,),"")</f>
        <v>126178</v>
      </c>
      <c r="AF65" s="1074"/>
      <c r="AG65" s="1074"/>
      <c r="AH65" s="1074"/>
      <c r="AI65" s="1075"/>
      <c r="AJ65" s="107" t="s">
        <v>2</v>
      </c>
      <c r="AM65" s="97" t="s">
        <v>188</v>
      </c>
      <c r="AU65" s="60"/>
    </row>
    <row r="66" spans="1:51" ht="18" customHeight="1">
      <c r="A66" s="1040"/>
      <c r="B66" s="1063" t="s">
        <v>441</v>
      </c>
      <c r="C66" s="1064"/>
      <c r="D66" s="1064"/>
      <c r="E66" s="1064"/>
      <c r="F66" s="1064"/>
      <c r="G66" s="1064"/>
      <c r="H66" s="1064"/>
      <c r="I66" s="1064"/>
      <c r="J66" s="1064"/>
      <c r="K66" s="112"/>
      <c r="L66" s="113" t="s">
        <v>183</v>
      </c>
      <c r="M66" s="114"/>
      <c r="N66" s="114"/>
      <c r="O66" s="114"/>
      <c r="P66" s="114"/>
      <c r="Q66" s="114"/>
      <c r="R66" s="114"/>
      <c r="S66" s="1089">
        <f>CEILING(AO67,1)</f>
        <v>24770</v>
      </c>
      <c r="T66" s="1090"/>
      <c r="U66" s="1090"/>
      <c r="V66" s="1090"/>
      <c r="W66" s="1090"/>
      <c r="X66" s="115" t="s">
        <v>184</v>
      </c>
      <c r="Y66" s="1187"/>
      <c r="Z66" s="1188"/>
      <c r="AA66" s="1188"/>
      <c r="AB66" s="1188"/>
      <c r="AC66" s="1188"/>
      <c r="AD66" s="1189"/>
      <c r="AE66" s="1060"/>
      <c r="AF66" s="1061"/>
      <c r="AG66" s="1061"/>
      <c r="AH66" s="1061"/>
      <c r="AI66" s="1061"/>
      <c r="AJ66" s="1062"/>
      <c r="AM66" s="116"/>
      <c r="AN66" s="117"/>
      <c r="AO66" s="118" t="s">
        <v>100</v>
      </c>
      <c r="AP66" s="119" t="s">
        <v>101</v>
      </c>
      <c r="AQ66" s="118" t="s">
        <v>102</v>
      </c>
      <c r="AR66" s="119" t="s">
        <v>175</v>
      </c>
      <c r="AS66" s="120" t="s">
        <v>176</v>
      </c>
      <c r="AT66" s="121" t="s">
        <v>177</v>
      </c>
      <c r="AU66" s="122" t="s">
        <v>178</v>
      </c>
      <c r="AV66" s="121"/>
      <c r="AW66" s="121"/>
      <c r="AX66" s="121"/>
      <c r="AY66" s="123"/>
    </row>
    <row r="67" spans="1:51" ht="18" customHeight="1">
      <c r="A67" s="1040"/>
      <c r="B67" s="1065"/>
      <c r="C67" s="1066"/>
      <c r="D67" s="1066"/>
      <c r="E67" s="1066"/>
      <c r="F67" s="1066"/>
      <c r="G67" s="1066"/>
      <c r="H67" s="1066"/>
      <c r="I67" s="1066"/>
      <c r="J67" s="1066"/>
      <c r="K67" s="124"/>
      <c r="L67" s="109"/>
      <c r="M67" s="125" t="s">
        <v>145</v>
      </c>
      <c r="N67" s="1047">
        <f>T67</f>
        <v>1486200</v>
      </c>
      <c r="O67" s="1047"/>
      <c r="P67" s="1047"/>
      <c r="Q67" s="125" t="s">
        <v>184</v>
      </c>
      <c r="R67" s="126" t="s">
        <v>185</v>
      </c>
      <c r="S67" s="127" t="s">
        <v>145</v>
      </c>
      <c r="T67" s="1072">
        <f>S64*S66*12</f>
        <v>1486200</v>
      </c>
      <c r="U67" s="1072"/>
      <c r="V67" s="1072"/>
      <c r="W67" s="128" t="s">
        <v>184</v>
      </c>
      <c r="X67" s="129" t="s">
        <v>185</v>
      </c>
      <c r="Y67" s="1187"/>
      <c r="Z67" s="1188"/>
      <c r="AA67" s="1188"/>
      <c r="AB67" s="1188"/>
      <c r="AC67" s="1188"/>
      <c r="AD67" s="1189"/>
      <c r="AE67" s="1060"/>
      <c r="AF67" s="1061"/>
      <c r="AG67" s="1061"/>
      <c r="AH67" s="1061"/>
      <c r="AI67" s="1061"/>
      <c r="AJ67" s="1062"/>
      <c r="AM67" s="130" t="s">
        <v>105</v>
      </c>
      <c r="AN67" s="130" t="s">
        <v>98</v>
      </c>
      <c r="AO67" s="131">
        <f>IFERROR(W28/(S64*12),0)</f>
        <v>24769.8</v>
      </c>
      <c r="AP67" s="132"/>
      <c r="AQ67" s="131"/>
      <c r="AR67" s="121"/>
      <c r="AS67" s="133"/>
      <c r="AT67" s="121"/>
      <c r="AU67" s="134" t="s">
        <v>179</v>
      </c>
      <c r="AV67" s="121"/>
      <c r="AW67" s="121"/>
      <c r="AX67" s="121"/>
      <c r="AY67" s="123"/>
    </row>
    <row r="68" spans="1:51" ht="18" customHeight="1" thickBot="1">
      <c r="A68" s="1040"/>
      <c r="B68" s="1065"/>
      <c r="C68" s="1066"/>
      <c r="D68" s="1066"/>
      <c r="E68" s="1066"/>
      <c r="F68" s="1066"/>
      <c r="G68" s="1066"/>
      <c r="H68" s="1066"/>
      <c r="I68" s="1066"/>
      <c r="J68" s="1066"/>
      <c r="K68" s="112"/>
      <c r="L68" s="113" t="s">
        <v>186</v>
      </c>
      <c r="M68" s="114"/>
      <c r="N68" s="114"/>
      <c r="O68" s="114"/>
      <c r="P68" s="114"/>
      <c r="Q68" s="114"/>
      <c r="R68" s="114"/>
      <c r="S68" s="1087">
        <f>IF((CEILING(AO70,1)-AO70)-2*(CEILING(AP70,1)-AP70)&gt;=0,CEILING(AO70,1),CEILING(AO70+AT71/S64/12,1))</f>
        <v>12975</v>
      </c>
      <c r="T68" s="1088"/>
      <c r="U68" s="1088"/>
      <c r="V68" s="1088"/>
      <c r="W68" s="1088"/>
      <c r="X68" s="135" t="s">
        <v>184</v>
      </c>
      <c r="Y68" s="1087">
        <f>IF((CEILING(AO70,1)-AO70)-2*(CEILING(AP70,1)-AP70)&gt;=0,CEILING(AP70,1),FLOOR(AP70,1))</f>
        <v>11795</v>
      </c>
      <c r="Z68" s="1088"/>
      <c r="AA68" s="1088"/>
      <c r="AB68" s="1088"/>
      <c r="AC68" s="1088"/>
      <c r="AD68" s="135" t="s">
        <v>184</v>
      </c>
      <c r="AE68" s="1095"/>
      <c r="AF68" s="1096"/>
      <c r="AG68" s="1096"/>
      <c r="AH68" s="1096"/>
      <c r="AI68" s="1096"/>
      <c r="AJ68" s="1097"/>
      <c r="AM68" s="136"/>
      <c r="AN68" s="137" t="s">
        <v>99</v>
      </c>
      <c r="AO68" s="657">
        <f>W28</f>
        <v>1486188</v>
      </c>
      <c r="AP68" s="139"/>
      <c r="AQ68" s="138"/>
      <c r="AR68" s="140">
        <f>SUM(AO68:AQ68)</f>
        <v>1486188</v>
      </c>
      <c r="AS68" s="141">
        <f>AR68-S64*S66*12</f>
        <v>-12</v>
      </c>
      <c r="AT68" s="142" t="s">
        <v>160</v>
      </c>
      <c r="AU68" s="143"/>
      <c r="AV68" s="144"/>
      <c r="AW68" s="144"/>
      <c r="AX68" s="144"/>
      <c r="AY68" s="145"/>
    </row>
    <row r="69" spans="1:51" ht="18" customHeight="1" thickBot="1">
      <c r="A69" s="1040"/>
      <c r="B69" s="1065"/>
      <c r="C69" s="1066"/>
      <c r="D69" s="1066"/>
      <c r="E69" s="1066"/>
      <c r="F69" s="1066"/>
      <c r="G69" s="1066"/>
      <c r="H69" s="1066"/>
      <c r="I69" s="1066"/>
      <c r="J69" s="1066"/>
      <c r="K69" s="124"/>
      <c r="L69" s="109"/>
      <c r="M69" s="125" t="s">
        <v>145</v>
      </c>
      <c r="N69" s="1047">
        <f>SUM(T69,Z69)</f>
        <v>1486200</v>
      </c>
      <c r="O69" s="1047"/>
      <c r="P69" s="1047"/>
      <c r="Q69" s="125" t="s">
        <v>184</v>
      </c>
      <c r="R69" s="126" t="s">
        <v>185</v>
      </c>
      <c r="S69" s="146" t="s">
        <v>145</v>
      </c>
      <c r="T69" s="1047">
        <f>S64*S68*12</f>
        <v>778500</v>
      </c>
      <c r="U69" s="1047"/>
      <c r="V69" s="1047"/>
      <c r="W69" s="125" t="s">
        <v>184</v>
      </c>
      <c r="X69" s="147" t="s">
        <v>185</v>
      </c>
      <c r="Y69" s="146" t="s">
        <v>145</v>
      </c>
      <c r="Z69" s="1047">
        <f>Y64*Y68*12</f>
        <v>707700</v>
      </c>
      <c r="AA69" s="1047"/>
      <c r="AB69" s="1047"/>
      <c r="AC69" s="125" t="s">
        <v>184</v>
      </c>
      <c r="AD69" s="147" t="s">
        <v>185</v>
      </c>
      <c r="AE69" s="1098"/>
      <c r="AF69" s="1099"/>
      <c r="AG69" s="1099"/>
      <c r="AH69" s="1099"/>
      <c r="AI69" s="1099"/>
      <c r="AJ69" s="1100"/>
      <c r="AM69" s="130" t="s">
        <v>106</v>
      </c>
      <c r="AN69" s="148" t="s">
        <v>104</v>
      </c>
      <c r="AO69" s="149">
        <v>1.1000000000000001</v>
      </c>
      <c r="AP69" s="150">
        <v>1</v>
      </c>
      <c r="AQ69" s="151"/>
      <c r="AR69" s="121"/>
      <c r="AS69" s="133"/>
      <c r="AT69" s="121"/>
      <c r="AU69" s="134" t="s">
        <v>180</v>
      </c>
      <c r="AV69" s="152">
        <f>AO69/AP69</f>
        <v>1.1000000000000001</v>
      </c>
      <c r="AW69" s="153" t="str">
        <f>IF(AV69&lt;=1,"  【エラー】１を超えるよう配分比率を設定してください。","  １を超えていることをご確認ください。")</f>
        <v xml:space="preserve">  １を超えていることをご確認ください。</v>
      </c>
      <c r="AX69" s="153"/>
      <c r="AY69" s="154"/>
    </row>
    <row r="70" spans="1:51" ht="18" customHeight="1">
      <c r="A70" s="1040"/>
      <c r="B70" s="1065"/>
      <c r="C70" s="1066"/>
      <c r="D70" s="1066"/>
      <c r="E70" s="1066"/>
      <c r="F70" s="1066"/>
      <c r="G70" s="1066"/>
      <c r="H70" s="1066"/>
      <c r="I70" s="1066"/>
      <c r="J70" s="1066"/>
      <c r="K70" s="112"/>
      <c r="L70" s="113" t="s">
        <v>387</v>
      </c>
      <c r="M70" s="114"/>
      <c r="N70" s="114"/>
      <c r="O70" s="114"/>
      <c r="P70" s="114"/>
      <c r="Q70" s="114"/>
      <c r="R70" s="114"/>
      <c r="S70" s="1089">
        <f>IF((CEILING(AO73,1)-AO73)-2*(CEILING(AP73,1)-AP73)&gt;=0,CEILING(AO73,1),CEILING(AO73+(AT73+AT74)/S64/12,1))</f>
        <v>10480</v>
      </c>
      <c r="T70" s="1090"/>
      <c r="U70" s="1090"/>
      <c r="V70" s="1090"/>
      <c r="W70" s="1090"/>
      <c r="X70" s="115" t="s">
        <v>184</v>
      </c>
      <c r="Y70" s="1089">
        <f>IF((CEILING(AO73,1)-AO73)-2*(CEILING(AP73,1)-AP73)&gt;=0,CEILING(AP73,1),FLOOR(AP73,1))</f>
        <v>9527</v>
      </c>
      <c r="Z70" s="1090"/>
      <c r="AA70" s="1090"/>
      <c r="AB70" s="1090"/>
      <c r="AC70" s="1090"/>
      <c r="AD70" s="115" t="s">
        <v>184</v>
      </c>
      <c r="AE70" s="1090">
        <f>IF(Y70-2*(CEILING(AQ73,1))&gt;=0,CEILING(AQ73,1),FLOOR(AQ73,1))</f>
        <v>4763</v>
      </c>
      <c r="AF70" s="1090"/>
      <c r="AG70" s="1090"/>
      <c r="AH70" s="1090"/>
      <c r="AI70" s="1090"/>
      <c r="AJ70" s="155" t="s">
        <v>184</v>
      </c>
      <c r="AM70" s="156"/>
      <c r="AN70" s="157" t="s">
        <v>98</v>
      </c>
      <c r="AO70" s="158">
        <f>W28/((S64+Y64/AV69)*12)</f>
        <v>12974.657142857144</v>
      </c>
      <c r="AP70" s="159">
        <f>W28/((S64*AV69+Y64)*12)</f>
        <v>11795.142857142857</v>
      </c>
      <c r="AQ70" s="158"/>
      <c r="AR70" s="160"/>
      <c r="AS70" s="161"/>
      <c r="AT70" s="160"/>
      <c r="AU70" s="162"/>
      <c r="AV70" s="163"/>
      <c r="AW70" s="160"/>
      <c r="AX70" s="160"/>
      <c r="AY70" s="164"/>
    </row>
    <row r="71" spans="1:51" ht="18" customHeight="1" thickBot="1">
      <c r="A71" s="165"/>
      <c r="B71" s="1065"/>
      <c r="C71" s="1066"/>
      <c r="D71" s="1066"/>
      <c r="E71" s="1066"/>
      <c r="F71" s="1066"/>
      <c r="G71" s="1066"/>
      <c r="H71" s="1066"/>
      <c r="I71" s="1066"/>
      <c r="J71" s="1066"/>
      <c r="K71" s="124"/>
      <c r="L71" s="111"/>
      <c r="M71" s="128" t="s">
        <v>145</v>
      </c>
      <c r="N71" s="1072">
        <f>SUM(T71,Z71,AF71)</f>
        <v>1486200</v>
      </c>
      <c r="O71" s="1072"/>
      <c r="P71" s="1072"/>
      <c r="Q71" s="128" t="s">
        <v>184</v>
      </c>
      <c r="R71" s="166" t="s">
        <v>185</v>
      </c>
      <c r="S71" s="127" t="s">
        <v>145</v>
      </c>
      <c r="T71" s="1072">
        <f>S64*S70*12</f>
        <v>628800</v>
      </c>
      <c r="U71" s="1072"/>
      <c r="V71" s="1072"/>
      <c r="W71" s="128" t="s">
        <v>184</v>
      </c>
      <c r="X71" s="147" t="s">
        <v>185</v>
      </c>
      <c r="Y71" s="127" t="s">
        <v>145</v>
      </c>
      <c r="Z71" s="1072">
        <f>Y64*Y70*12</f>
        <v>571620</v>
      </c>
      <c r="AA71" s="1072"/>
      <c r="AB71" s="1072"/>
      <c r="AC71" s="128" t="s">
        <v>184</v>
      </c>
      <c r="AD71" s="147" t="s">
        <v>185</v>
      </c>
      <c r="AE71" s="128" t="s">
        <v>145</v>
      </c>
      <c r="AF71" s="1072">
        <f>AE64*AE70*12</f>
        <v>285780</v>
      </c>
      <c r="AG71" s="1072"/>
      <c r="AH71" s="1072"/>
      <c r="AI71" s="128" t="s">
        <v>184</v>
      </c>
      <c r="AJ71" s="167" t="s">
        <v>185</v>
      </c>
      <c r="AM71" s="136"/>
      <c r="AN71" s="136" t="s">
        <v>99</v>
      </c>
      <c r="AO71" s="168">
        <f>W28/(1+Y64/S64/AV69)</f>
        <v>778479.42857142852</v>
      </c>
      <c r="AP71" s="169">
        <f>W28/(S64/Y64*AV69+1)</f>
        <v>707708.57142857136</v>
      </c>
      <c r="AQ71" s="168"/>
      <c r="AR71" s="140">
        <f>SUM(AO71:AQ71)</f>
        <v>1486188</v>
      </c>
      <c r="AS71" s="141">
        <f>AR71-S64*S68*12-Y64*Y68*12</f>
        <v>-12</v>
      </c>
      <c r="AT71" s="144">
        <f>IF((CEILING(AO70,1)-AO70)-2*(CEILING(AP70,1)-AP70)&gt;=0,0,(AP70-FLOOR(AP70,1))*Y64*12)</f>
        <v>8.5714285714129801</v>
      </c>
      <c r="AU71" s="143"/>
      <c r="AV71" s="170"/>
      <c r="AW71" s="144"/>
      <c r="AX71" s="144"/>
      <c r="AY71" s="145"/>
    </row>
    <row r="72" spans="1:51" ht="18" customHeight="1" thickBot="1">
      <c r="A72" s="165"/>
      <c r="B72" s="1065"/>
      <c r="C72" s="1066"/>
      <c r="D72" s="1066"/>
      <c r="E72" s="1066"/>
      <c r="F72" s="1066"/>
      <c r="G72" s="1066"/>
      <c r="H72" s="1066"/>
      <c r="I72" s="1066"/>
      <c r="J72" s="1066"/>
      <c r="K72" s="112"/>
      <c r="L72" s="113" t="s">
        <v>187</v>
      </c>
      <c r="M72" s="114"/>
      <c r="N72" s="114"/>
      <c r="O72" s="114"/>
      <c r="P72" s="114"/>
      <c r="Q72" s="114"/>
      <c r="R72" s="114"/>
      <c r="S72" s="1069"/>
      <c r="T72" s="1070"/>
      <c r="U72" s="1070"/>
      <c r="V72" s="1070"/>
      <c r="W72" s="1071"/>
      <c r="X72" s="111" t="s">
        <v>184</v>
      </c>
      <c r="Y72" s="1069"/>
      <c r="Z72" s="1070"/>
      <c r="AA72" s="1070"/>
      <c r="AB72" s="1070"/>
      <c r="AC72" s="1071"/>
      <c r="AD72" s="171" t="s">
        <v>184</v>
      </c>
      <c r="AE72" s="1069"/>
      <c r="AF72" s="1070"/>
      <c r="AG72" s="1070"/>
      <c r="AH72" s="1070"/>
      <c r="AI72" s="1071"/>
      <c r="AJ72" s="3" t="s">
        <v>184</v>
      </c>
      <c r="AM72" s="130" t="s">
        <v>107</v>
      </c>
      <c r="AN72" s="162" t="s">
        <v>104</v>
      </c>
      <c r="AO72" s="149">
        <v>1.1000000000000001</v>
      </c>
      <c r="AP72" s="172">
        <v>1</v>
      </c>
      <c r="AQ72" s="173">
        <v>0.5</v>
      </c>
      <c r="AR72" s="160"/>
      <c r="AS72" s="161"/>
      <c r="AT72" s="160"/>
      <c r="AU72" s="162" t="s">
        <v>180</v>
      </c>
      <c r="AV72" s="163">
        <f>AO72/AP72</f>
        <v>1.1000000000000001</v>
      </c>
      <c r="AW72" s="174" t="str">
        <f>IF(AV72&lt;=1," 【エラー】１を超えるよう配分比率を設定してください。","  １を超えていることをご確認ください。")</f>
        <v xml:space="preserve">  １を超えていることをご確認ください。</v>
      </c>
      <c r="AX72" s="174"/>
      <c r="AY72" s="175"/>
    </row>
    <row r="73" spans="1:51" ht="18" customHeight="1" thickBot="1">
      <c r="A73" s="165"/>
      <c r="B73" s="1067"/>
      <c r="C73" s="1068"/>
      <c r="D73" s="1068"/>
      <c r="E73" s="1068"/>
      <c r="F73" s="1068"/>
      <c r="G73" s="1068"/>
      <c r="H73" s="1068"/>
      <c r="I73" s="1066"/>
      <c r="J73" s="1066"/>
      <c r="K73" s="176"/>
      <c r="L73" s="111"/>
      <c r="M73" s="177" t="s">
        <v>145</v>
      </c>
      <c r="N73" s="1086">
        <f>SUM(T73,Z73,AF73)</f>
        <v>0</v>
      </c>
      <c r="O73" s="1086"/>
      <c r="P73" s="1086"/>
      <c r="Q73" s="177" t="s">
        <v>184</v>
      </c>
      <c r="R73" s="178" t="s">
        <v>185</v>
      </c>
      <c r="S73" s="179" t="s">
        <v>145</v>
      </c>
      <c r="T73" s="1086">
        <f>S64*S72*12</f>
        <v>0</v>
      </c>
      <c r="U73" s="1086"/>
      <c r="V73" s="1086"/>
      <c r="W73" s="177" t="s">
        <v>184</v>
      </c>
      <c r="X73" s="180" t="s">
        <v>185</v>
      </c>
      <c r="Y73" s="177" t="s">
        <v>145</v>
      </c>
      <c r="Z73" s="1086">
        <f>Y64*Y72*12</f>
        <v>0</v>
      </c>
      <c r="AA73" s="1086"/>
      <c r="AB73" s="1086"/>
      <c r="AC73" s="177" t="s">
        <v>184</v>
      </c>
      <c r="AD73" s="180" t="s">
        <v>185</v>
      </c>
      <c r="AE73" s="177" t="s">
        <v>145</v>
      </c>
      <c r="AF73" s="1086">
        <f>AE64*AE72*12</f>
        <v>0</v>
      </c>
      <c r="AG73" s="1086"/>
      <c r="AH73" s="1086"/>
      <c r="AI73" s="177" t="s">
        <v>184</v>
      </c>
      <c r="AJ73" s="181" t="s">
        <v>185</v>
      </c>
      <c r="AM73" s="182"/>
      <c r="AN73" s="183" t="s">
        <v>98</v>
      </c>
      <c r="AO73" s="158">
        <f>W28/((S64+Y64/AV72+AE64/AV74)*12)</f>
        <v>10479.530769230769</v>
      </c>
      <c r="AP73" s="159">
        <f>W28/((S64*AV72+Y64+AE64/AV73)*12)</f>
        <v>9526.8461538461543</v>
      </c>
      <c r="AQ73" s="158">
        <f>W28/((S64*AV74+Y64*AV73+AE64)*12)</f>
        <v>4763.4230769230771</v>
      </c>
      <c r="AR73" s="160"/>
      <c r="AS73" s="161"/>
      <c r="AT73" s="184">
        <f>IF((CEILING(AO73,1)-AO73)-2*(CEILING(AP73,1)-AP73)&gt;=0,0,(AP73-FLOOR(AP73,1))*Y64*12)</f>
        <v>0</v>
      </c>
      <c r="AU73" s="162" t="s">
        <v>181</v>
      </c>
      <c r="AV73" s="163">
        <f>AP72/AQ72</f>
        <v>2</v>
      </c>
      <c r="AW73" s="174" t="str">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 xml:space="preserve">  ２以上であることをご確認ください。</v>
      </c>
      <c r="AX73" s="174"/>
      <c r="AY73" s="175"/>
    </row>
    <row r="74" spans="1:51" s="48" customFormat="1" ht="18" customHeight="1" thickBot="1">
      <c r="A74" s="185"/>
      <c r="B74" s="186" t="s">
        <v>208</v>
      </c>
      <c r="C74" s="85"/>
      <c r="D74" s="85"/>
      <c r="E74" s="85"/>
      <c r="F74" s="85"/>
      <c r="G74" s="85"/>
      <c r="H74" s="85"/>
      <c r="I74" s="85"/>
      <c r="J74" s="85"/>
      <c r="K74" s="187"/>
      <c r="L74" s="187"/>
      <c r="M74" s="85"/>
      <c r="N74" s="85"/>
      <c r="O74" s="85"/>
      <c r="P74" s="85"/>
      <c r="Q74" s="85"/>
      <c r="R74" s="85"/>
      <c r="S74" s="85"/>
      <c r="T74" s="85"/>
      <c r="U74" s="85"/>
      <c r="V74" s="85"/>
      <c r="W74" s="188"/>
      <c r="X74" s="1083"/>
      <c r="Y74" s="1084"/>
      <c r="Z74" s="189" t="s">
        <v>58</v>
      </c>
      <c r="AA74" s="190"/>
      <c r="AB74" s="190"/>
      <c r="AC74" s="1085"/>
      <c r="AD74" s="1085"/>
      <c r="AE74" s="189"/>
      <c r="AF74" s="189"/>
      <c r="AG74" s="189"/>
      <c r="AH74" s="191"/>
      <c r="AI74" s="192"/>
      <c r="AJ74" s="193"/>
      <c r="AM74" s="194"/>
      <c r="AN74" s="136" t="s">
        <v>99</v>
      </c>
      <c r="AO74" s="195">
        <f>W28/(1+Y64/S64/AV72+AE64/S64/AV74)</f>
        <v>628771.84615384613</v>
      </c>
      <c r="AP74" s="140">
        <f>W28/(S64/Y64*AV72+1+AE64/Y64/AV73)</f>
        <v>571610.76923076925</v>
      </c>
      <c r="AQ74" s="195">
        <f>W28/(S64/AE64*AV74+Y64/AE64*AV73+1)</f>
        <v>285805.38461538462</v>
      </c>
      <c r="AR74" s="140">
        <f>SUM(AO74:AQ74)</f>
        <v>1486188</v>
      </c>
      <c r="AS74" s="141">
        <f>AR74-S64*S70*12-Y64*Y70*12-AE64*AE70*12</f>
        <v>-12</v>
      </c>
      <c r="AT74" s="196">
        <f>IF(Y70-2*(CEILING(AQ73,1))&gt;=0,0,(AQ73-FLOOR(AQ73,1))*AE64*12)</f>
        <v>25.384615384627978</v>
      </c>
      <c r="AU74" s="143" t="s">
        <v>182</v>
      </c>
      <c r="AV74" s="144">
        <f>AO72/AQ72</f>
        <v>2.2000000000000002</v>
      </c>
      <c r="AW74" s="144"/>
      <c r="AX74" s="144"/>
      <c r="AY74" s="145"/>
    </row>
    <row r="75" spans="1:51" s="48" customFormat="1" ht="18" customHeight="1">
      <c r="A75" s="197"/>
      <c r="B75" s="198"/>
      <c r="C75" s="230" t="s">
        <v>254</v>
      </c>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199"/>
      <c r="AL75" s="200"/>
      <c r="AM75" s="61"/>
      <c r="AN75" s="201"/>
      <c r="AO75" s="201"/>
      <c r="AP75" s="201"/>
      <c r="AQ75" s="201"/>
      <c r="AR75" s="202"/>
      <c r="AT75" s="53"/>
    </row>
    <row r="76" spans="1:51" s="48" customFormat="1" ht="18" customHeight="1">
      <c r="A76" s="197"/>
      <c r="B76" s="198"/>
      <c r="C76" s="800"/>
      <c r="D76" s="230" t="s">
        <v>172</v>
      </c>
      <c r="E76" s="500"/>
      <c r="F76" s="500"/>
      <c r="G76" s="500"/>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499"/>
      <c r="AJ76" s="199"/>
      <c r="AL76" s="200"/>
      <c r="AM76" s="61"/>
      <c r="AN76" s="201"/>
      <c r="AO76" s="201"/>
      <c r="AP76" s="201"/>
      <c r="AQ76" s="201"/>
      <c r="AR76" s="202"/>
      <c r="AT76" s="53"/>
    </row>
    <row r="77" spans="1:51" s="48" customFormat="1" ht="18" customHeight="1">
      <c r="A77" s="197"/>
      <c r="B77" s="198"/>
      <c r="C77" s="801"/>
      <c r="D77" s="230" t="s">
        <v>173</v>
      </c>
      <c r="E77" s="504"/>
      <c r="F77" s="504"/>
      <c r="G77" s="504"/>
      <c r="H77" s="504"/>
      <c r="I77" s="504"/>
      <c r="J77" s="504"/>
      <c r="K77" s="504"/>
      <c r="L77" s="504"/>
      <c r="M77" s="504"/>
      <c r="N77" s="504"/>
      <c r="O77" s="504"/>
      <c r="P77" s="504"/>
      <c r="Q77" s="504"/>
      <c r="R77" s="504"/>
      <c r="S77" s="504"/>
      <c r="T77" s="500"/>
      <c r="U77" s="500"/>
      <c r="V77" s="500"/>
      <c r="W77" s="500"/>
      <c r="X77" s="500"/>
      <c r="Y77" s="500"/>
      <c r="Z77" s="500"/>
      <c r="AA77" s="500"/>
      <c r="AB77" s="500"/>
      <c r="AC77" s="500"/>
      <c r="AD77" s="500"/>
      <c r="AE77" s="500"/>
      <c r="AF77" s="500"/>
      <c r="AG77" s="500"/>
      <c r="AH77" s="500"/>
      <c r="AI77" s="499"/>
      <c r="AJ77" s="199"/>
      <c r="AL77" s="200"/>
      <c r="AM77" s="61"/>
      <c r="AN77" s="201"/>
      <c r="AO77" s="201"/>
      <c r="AP77" s="201"/>
      <c r="AQ77" s="201"/>
      <c r="AR77" s="202"/>
      <c r="AT77" s="53"/>
    </row>
    <row r="78" spans="1:51" s="48" customFormat="1" ht="27" customHeight="1">
      <c r="A78" s="197"/>
      <c r="B78" s="198"/>
      <c r="C78" s="801"/>
      <c r="D78" s="1076" t="s">
        <v>209</v>
      </c>
      <c r="E78" s="1076"/>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6"/>
      <c r="AJ78" s="199"/>
      <c r="AL78" s="200"/>
      <c r="AM78" s="61"/>
      <c r="AN78" s="201"/>
      <c r="AO78" s="201"/>
      <c r="AP78" s="201"/>
      <c r="AQ78" s="201"/>
      <c r="AR78" s="202"/>
      <c r="AT78" s="53"/>
    </row>
    <row r="79" spans="1:51" s="48" customFormat="1" ht="18" customHeight="1" thickBot="1">
      <c r="A79" s="203"/>
      <c r="B79" s="204"/>
      <c r="C79" s="801"/>
      <c r="D79" s="205" t="s">
        <v>45</v>
      </c>
      <c r="E79" s="206"/>
      <c r="F79" s="1077"/>
      <c r="G79" s="1077"/>
      <c r="H79" s="1077"/>
      <c r="I79" s="1077"/>
      <c r="J79" s="1077"/>
      <c r="K79" s="1077"/>
      <c r="L79" s="1077"/>
      <c r="M79" s="1077"/>
      <c r="N79" s="1077"/>
      <c r="O79" s="1077"/>
      <c r="P79" s="1077"/>
      <c r="Q79" s="1077"/>
      <c r="R79" s="1077"/>
      <c r="S79" s="1077"/>
      <c r="T79" s="1077"/>
      <c r="U79" s="1077"/>
      <c r="V79" s="1077"/>
      <c r="W79" s="1077"/>
      <c r="X79" s="1077"/>
      <c r="Y79" s="1077"/>
      <c r="Z79" s="1077"/>
      <c r="AA79" s="1077"/>
      <c r="AB79" s="1077"/>
      <c r="AC79" s="1077"/>
      <c r="AD79" s="1077"/>
      <c r="AE79" s="1077"/>
      <c r="AF79" s="1077"/>
      <c r="AG79" s="1077"/>
      <c r="AH79" s="1077"/>
      <c r="AI79" s="1077"/>
      <c r="AJ79" s="207" t="s">
        <v>174</v>
      </c>
      <c r="AL79" s="200"/>
      <c r="AM79" s="61"/>
      <c r="AN79" s="201"/>
      <c r="AO79" s="201"/>
      <c r="AP79" s="201"/>
      <c r="AQ79" s="201"/>
      <c r="AR79" s="202"/>
      <c r="AT79" s="53"/>
    </row>
    <row r="80" spans="1:51" s="48" customFormat="1" ht="18" customHeight="1" thickBot="1">
      <c r="A80" s="50" t="s">
        <v>251</v>
      </c>
      <c r="B80" s="208" t="s">
        <v>442</v>
      </c>
      <c r="C80" s="209"/>
      <c r="D80" s="209"/>
      <c r="E80" s="209"/>
      <c r="F80" s="209"/>
      <c r="G80" s="209"/>
      <c r="H80" s="208"/>
      <c r="I80" s="208"/>
      <c r="J80" s="208"/>
      <c r="K80" s="208"/>
      <c r="L80" s="210"/>
      <c r="M80" s="73"/>
      <c r="N80" s="211" t="s">
        <v>135</v>
      </c>
      <c r="O80" s="74"/>
      <c r="P80" s="1054">
        <v>5</v>
      </c>
      <c r="Q80" s="1054"/>
      <c r="R80" s="74" t="s">
        <v>11</v>
      </c>
      <c r="S80" s="1054">
        <v>4</v>
      </c>
      <c r="T80" s="1054"/>
      <c r="U80" s="74" t="s">
        <v>12</v>
      </c>
      <c r="V80" s="1232" t="s">
        <v>13</v>
      </c>
      <c r="W80" s="1232"/>
      <c r="X80" s="74" t="s">
        <v>17</v>
      </c>
      <c r="Y80" s="74"/>
      <c r="Z80" s="1054">
        <v>6</v>
      </c>
      <c r="AA80" s="1054"/>
      <c r="AB80" s="74" t="s">
        <v>11</v>
      </c>
      <c r="AC80" s="1054">
        <v>3</v>
      </c>
      <c r="AD80" s="1054"/>
      <c r="AE80" s="74" t="s">
        <v>12</v>
      </c>
      <c r="AF80" s="74" t="s">
        <v>133</v>
      </c>
      <c r="AG80" s="388">
        <f>IF(P80&gt;=1,(Z80*12+AC80)-(P80*12+S80)+1,"")</f>
        <v>12</v>
      </c>
      <c r="AH80" s="1232" t="s">
        <v>134</v>
      </c>
      <c r="AI80" s="1232"/>
      <c r="AJ80" s="75" t="s">
        <v>48</v>
      </c>
    </row>
    <row r="81" spans="1:47" s="48" customFormat="1" ht="6" customHeight="1">
      <c r="A81" s="212"/>
      <c r="B81" s="213"/>
      <c r="C81" s="213"/>
      <c r="D81" s="213"/>
      <c r="E81" s="213"/>
      <c r="F81" s="213"/>
      <c r="G81" s="213"/>
      <c r="H81" s="213"/>
      <c r="I81" s="213"/>
      <c r="J81" s="213"/>
      <c r="K81" s="213"/>
      <c r="L81" s="213"/>
      <c r="M81" s="77"/>
      <c r="N81" s="77"/>
      <c r="O81" s="77"/>
      <c r="P81" s="77"/>
      <c r="Q81" s="77"/>
      <c r="R81" s="77"/>
      <c r="S81" s="77"/>
      <c r="T81" s="77"/>
      <c r="U81" s="77"/>
      <c r="V81" s="77"/>
      <c r="W81" s="77"/>
      <c r="X81" s="77"/>
      <c r="Y81" s="77"/>
      <c r="Z81" s="77"/>
      <c r="AA81" s="77"/>
      <c r="AB81" s="77"/>
      <c r="AC81" s="77"/>
      <c r="AD81" s="77"/>
      <c r="AE81" s="77"/>
      <c r="AF81" s="77"/>
      <c r="AG81" s="77"/>
      <c r="AH81" s="77"/>
      <c r="AI81" s="77"/>
      <c r="AJ81" s="78"/>
    </row>
    <row r="82" spans="1:47" s="48" customFormat="1" ht="13.5" customHeight="1">
      <c r="A82" s="76" t="s">
        <v>67</v>
      </c>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8"/>
    </row>
    <row r="83" spans="1:47" s="48" customFormat="1" ht="36" customHeight="1">
      <c r="A83" s="215" t="s">
        <v>96</v>
      </c>
      <c r="B83" s="1169" t="s">
        <v>417</v>
      </c>
      <c r="C83" s="1169"/>
      <c r="D83" s="1169"/>
      <c r="E83" s="1169"/>
      <c r="F83" s="1169"/>
      <c r="G83" s="1169"/>
      <c r="H83" s="1169"/>
      <c r="I83" s="1169"/>
      <c r="J83" s="1169"/>
      <c r="K83" s="1169"/>
      <c r="L83" s="1169"/>
      <c r="M83" s="1169"/>
      <c r="N83" s="1169"/>
      <c r="O83" s="1169"/>
      <c r="P83" s="1169"/>
      <c r="Q83" s="1169"/>
      <c r="R83" s="1169"/>
      <c r="S83" s="1169"/>
      <c r="T83" s="1169"/>
      <c r="U83" s="1169"/>
      <c r="V83" s="1169"/>
      <c r="W83" s="1169"/>
      <c r="X83" s="1169"/>
      <c r="Y83" s="1169"/>
      <c r="Z83" s="1169"/>
      <c r="AA83" s="1169"/>
      <c r="AB83" s="1169"/>
      <c r="AC83" s="1169"/>
      <c r="AD83" s="1169"/>
      <c r="AE83" s="1169"/>
      <c r="AF83" s="1169"/>
      <c r="AG83" s="1169"/>
      <c r="AH83" s="1169"/>
      <c r="AI83" s="1169"/>
      <c r="AJ83" s="1169"/>
    </row>
    <row r="84" spans="1:47" s="48" customFormat="1" ht="27" customHeight="1">
      <c r="A84" s="215" t="s">
        <v>68</v>
      </c>
      <c r="B84" s="1169" t="s">
        <v>388</v>
      </c>
      <c r="C84" s="1169"/>
      <c r="D84" s="1169"/>
      <c r="E84" s="1169"/>
      <c r="F84" s="1169"/>
      <c r="G84" s="1169"/>
      <c r="H84" s="1169"/>
      <c r="I84" s="1169"/>
      <c r="J84" s="1169"/>
      <c r="K84" s="1169"/>
      <c r="L84" s="1169"/>
      <c r="M84" s="1169"/>
      <c r="N84" s="1169"/>
      <c r="O84" s="1169"/>
      <c r="P84" s="1169"/>
      <c r="Q84" s="1169"/>
      <c r="R84" s="1169"/>
      <c r="S84" s="1169"/>
      <c r="T84" s="1169"/>
      <c r="U84" s="1169"/>
      <c r="V84" s="1169"/>
      <c r="W84" s="1169"/>
      <c r="X84" s="1169"/>
      <c r="Y84" s="1169"/>
      <c r="Z84" s="1169"/>
      <c r="AA84" s="1169"/>
      <c r="AB84" s="1169"/>
      <c r="AC84" s="1169"/>
      <c r="AD84" s="1169"/>
      <c r="AE84" s="1169"/>
      <c r="AF84" s="1169"/>
      <c r="AG84" s="1169"/>
      <c r="AH84" s="1169"/>
      <c r="AI84" s="1169"/>
      <c r="AJ84" s="1169"/>
    </row>
    <row r="85" spans="1:47" s="48" customFormat="1" ht="15" customHeight="1">
      <c r="A85" s="200"/>
      <c r="B85" s="216"/>
      <c r="C85" s="216"/>
      <c r="D85" s="216"/>
      <c r="E85" s="216"/>
      <c r="F85" s="216"/>
      <c r="G85" s="216"/>
      <c r="H85" s="216"/>
      <c r="I85" s="216"/>
      <c r="J85" s="216"/>
      <c r="K85" s="216"/>
      <c r="L85" s="216"/>
      <c r="M85" s="200"/>
      <c r="N85" s="200"/>
      <c r="O85" s="217"/>
      <c r="P85" s="217"/>
      <c r="Q85" s="200"/>
      <c r="R85" s="217"/>
      <c r="S85" s="217"/>
      <c r="T85" s="200"/>
      <c r="U85" s="92"/>
      <c r="V85" s="92"/>
      <c r="W85" s="200"/>
      <c r="X85" s="200"/>
      <c r="Y85" s="217"/>
      <c r="Z85" s="217"/>
      <c r="AA85" s="200"/>
      <c r="AB85" s="217"/>
      <c r="AC85" s="217"/>
      <c r="AD85" s="200"/>
      <c r="AE85" s="200"/>
      <c r="AF85" s="200"/>
      <c r="AG85" s="200"/>
      <c r="AH85" s="200"/>
      <c r="AI85" s="200"/>
      <c r="AJ85" s="1"/>
    </row>
    <row r="86" spans="1:47" s="48" customFormat="1" ht="18" customHeight="1">
      <c r="A86" s="465" t="s">
        <v>389</v>
      </c>
      <c r="B86" s="200"/>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33"/>
    </row>
    <row r="87" spans="1:47" s="505" customFormat="1" ht="22.5" customHeight="1">
      <c r="A87" s="215" t="s">
        <v>68</v>
      </c>
      <c r="B87" s="1231" t="s">
        <v>390</v>
      </c>
      <c r="C87" s="1231"/>
      <c r="D87" s="1231"/>
      <c r="E87" s="1231"/>
      <c r="F87" s="1231"/>
      <c r="G87" s="1231"/>
      <c r="H87" s="1231"/>
      <c r="I87" s="1231"/>
      <c r="J87" s="1231"/>
      <c r="K87" s="1231"/>
      <c r="L87" s="1231"/>
      <c r="M87" s="1231"/>
      <c r="N87" s="1231"/>
      <c r="O87" s="1231"/>
      <c r="P87" s="1231"/>
      <c r="Q87" s="1231"/>
      <c r="R87" s="1231"/>
      <c r="S87" s="1231"/>
      <c r="T87" s="1231"/>
      <c r="U87" s="1231"/>
      <c r="V87" s="1231"/>
      <c r="W87" s="1231"/>
      <c r="X87" s="1231"/>
      <c r="Y87" s="1231"/>
      <c r="Z87" s="1231"/>
      <c r="AA87" s="1231"/>
      <c r="AB87" s="1231"/>
      <c r="AC87" s="1231"/>
      <c r="AD87" s="1231"/>
      <c r="AE87" s="1231"/>
      <c r="AF87" s="1231"/>
      <c r="AG87" s="1231"/>
      <c r="AH87" s="1231"/>
      <c r="AI87" s="1231"/>
      <c r="AJ87" s="506"/>
      <c r="AK87" s="510"/>
      <c r="AT87" s="511"/>
    </row>
    <row r="88" spans="1:47" s="609" customFormat="1" ht="6" customHeight="1">
      <c r="A88" s="658"/>
      <c r="B88" s="659"/>
      <c r="C88" s="660"/>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39"/>
      <c r="AU88" s="661"/>
    </row>
    <row r="89" spans="1:47" s="609" customFormat="1" ht="17.25" customHeight="1">
      <c r="A89" s="1001" t="s">
        <v>391</v>
      </c>
      <c r="B89" s="1001"/>
      <c r="C89" s="1001"/>
      <c r="D89" s="1001"/>
      <c r="E89" s="1001"/>
      <c r="F89" s="1001"/>
      <c r="G89" s="1001"/>
      <c r="H89" s="1001"/>
      <c r="I89" s="1001"/>
      <c r="J89" s="1001"/>
      <c r="K89" s="1001"/>
      <c r="L89" s="1001"/>
      <c r="M89" s="1001"/>
      <c r="N89" s="1001"/>
      <c r="O89" s="1001"/>
      <c r="P89" s="1001"/>
      <c r="Q89" s="1001"/>
      <c r="R89" s="1001"/>
      <c r="S89" s="1001"/>
      <c r="T89" s="1001"/>
      <c r="U89" s="1001"/>
      <c r="V89" s="1001"/>
      <c r="W89" s="1001"/>
      <c r="X89" s="1001"/>
      <c r="Y89" s="1001"/>
      <c r="Z89" s="1001"/>
      <c r="AA89" s="1001"/>
      <c r="AB89" s="1001" t="s">
        <v>376</v>
      </c>
      <c r="AC89" s="1001"/>
      <c r="AD89" s="1001"/>
      <c r="AE89" s="1001"/>
      <c r="AF89" s="1001"/>
      <c r="AG89" s="1001"/>
      <c r="AH89" s="1001"/>
      <c r="AI89" s="1001"/>
      <c r="AJ89" s="1001"/>
      <c r="AK89" s="1001"/>
      <c r="AL89" s="639"/>
      <c r="AU89" s="661"/>
    </row>
    <row r="90" spans="1:47" s="609" customFormat="1" ht="17.25" customHeight="1">
      <c r="A90" s="1001" t="s">
        <v>382</v>
      </c>
      <c r="B90" s="1001"/>
      <c r="C90" s="1001"/>
      <c r="D90" s="1001"/>
      <c r="E90" s="1001"/>
      <c r="F90" s="1001"/>
      <c r="G90" s="1001"/>
      <c r="H90" s="1001"/>
      <c r="I90" s="1001"/>
      <c r="J90" s="1001"/>
      <c r="K90" s="1001"/>
      <c r="L90" s="1001"/>
      <c r="M90" s="1001"/>
      <c r="N90" s="1001"/>
      <c r="O90" s="1001"/>
      <c r="P90" s="1001"/>
      <c r="Q90" s="1001"/>
      <c r="R90" s="1001"/>
      <c r="S90" s="1001"/>
      <c r="T90" s="1001"/>
      <c r="U90" s="1001"/>
      <c r="V90" s="1001"/>
      <c r="W90" s="1001"/>
      <c r="X90" s="1001"/>
      <c r="Y90" s="1001"/>
      <c r="Z90" s="1001"/>
      <c r="AA90" s="1001"/>
      <c r="AB90" s="1001" t="s">
        <v>443</v>
      </c>
      <c r="AC90" s="1001"/>
      <c r="AD90" s="1001"/>
      <c r="AE90" s="1001"/>
      <c r="AF90" s="1001"/>
      <c r="AG90" s="1001"/>
      <c r="AH90" s="1001"/>
      <c r="AI90" s="1001"/>
      <c r="AJ90" s="1001"/>
      <c r="AK90" s="1001"/>
      <c r="AL90" s="639"/>
      <c r="AU90" s="661"/>
    </row>
    <row r="91" spans="1:47" s="609" customFormat="1" ht="17.25" customHeight="1">
      <c r="A91" s="1001" t="s">
        <v>392</v>
      </c>
      <c r="B91" s="1001"/>
      <c r="C91" s="1001"/>
      <c r="D91" s="1001"/>
      <c r="E91" s="1001"/>
      <c r="F91" s="1001"/>
      <c r="G91" s="1001"/>
      <c r="H91" s="1001"/>
      <c r="I91" s="1001"/>
      <c r="J91" s="1001"/>
      <c r="K91" s="1001"/>
      <c r="L91" s="1001"/>
      <c r="M91" s="1001"/>
      <c r="N91" s="1001"/>
      <c r="O91" s="1001"/>
      <c r="P91" s="1001"/>
      <c r="Q91" s="1001"/>
      <c r="R91" s="1001"/>
      <c r="S91" s="1001"/>
      <c r="T91" s="1001"/>
      <c r="U91" s="1001"/>
      <c r="V91" s="1001"/>
      <c r="W91" s="1001"/>
      <c r="X91" s="1001"/>
      <c r="Y91" s="1001"/>
      <c r="Z91" s="1001"/>
      <c r="AA91" s="1001"/>
      <c r="AB91" s="1001" t="s">
        <v>393</v>
      </c>
      <c r="AC91" s="1001"/>
      <c r="AD91" s="1001"/>
      <c r="AE91" s="1001"/>
      <c r="AF91" s="1001"/>
      <c r="AG91" s="1001"/>
      <c r="AH91" s="1001"/>
      <c r="AI91" s="1001"/>
      <c r="AJ91" s="1001"/>
      <c r="AK91" s="1001"/>
      <c r="AL91" s="639"/>
      <c r="AU91" s="661"/>
    </row>
    <row r="92" spans="1:47" s="505" customFormat="1" ht="19.5" customHeight="1" thickBot="1">
      <c r="A92" s="1347" t="s">
        <v>394</v>
      </c>
      <c r="B92" s="1348"/>
      <c r="C92" s="1348"/>
      <c r="D92" s="1348"/>
      <c r="E92" s="1348"/>
      <c r="F92" s="1348"/>
      <c r="G92" s="1348"/>
      <c r="H92" s="1348"/>
      <c r="I92" s="1348"/>
      <c r="J92" s="1348"/>
      <c r="K92" s="1348"/>
      <c r="L92" s="1348"/>
      <c r="M92" s="1348"/>
      <c r="N92" s="1348"/>
      <c r="O92" s="1348"/>
      <c r="P92" s="1348"/>
      <c r="Q92" s="1348"/>
      <c r="R92" s="1348"/>
      <c r="S92" s="1348"/>
      <c r="T92" s="1348"/>
      <c r="U92" s="1348"/>
      <c r="V92" s="1348"/>
      <c r="W92" s="1348"/>
      <c r="X92" s="1348"/>
      <c r="Y92" s="1349"/>
      <c r="Z92" s="512"/>
      <c r="AA92" s="512"/>
      <c r="AB92" s="513"/>
      <c r="AC92" s="514"/>
      <c r="AD92" s="514"/>
      <c r="AE92" s="515"/>
      <c r="AF92" s="516"/>
      <c r="AG92" s="517"/>
      <c r="AH92" s="517"/>
      <c r="AI92" s="516"/>
      <c r="AJ92" s="518"/>
      <c r="AK92" s="509"/>
      <c r="AT92" s="511"/>
    </row>
    <row r="93" spans="1:47" s="505" customFormat="1" ht="18.75" customHeight="1" thickBot="1">
      <c r="A93" s="519"/>
      <c r="B93" s="1306" t="s">
        <v>444</v>
      </c>
      <c r="C93" s="1307"/>
      <c r="D93" s="1307"/>
      <c r="E93" s="1307"/>
      <c r="F93" s="1310"/>
      <c r="G93" s="1310"/>
      <c r="H93" s="1310"/>
      <c r="I93" s="1310"/>
      <c r="J93" s="1310"/>
      <c r="K93" s="1310"/>
      <c r="L93" s="1311"/>
      <c r="M93" s="1312">
        <f>SUM('別紙様式2-4 個表_ベースアップ'!AH12:AH111)</f>
        <v>935643</v>
      </c>
      <c r="N93" s="1313"/>
      <c r="O93" s="1313"/>
      <c r="P93" s="1313"/>
      <c r="Q93" s="1313"/>
      <c r="R93" s="1313"/>
      <c r="S93" s="1314"/>
      <c r="T93" s="520" t="s">
        <v>2</v>
      </c>
      <c r="U93" s="521"/>
      <c r="V93" s="522"/>
      <c r="W93" s="522"/>
      <c r="X93" s="523"/>
      <c r="Y93" s="524"/>
      <c r="Z93" s="1315" t="s">
        <v>171</v>
      </c>
      <c r="AA93" s="1317" t="str">
        <f>IF(V94=0,"",IF(V94&gt;=200/3,"○","×"))</f>
        <v>○</v>
      </c>
      <c r="AB93" s="1337" t="s">
        <v>314</v>
      </c>
      <c r="AC93" s="514"/>
      <c r="AD93" s="514"/>
      <c r="AE93" s="514"/>
      <c r="AF93" s="514"/>
      <c r="AG93" s="514"/>
      <c r="AH93" s="514"/>
      <c r="AI93" s="509"/>
      <c r="AN93" s="1305"/>
      <c r="AO93" s="1305"/>
      <c r="AP93" s="1305"/>
      <c r="AQ93" s="1305"/>
      <c r="AR93" s="1305"/>
      <c r="AS93" s="1305"/>
      <c r="AT93" s="1305"/>
      <c r="AU93" s="1305"/>
    </row>
    <row r="94" spans="1:47" s="505" customFormat="1" ht="18.75" customHeight="1" thickBot="1">
      <c r="A94" s="519"/>
      <c r="B94" s="1308"/>
      <c r="C94" s="1309"/>
      <c r="D94" s="1309"/>
      <c r="E94" s="1309"/>
      <c r="F94" s="1320" t="s">
        <v>445</v>
      </c>
      <c r="G94" s="1321"/>
      <c r="H94" s="1321"/>
      <c r="I94" s="1321"/>
      <c r="J94" s="1321"/>
      <c r="K94" s="1321"/>
      <c r="L94" s="1321"/>
      <c r="M94" s="1340">
        <f>SUM('別紙様式2-4 個表_ベースアップ'!AI12:AI111)</f>
        <v>624540</v>
      </c>
      <c r="N94" s="1341"/>
      <c r="O94" s="1341"/>
      <c r="P94" s="1341"/>
      <c r="Q94" s="1341"/>
      <c r="R94" s="1341"/>
      <c r="S94" s="1342"/>
      <c r="T94" s="525" t="s">
        <v>2</v>
      </c>
      <c r="U94" s="526" t="s">
        <v>27</v>
      </c>
      <c r="V94" s="1327">
        <f>IFERROR($M$94/$M$93*100,0)</f>
        <v>66.749818039572787</v>
      </c>
      <c r="W94" s="1328"/>
      <c r="X94" s="514" t="s">
        <v>28</v>
      </c>
      <c r="Y94" s="527" t="s">
        <v>315</v>
      </c>
      <c r="Z94" s="1315"/>
      <c r="AA94" s="1318"/>
      <c r="AB94" s="1338"/>
      <c r="AC94" s="514"/>
      <c r="AD94" s="514"/>
      <c r="AE94" s="514"/>
      <c r="AF94" s="514"/>
      <c r="AG94" s="514"/>
      <c r="AH94" s="514"/>
      <c r="AI94" s="509"/>
      <c r="AN94" s="1305"/>
      <c r="AO94" s="1305"/>
      <c r="AP94" s="1305"/>
      <c r="AQ94" s="1305"/>
      <c r="AR94" s="1305"/>
      <c r="AS94" s="1305"/>
      <c r="AT94" s="1305"/>
      <c r="AU94" s="1305"/>
    </row>
    <row r="95" spans="1:47" s="505" customFormat="1" ht="18.75" customHeight="1" thickBot="1">
      <c r="A95" s="519"/>
      <c r="B95" s="1308"/>
      <c r="C95" s="1309"/>
      <c r="D95" s="1309"/>
      <c r="E95" s="1309"/>
      <c r="F95" s="1322"/>
      <c r="G95" s="1323"/>
      <c r="H95" s="1323"/>
      <c r="I95" s="1323"/>
      <c r="J95" s="1323"/>
      <c r="K95" s="1323"/>
      <c r="L95" s="1323"/>
      <c r="M95" s="1329" t="s">
        <v>316</v>
      </c>
      <c r="N95" s="1330"/>
      <c r="O95" s="1331"/>
      <c r="P95" s="1343">
        <f>M94/AF99</f>
        <v>52045</v>
      </c>
      <c r="Q95" s="1344"/>
      <c r="R95" s="1344"/>
      <c r="S95" s="1345"/>
      <c r="T95" s="528" t="s">
        <v>317</v>
      </c>
      <c r="U95" s="526"/>
      <c r="V95" s="1335"/>
      <c r="W95" s="1335"/>
      <c r="X95" s="514"/>
      <c r="Y95" s="527"/>
      <c r="Z95" s="1315"/>
      <c r="AA95" s="1336"/>
      <c r="AB95" s="1338"/>
      <c r="AC95" s="514"/>
      <c r="AD95" s="514"/>
      <c r="AE95" s="514"/>
      <c r="AF95" s="514"/>
      <c r="AG95" s="514"/>
      <c r="AH95" s="514"/>
      <c r="AI95" s="514"/>
      <c r="AJ95" s="514"/>
      <c r="AT95" s="511"/>
    </row>
    <row r="96" spans="1:47" s="505" customFormat="1" ht="18.75" customHeight="1" thickBot="1">
      <c r="A96" s="519"/>
      <c r="B96" s="1306" t="s">
        <v>446</v>
      </c>
      <c r="C96" s="1307"/>
      <c r="D96" s="1307"/>
      <c r="E96" s="1307"/>
      <c r="F96" s="1310"/>
      <c r="G96" s="1310"/>
      <c r="H96" s="1310"/>
      <c r="I96" s="1310"/>
      <c r="J96" s="1310"/>
      <c r="K96" s="1310"/>
      <c r="L96" s="1311"/>
      <c r="M96" s="1312">
        <f>SUM('別紙様式2-4 個表_ベースアップ'!AJ12:AJ111)</f>
        <v>683701</v>
      </c>
      <c r="N96" s="1313"/>
      <c r="O96" s="1313"/>
      <c r="P96" s="1313"/>
      <c r="Q96" s="1313"/>
      <c r="R96" s="1313"/>
      <c r="S96" s="1314"/>
      <c r="T96" s="520" t="s">
        <v>2</v>
      </c>
      <c r="U96" s="521"/>
      <c r="V96" s="522"/>
      <c r="W96" s="522"/>
      <c r="X96" s="523"/>
      <c r="Y96" s="524"/>
      <c r="Z96" s="1315" t="s">
        <v>171</v>
      </c>
      <c r="AA96" s="1317" t="str">
        <f>IF(V97=0,"",IF(V97&gt;=200/3,"○","×"))</f>
        <v>○</v>
      </c>
      <c r="AB96" s="1338"/>
      <c r="AC96" s="514"/>
      <c r="AD96" s="514"/>
      <c r="AE96" s="514"/>
      <c r="AF96" s="514"/>
      <c r="AG96" s="514"/>
      <c r="AH96" s="514"/>
      <c r="AI96" s="514"/>
      <c r="AJ96" s="514"/>
      <c r="AT96" s="511"/>
    </row>
    <row r="97" spans="1:46" s="505" customFormat="1" ht="18.75" customHeight="1" thickBot="1">
      <c r="A97" s="519"/>
      <c r="B97" s="1308"/>
      <c r="C97" s="1309"/>
      <c r="D97" s="1309"/>
      <c r="E97" s="1309"/>
      <c r="F97" s="1320" t="s">
        <v>447</v>
      </c>
      <c r="G97" s="1321"/>
      <c r="H97" s="1321"/>
      <c r="I97" s="1321"/>
      <c r="J97" s="1321"/>
      <c r="K97" s="1321"/>
      <c r="L97" s="1321"/>
      <c r="M97" s="1324">
        <f>SUM('別紙様式2-4 個表_ベースアップ'!AK12:AK111)</f>
        <v>456312</v>
      </c>
      <c r="N97" s="1325"/>
      <c r="O97" s="1325"/>
      <c r="P97" s="1325"/>
      <c r="Q97" s="1325"/>
      <c r="R97" s="1325"/>
      <c r="S97" s="1326"/>
      <c r="T97" s="525" t="s">
        <v>2</v>
      </c>
      <c r="U97" s="526" t="s">
        <v>27</v>
      </c>
      <c r="V97" s="1327">
        <f>IFERROR($M$97/$M$96*100,0)</f>
        <v>66.741455694813951</v>
      </c>
      <c r="W97" s="1328"/>
      <c r="X97" s="514" t="s">
        <v>28</v>
      </c>
      <c r="Y97" s="527" t="s">
        <v>315</v>
      </c>
      <c r="Z97" s="1315"/>
      <c r="AA97" s="1318"/>
      <c r="AB97" s="1338"/>
      <c r="AC97" s="514"/>
      <c r="AD97" s="514"/>
      <c r="AE97" s="514"/>
      <c r="AF97" s="514"/>
      <c r="AG97" s="514"/>
      <c r="AH97" s="514"/>
      <c r="AI97" s="514"/>
      <c r="AJ97" s="514"/>
      <c r="AK97" s="529"/>
      <c r="AL97" s="529"/>
      <c r="AM97" s="529"/>
      <c r="AN97" s="529"/>
      <c r="AO97" s="529"/>
      <c r="AP97" s="529"/>
      <c r="AQ97" s="529"/>
      <c r="AR97" s="529"/>
      <c r="AT97" s="511"/>
    </row>
    <row r="98" spans="1:46" s="505" customFormat="1" ht="18.75" customHeight="1" thickBot="1">
      <c r="A98" s="519"/>
      <c r="B98" s="1308"/>
      <c r="C98" s="1309"/>
      <c r="D98" s="1309"/>
      <c r="E98" s="1309"/>
      <c r="F98" s="1322"/>
      <c r="G98" s="1323"/>
      <c r="H98" s="1323"/>
      <c r="I98" s="1323"/>
      <c r="J98" s="1323"/>
      <c r="K98" s="1323"/>
      <c r="L98" s="1323"/>
      <c r="M98" s="1329" t="s">
        <v>316</v>
      </c>
      <c r="N98" s="1330"/>
      <c r="O98" s="1331"/>
      <c r="P98" s="1332">
        <f>M97/AF99</f>
        <v>38026</v>
      </c>
      <c r="Q98" s="1333"/>
      <c r="R98" s="1333"/>
      <c r="S98" s="1334"/>
      <c r="T98" s="528" t="s">
        <v>317</v>
      </c>
      <c r="U98" s="526"/>
      <c r="V98" s="1335"/>
      <c r="W98" s="1335"/>
      <c r="X98" s="514"/>
      <c r="Y98" s="527"/>
      <c r="Z98" s="1316"/>
      <c r="AA98" s="1319"/>
      <c r="AB98" s="1339"/>
      <c r="AC98" s="513"/>
      <c r="AD98" s="513"/>
      <c r="AE98" s="514"/>
      <c r="AF98" s="514"/>
      <c r="AG98" s="513"/>
      <c r="AH98" s="514"/>
      <c r="AI98" s="509"/>
      <c r="AR98" s="511"/>
    </row>
    <row r="99" spans="1:46" s="507" customFormat="1" ht="18.75" customHeight="1" thickBot="1">
      <c r="A99" s="508" t="s">
        <v>21</v>
      </c>
      <c r="B99" s="662" t="s">
        <v>395</v>
      </c>
      <c r="C99" s="662"/>
      <c r="D99" s="662"/>
      <c r="E99" s="662"/>
      <c r="F99" s="662"/>
      <c r="G99" s="662"/>
      <c r="H99" s="662"/>
      <c r="I99" s="662"/>
      <c r="J99" s="662"/>
      <c r="K99" s="662"/>
      <c r="L99" s="663"/>
      <c r="M99" s="664" t="s">
        <v>17</v>
      </c>
      <c r="N99" s="655"/>
      <c r="O99" s="1346">
        <v>5</v>
      </c>
      <c r="P99" s="1346"/>
      <c r="Q99" s="655" t="s">
        <v>11</v>
      </c>
      <c r="R99" s="1346">
        <v>4</v>
      </c>
      <c r="S99" s="1346"/>
      <c r="T99" s="655" t="s">
        <v>12</v>
      </c>
      <c r="U99" s="1005" t="s">
        <v>13</v>
      </c>
      <c r="V99" s="1005"/>
      <c r="W99" s="655" t="s">
        <v>17</v>
      </c>
      <c r="X99" s="655"/>
      <c r="Y99" s="1346">
        <v>6</v>
      </c>
      <c r="Z99" s="1346"/>
      <c r="AA99" s="655" t="s">
        <v>11</v>
      </c>
      <c r="AB99" s="1346">
        <v>3</v>
      </c>
      <c r="AC99" s="1346"/>
      <c r="AD99" s="655" t="s">
        <v>12</v>
      </c>
      <c r="AE99" s="655" t="s">
        <v>133</v>
      </c>
      <c r="AF99" s="655">
        <f>IF(O99&gt;=1,(Y99*12+AB99)-(O99*12+R99)+1,"")</f>
        <v>12</v>
      </c>
      <c r="AG99" s="1005" t="s">
        <v>134</v>
      </c>
      <c r="AH99" s="1005"/>
      <c r="AI99" s="656" t="s">
        <v>48</v>
      </c>
      <c r="AJ99" s="509"/>
    </row>
    <row r="100" spans="1:46" s="505" customFormat="1" ht="3" customHeight="1">
      <c r="A100" s="530"/>
      <c r="B100" s="531"/>
      <c r="C100" s="531"/>
      <c r="D100" s="531"/>
      <c r="E100" s="531"/>
      <c r="F100" s="531"/>
      <c r="G100" s="531"/>
      <c r="H100" s="531"/>
      <c r="I100" s="531"/>
      <c r="J100" s="531"/>
      <c r="K100" s="531"/>
      <c r="L100" s="531"/>
      <c r="M100" s="532"/>
      <c r="N100" s="532"/>
      <c r="O100" s="532"/>
      <c r="P100" s="532"/>
      <c r="Q100" s="532"/>
      <c r="R100" s="532"/>
      <c r="S100" s="532"/>
      <c r="T100" s="532"/>
      <c r="U100" s="532"/>
      <c r="V100" s="532"/>
      <c r="W100" s="532"/>
      <c r="X100" s="532"/>
      <c r="Y100" s="532"/>
      <c r="Z100" s="532"/>
      <c r="AA100" s="532"/>
      <c r="AB100" s="532"/>
      <c r="AC100" s="532"/>
      <c r="AD100" s="532"/>
      <c r="AE100" s="532"/>
      <c r="AF100" s="532"/>
      <c r="AG100" s="532"/>
      <c r="AH100" s="532"/>
      <c r="AI100" s="532"/>
      <c r="AJ100" s="533"/>
      <c r="AK100" s="510"/>
      <c r="AT100" s="511"/>
    </row>
    <row r="101" spans="1:46" s="505" customFormat="1" ht="13.5" customHeight="1">
      <c r="A101" s="534"/>
      <c r="B101" s="535" t="s">
        <v>318</v>
      </c>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c r="AC101" s="535"/>
      <c r="AD101" s="535"/>
      <c r="AE101" s="535"/>
      <c r="AF101" s="535"/>
      <c r="AG101" s="535"/>
      <c r="AH101" s="535"/>
      <c r="AI101" s="535"/>
      <c r="AJ101" s="536"/>
      <c r="AK101" s="510"/>
      <c r="AT101" s="511"/>
    </row>
    <row r="102" spans="1:46" s="505" customFormat="1">
      <c r="A102" s="537" t="s">
        <v>68</v>
      </c>
      <c r="B102" s="1003" t="s">
        <v>448</v>
      </c>
      <c r="C102" s="1003"/>
      <c r="D102" s="1003"/>
      <c r="E102" s="1003"/>
      <c r="F102" s="1003"/>
      <c r="G102" s="1003"/>
      <c r="H102" s="1003"/>
      <c r="I102" s="1003"/>
      <c r="J102" s="1003"/>
      <c r="K102" s="1003"/>
      <c r="L102" s="1003"/>
      <c r="M102" s="1003"/>
      <c r="N102" s="1003"/>
      <c r="O102" s="1003"/>
      <c r="P102" s="1003"/>
      <c r="Q102" s="1003"/>
      <c r="R102" s="1003"/>
      <c r="S102" s="1003"/>
      <c r="T102" s="1003"/>
      <c r="U102" s="1003"/>
      <c r="V102" s="1003"/>
      <c r="W102" s="1003"/>
      <c r="X102" s="1003"/>
      <c r="Y102" s="1003"/>
      <c r="Z102" s="1003"/>
      <c r="AA102" s="1003"/>
      <c r="AB102" s="1003"/>
      <c r="AC102" s="1003"/>
      <c r="AD102" s="1003"/>
      <c r="AE102" s="1003"/>
      <c r="AF102" s="1003"/>
      <c r="AG102" s="1003"/>
      <c r="AH102" s="1003"/>
      <c r="AI102" s="1003"/>
      <c r="AJ102" s="1003"/>
      <c r="AK102" s="510"/>
    </row>
    <row r="103" spans="1:46" s="48" customFormat="1" ht="15" customHeight="1">
      <c r="A103" s="200"/>
      <c r="B103" s="216"/>
      <c r="C103" s="216"/>
      <c r="D103" s="216"/>
      <c r="E103" s="216"/>
      <c r="F103" s="216"/>
      <c r="G103" s="216"/>
      <c r="H103" s="216"/>
      <c r="I103" s="216"/>
      <c r="J103" s="216"/>
      <c r="K103" s="216"/>
      <c r="L103" s="216"/>
      <c r="M103" s="200"/>
      <c r="N103" s="200"/>
      <c r="O103" s="217"/>
      <c r="P103" s="217"/>
      <c r="Q103" s="200"/>
      <c r="R103" s="217"/>
      <c r="S103" s="217"/>
      <c r="T103" s="200"/>
      <c r="U103" s="499"/>
      <c r="V103" s="499"/>
      <c r="W103" s="200"/>
      <c r="X103" s="200"/>
      <c r="Y103" s="217"/>
      <c r="Z103" s="217"/>
      <c r="AA103" s="200"/>
      <c r="AB103" s="217"/>
      <c r="AC103" s="217"/>
      <c r="AD103" s="200"/>
      <c r="AE103" s="200"/>
      <c r="AF103" s="200"/>
      <c r="AG103" s="200"/>
      <c r="AH103" s="200"/>
      <c r="AI103" s="200"/>
      <c r="AJ103" s="1"/>
    </row>
    <row r="104" spans="1:46" s="48" customFormat="1" ht="18" customHeight="1">
      <c r="A104" s="465" t="s">
        <v>396</v>
      </c>
      <c r="B104" s="200"/>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33"/>
    </row>
    <row r="105" spans="1:46" s="48" customFormat="1" ht="18" customHeight="1">
      <c r="A105" s="256" t="s">
        <v>397</v>
      </c>
      <c r="B105" s="171"/>
      <c r="C105" s="594"/>
      <c r="D105" s="594"/>
      <c r="E105" s="218"/>
      <c r="F105" s="594"/>
      <c r="G105" s="594"/>
      <c r="H105" s="594"/>
      <c r="I105" s="218"/>
      <c r="J105" s="594"/>
      <c r="K105" s="594"/>
      <c r="L105" s="594"/>
      <c r="M105" s="594"/>
      <c r="N105" s="594"/>
      <c r="O105" s="218"/>
      <c r="P105" s="594"/>
    </row>
    <row r="106" spans="1:46" s="48" customFormat="1" ht="26.25" customHeight="1">
      <c r="A106" s="1041" t="s">
        <v>32</v>
      </c>
      <c r="B106" s="1042"/>
      <c r="C106" s="1042"/>
      <c r="D106" s="1043"/>
      <c r="E106" s="222" t="s">
        <v>656</v>
      </c>
      <c r="F106" s="669" t="s">
        <v>30</v>
      </c>
      <c r="G106" s="225"/>
      <c r="H106" s="225"/>
      <c r="I106" s="224"/>
      <c r="J106" s="669" t="s">
        <v>69</v>
      </c>
      <c r="K106" s="225"/>
      <c r="L106" s="225"/>
      <c r="M106" s="225"/>
      <c r="N106" s="225"/>
      <c r="O106" s="224"/>
      <c r="P106" s="669" t="s">
        <v>70</v>
      </c>
      <c r="Q106" s="225"/>
      <c r="R106" s="225"/>
      <c r="S106" s="225"/>
      <c r="T106" s="225"/>
      <c r="U106" s="225"/>
      <c r="V106" s="224"/>
      <c r="W106" s="669" t="s">
        <v>31</v>
      </c>
      <c r="X106" s="225"/>
      <c r="Y106" s="225"/>
      <c r="Z106" s="224"/>
      <c r="AA106" s="669" t="s">
        <v>26</v>
      </c>
      <c r="AB106" s="225"/>
      <c r="AC106" s="225"/>
      <c r="AD106" s="225"/>
      <c r="AE106" s="225"/>
      <c r="AF106" s="225"/>
      <c r="AG106" s="225"/>
      <c r="AH106" s="225"/>
      <c r="AI106" s="225"/>
      <c r="AJ106" s="226"/>
      <c r="AK106" s="1"/>
    </row>
    <row r="107" spans="1:46" s="48" customFormat="1" ht="18" customHeight="1">
      <c r="A107" s="1174" t="s">
        <v>29</v>
      </c>
      <c r="B107" s="1175"/>
      <c r="C107" s="1175"/>
      <c r="D107" s="1175"/>
      <c r="E107" s="227" t="s">
        <v>210</v>
      </c>
      <c r="F107" s="228"/>
      <c r="G107" s="229"/>
      <c r="H107" s="229"/>
      <c r="I107" s="86"/>
      <c r="J107" s="229"/>
      <c r="K107" s="229"/>
      <c r="L107" s="229"/>
      <c r="M107" s="229"/>
      <c r="N107" s="229"/>
      <c r="O107" s="230"/>
      <c r="P107" s="229"/>
      <c r="Q107" s="229"/>
      <c r="R107" s="229"/>
      <c r="S107" s="229"/>
      <c r="T107" s="229"/>
      <c r="U107" s="229"/>
      <c r="V107" s="230"/>
      <c r="W107" s="229"/>
      <c r="X107" s="229"/>
      <c r="Y107" s="86"/>
      <c r="Z107" s="86"/>
      <c r="AA107" s="229"/>
      <c r="AB107" s="229"/>
      <c r="AC107" s="229"/>
      <c r="AD107" s="229"/>
      <c r="AE107" s="229"/>
      <c r="AF107" s="229"/>
      <c r="AG107" s="229"/>
      <c r="AH107" s="229"/>
      <c r="AI107" s="229"/>
      <c r="AJ107" s="231"/>
      <c r="AK107" s="1"/>
    </row>
    <row r="108" spans="1:46" s="48" customFormat="1" ht="18" customHeight="1">
      <c r="A108" s="1065"/>
      <c r="B108" s="1066"/>
      <c r="C108" s="1066"/>
      <c r="D108" s="1066"/>
      <c r="E108" s="232"/>
      <c r="F108" s="230" t="s">
        <v>33</v>
      </c>
      <c r="G108" s="86"/>
      <c r="H108" s="86"/>
      <c r="I108" s="86"/>
      <c r="J108" s="86"/>
      <c r="K108" s="814" t="s">
        <v>656</v>
      </c>
      <c r="L108" s="230" t="s">
        <v>138</v>
      </c>
      <c r="M108" s="86"/>
      <c r="N108" s="86"/>
      <c r="O108" s="230"/>
      <c r="P108" s="230"/>
      <c r="Q108" s="233"/>
      <c r="R108" s="814"/>
      <c r="S108" s="230" t="s">
        <v>26</v>
      </c>
      <c r="T108" s="230"/>
      <c r="U108" s="230" t="s">
        <v>27</v>
      </c>
      <c r="V108" s="1233"/>
      <c r="W108" s="1233"/>
      <c r="X108" s="1233"/>
      <c r="Y108" s="1233"/>
      <c r="Z108" s="1233"/>
      <c r="AA108" s="1233"/>
      <c r="AB108" s="1233"/>
      <c r="AC108" s="1233"/>
      <c r="AD108" s="1233"/>
      <c r="AE108" s="1233"/>
      <c r="AF108" s="1233"/>
      <c r="AG108" s="1233"/>
      <c r="AH108" s="1233"/>
      <c r="AI108" s="1233"/>
      <c r="AJ108" s="234" t="s">
        <v>28</v>
      </c>
      <c r="AK108" s="1"/>
    </row>
    <row r="109" spans="1:46" s="48" customFormat="1" ht="18" customHeight="1" thickBot="1">
      <c r="A109" s="1065"/>
      <c r="B109" s="1066"/>
      <c r="C109" s="1066"/>
      <c r="D109" s="1066"/>
      <c r="E109" s="235" t="s">
        <v>402</v>
      </c>
      <c r="F109" s="233"/>
      <c r="G109" s="86"/>
      <c r="H109" s="86"/>
      <c r="I109" s="86"/>
      <c r="J109" s="86"/>
      <c r="K109" s="200"/>
      <c r="L109" s="86"/>
      <c r="O109" s="230"/>
      <c r="P109" s="233"/>
      <c r="Q109" s="233"/>
      <c r="R109" s="233"/>
      <c r="S109" s="236"/>
      <c r="T109" s="236"/>
      <c r="U109" s="236"/>
      <c r="V109" s="236"/>
      <c r="W109" s="236"/>
      <c r="X109" s="236"/>
      <c r="Y109" s="236"/>
      <c r="Z109" s="236"/>
      <c r="AA109" s="236"/>
      <c r="AB109" s="236"/>
      <c r="AC109" s="236"/>
      <c r="AD109" s="236"/>
      <c r="AE109" s="236"/>
      <c r="AF109" s="236"/>
      <c r="AG109" s="236"/>
      <c r="AH109" s="236"/>
      <c r="AI109" s="236"/>
      <c r="AJ109" s="237"/>
      <c r="AK109" s="1"/>
    </row>
    <row r="110" spans="1:46" s="48" customFormat="1" ht="75" customHeight="1" thickBot="1">
      <c r="A110" s="1065"/>
      <c r="B110" s="1066"/>
      <c r="C110" s="1066"/>
      <c r="D110" s="1066"/>
      <c r="E110" s="1184" t="s">
        <v>657</v>
      </c>
      <c r="F110" s="1185"/>
      <c r="G110" s="1185"/>
      <c r="H110" s="1185"/>
      <c r="I110" s="1185"/>
      <c r="J110" s="1185"/>
      <c r="K110" s="1185"/>
      <c r="L110" s="1185"/>
      <c r="M110" s="1185"/>
      <c r="N110" s="1185"/>
      <c r="O110" s="1185"/>
      <c r="P110" s="1185"/>
      <c r="Q110" s="1185"/>
      <c r="R110" s="1185"/>
      <c r="S110" s="1185"/>
      <c r="T110" s="1185"/>
      <c r="U110" s="1185"/>
      <c r="V110" s="1185"/>
      <c r="W110" s="1185"/>
      <c r="X110" s="1185"/>
      <c r="Y110" s="1185"/>
      <c r="Z110" s="1185"/>
      <c r="AA110" s="1185"/>
      <c r="AB110" s="1185"/>
      <c r="AC110" s="1185"/>
      <c r="AD110" s="1185"/>
      <c r="AE110" s="1185"/>
      <c r="AF110" s="1185"/>
      <c r="AG110" s="1185"/>
      <c r="AH110" s="1185"/>
      <c r="AI110" s="1185"/>
      <c r="AJ110" s="1186"/>
      <c r="AK110" s="1"/>
    </row>
    <row r="111" spans="1:46" s="48" customFormat="1" ht="12.75" thickBot="1">
      <c r="A111" s="1065"/>
      <c r="B111" s="1066"/>
      <c r="C111" s="1066"/>
      <c r="D111" s="1066"/>
      <c r="E111" s="238" t="s">
        <v>399</v>
      </c>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239"/>
      <c r="AK111" s="1"/>
    </row>
    <row r="112" spans="1:46" s="48" customFormat="1" ht="18" customHeight="1" thickBot="1">
      <c r="A112" s="1067"/>
      <c r="B112" s="1068"/>
      <c r="C112" s="1068"/>
      <c r="D112" s="1068"/>
      <c r="E112" s="240" t="s">
        <v>140</v>
      </c>
      <c r="F112" s="89"/>
      <c r="G112" s="89"/>
      <c r="H112" s="89"/>
      <c r="I112" s="89"/>
      <c r="J112" s="89"/>
      <c r="K112" s="89"/>
      <c r="L112" s="1158" t="s">
        <v>141</v>
      </c>
      <c r="M112" s="1159"/>
      <c r="N112" s="1159"/>
      <c r="O112" s="1101">
        <v>5</v>
      </c>
      <c r="P112" s="1101"/>
      <c r="Q112" s="241" t="s">
        <v>5</v>
      </c>
      <c r="R112" s="1101">
        <v>4</v>
      </c>
      <c r="S112" s="1101"/>
      <c r="T112" s="241" t="s">
        <v>34</v>
      </c>
      <c r="U112" s="242" t="s">
        <v>27</v>
      </c>
      <c r="V112" s="265"/>
      <c r="W112" s="243" t="s">
        <v>35</v>
      </c>
      <c r="X112" s="242"/>
      <c r="Y112" s="242"/>
      <c r="Z112" s="265" t="s">
        <v>656</v>
      </c>
      <c r="AA112" s="243" t="s">
        <v>36</v>
      </c>
      <c r="AB112" s="242"/>
      <c r="AC112" s="242" t="s">
        <v>28</v>
      </c>
      <c r="AD112" s="242"/>
      <c r="AE112" s="242"/>
      <c r="AF112" s="242"/>
      <c r="AG112" s="242"/>
      <c r="AH112" s="242"/>
      <c r="AI112" s="242"/>
      <c r="AJ112" s="244"/>
      <c r="AK112" s="1"/>
    </row>
    <row r="113" spans="1:37" s="668" customFormat="1" ht="20.100000000000001" customHeight="1">
      <c r="A113" s="1131" t="s">
        <v>398</v>
      </c>
      <c r="B113" s="1132"/>
      <c r="C113" s="1132"/>
      <c r="D113" s="1132"/>
      <c r="E113" s="1132"/>
      <c r="F113" s="1132"/>
      <c r="G113" s="1132"/>
      <c r="H113" s="1132"/>
      <c r="I113" s="1132"/>
      <c r="J113" s="1132"/>
      <c r="K113" s="1132"/>
      <c r="L113" s="1132"/>
      <c r="M113" s="1132"/>
      <c r="N113" s="1132"/>
      <c r="O113" s="1132"/>
      <c r="P113" s="1132"/>
      <c r="Q113" s="1132"/>
      <c r="R113" s="1132"/>
      <c r="S113" s="1132"/>
      <c r="T113" s="1132"/>
      <c r="U113" s="1132"/>
      <c r="V113" s="1132"/>
      <c r="W113" s="1132"/>
      <c r="X113" s="1132"/>
      <c r="Y113" s="1132"/>
      <c r="Z113" s="1132"/>
      <c r="AA113" s="1132"/>
      <c r="AB113" s="1132"/>
      <c r="AC113" s="1132"/>
      <c r="AD113" s="1132"/>
      <c r="AE113" s="1132"/>
      <c r="AF113" s="1133"/>
      <c r="AG113" s="813" t="s">
        <v>656</v>
      </c>
      <c r="AH113" s="666" t="s">
        <v>95</v>
      </c>
      <c r="AI113" s="665"/>
      <c r="AJ113" s="667"/>
    </row>
    <row r="114" spans="1:37" s="48" customFormat="1" ht="12" customHeight="1">
      <c r="A114" s="245"/>
      <c r="B114" s="245"/>
      <c r="C114" s="245"/>
      <c r="D114" s="245"/>
      <c r="E114" s="246"/>
      <c r="F114" s="217"/>
      <c r="G114" s="217"/>
      <c r="H114" s="217"/>
      <c r="I114" s="217"/>
      <c r="J114" s="217"/>
      <c r="K114" s="217"/>
      <c r="L114" s="230"/>
      <c r="M114" s="230"/>
      <c r="N114" s="217"/>
      <c r="O114" s="247"/>
      <c r="P114" s="247"/>
      <c r="Q114" s="247"/>
      <c r="R114" s="247"/>
      <c r="S114" s="247"/>
      <c r="T114" s="247"/>
      <c r="U114" s="217"/>
      <c r="V114" s="217"/>
      <c r="W114" s="248"/>
      <c r="X114" s="217"/>
      <c r="Y114" s="217"/>
      <c r="Z114" s="217"/>
      <c r="AA114" s="247"/>
      <c r="AB114" s="217"/>
      <c r="AC114" s="217"/>
      <c r="AD114" s="217"/>
      <c r="AE114" s="217"/>
      <c r="AF114" s="217"/>
      <c r="AG114" s="217"/>
      <c r="AH114" s="217"/>
      <c r="AI114" s="217"/>
      <c r="AJ114" s="249"/>
    </row>
    <row r="115" spans="1:37" s="48" customFormat="1" ht="18" customHeight="1" thickBot="1">
      <c r="A115" s="250" t="s">
        <v>400</v>
      </c>
      <c r="B115" s="86"/>
      <c r="C115" s="86"/>
      <c r="D115" s="86"/>
      <c r="E115" s="217"/>
      <c r="F115" s="217"/>
      <c r="G115" s="217"/>
      <c r="H115" s="217"/>
      <c r="I115" s="217"/>
      <c r="J115" s="217"/>
      <c r="K115" s="217"/>
      <c r="L115" s="217"/>
      <c r="M115" s="217"/>
      <c r="N115" s="217"/>
      <c r="O115" s="217"/>
      <c r="P115" s="217"/>
    </row>
    <row r="116" spans="1:37" s="48" customFormat="1" ht="75" customHeight="1" thickBot="1">
      <c r="A116" s="1041" t="s">
        <v>238</v>
      </c>
      <c r="B116" s="1042"/>
      <c r="C116" s="1042"/>
      <c r="D116" s="1157"/>
      <c r="E116" s="1110" t="s">
        <v>658</v>
      </c>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2"/>
      <c r="AK116" s="1"/>
    </row>
    <row r="117" spans="1:37" s="48" customFormat="1" ht="18" customHeight="1" thickBot="1">
      <c r="A117" s="1174" t="s">
        <v>110</v>
      </c>
      <c r="B117" s="1175"/>
      <c r="C117" s="1175"/>
      <c r="D117" s="1179"/>
      <c r="E117" s="815" t="s">
        <v>656</v>
      </c>
      <c r="F117" s="228" t="s">
        <v>236</v>
      </c>
      <c r="G117" s="229"/>
      <c r="H117" s="229"/>
      <c r="I117" s="229"/>
      <c r="J117" s="229"/>
      <c r="K117" s="229"/>
      <c r="L117" s="229"/>
      <c r="M117" s="229"/>
      <c r="P117" s="251" t="s">
        <v>656</v>
      </c>
      <c r="Q117" s="228" t="s">
        <v>237</v>
      </c>
      <c r="R117" s="229"/>
      <c r="S117" s="229"/>
      <c r="T117" s="229"/>
      <c r="U117" s="229"/>
      <c r="V117" s="229"/>
      <c r="X117" s="251" t="s">
        <v>656</v>
      </c>
      <c r="Y117" s="228" t="s">
        <v>137</v>
      </c>
      <c r="Z117" s="229"/>
      <c r="AA117" s="229"/>
      <c r="AB117" s="229"/>
      <c r="AC117" s="229"/>
      <c r="AD117" s="229"/>
      <c r="AE117" s="229"/>
      <c r="AF117" s="229"/>
      <c r="AG117" s="229"/>
      <c r="AH117" s="229"/>
      <c r="AI117" s="229"/>
      <c r="AJ117" s="231"/>
      <c r="AK117" s="1"/>
    </row>
    <row r="118" spans="1:37" s="48" customFormat="1" ht="14.25" customHeight="1" thickBot="1">
      <c r="A118" s="1067"/>
      <c r="B118" s="1068"/>
      <c r="C118" s="1068"/>
      <c r="D118" s="1180"/>
      <c r="E118" s="223" t="s">
        <v>147</v>
      </c>
      <c r="F118" s="223"/>
      <c r="G118" s="90"/>
      <c r="H118" s="90"/>
      <c r="I118" s="90"/>
      <c r="J118" s="90"/>
      <c r="K118" s="90"/>
      <c r="L118" s="90"/>
      <c r="M118" s="90"/>
      <c r="N118" s="90"/>
      <c r="O118" s="223"/>
      <c r="P118" s="1350"/>
      <c r="Q118" s="1351"/>
      <c r="R118" s="1351"/>
      <c r="S118" s="1351"/>
      <c r="T118" s="1351"/>
      <c r="U118" s="1351"/>
      <c r="V118" s="1351"/>
      <c r="W118" s="1351"/>
      <c r="X118" s="1351"/>
      <c r="Y118" s="1351"/>
      <c r="Z118" s="1351"/>
      <c r="AA118" s="1351"/>
      <c r="AB118" s="1351"/>
      <c r="AC118" s="1351"/>
      <c r="AD118" s="1351"/>
      <c r="AE118" s="1351"/>
      <c r="AF118" s="1351"/>
      <c r="AG118" s="1351"/>
      <c r="AH118" s="1351"/>
      <c r="AI118" s="1351"/>
      <c r="AJ118" s="1352"/>
      <c r="AK118" s="1"/>
    </row>
    <row r="119" spans="1:37" s="48" customFormat="1" ht="26.25" customHeight="1">
      <c r="A119" s="1041" t="s">
        <v>32</v>
      </c>
      <c r="B119" s="1042"/>
      <c r="C119" s="1042"/>
      <c r="D119" s="1043"/>
      <c r="E119" s="251"/>
      <c r="F119" s="223" t="s">
        <v>30</v>
      </c>
      <c r="G119" s="90"/>
      <c r="H119" s="90"/>
      <c r="I119" s="251" t="s">
        <v>656</v>
      </c>
      <c r="J119" s="223" t="s">
        <v>69</v>
      </c>
      <c r="K119" s="90"/>
      <c r="L119" s="90"/>
      <c r="M119" s="90"/>
      <c r="N119" s="90"/>
      <c r="O119" s="251"/>
      <c r="P119" s="223" t="s">
        <v>70</v>
      </c>
      <c r="Q119" s="90"/>
      <c r="R119" s="90"/>
      <c r="S119" s="90"/>
      <c r="T119" s="90"/>
      <c r="U119" s="90"/>
      <c r="V119" s="251"/>
      <c r="W119" s="223" t="s">
        <v>31</v>
      </c>
      <c r="X119" s="90"/>
      <c r="Y119" s="251"/>
      <c r="Z119" s="223" t="s">
        <v>26</v>
      </c>
      <c r="AA119" s="223"/>
      <c r="AB119" s="90"/>
      <c r="AC119" s="90"/>
      <c r="AD119" s="90"/>
      <c r="AE119" s="90"/>
      <c r="AF119" s="90"/>
      <c r="AG119" s="90"/>
      <c r="AH119" s="90"/>
      <c r="AI119" s="90"/>
      <c r="AJ119" s="252"/>
      <c r="AK119" s="1"/>
    </row>
    <row r="120" spans="1:37" s="48" customFormat="1" ht="15" customHeight="1">
      <c r="A120" s="1174" t="s">
        <v>29</v>
      </c>
      <c r="B120" s="1175"/>
      <c r="C120" s="1175"/>
      <c r="D120" s="1175"/>
      <c r="E120" s="227" t="s">
        <v>189</v>
      </c>
      <c r="F120" s="228"/>
      <c r="G120" s="229"/>
      <c r="H120" s="229"/>
      <c r="I120" s="229"/>
      <c r="J120" s="229"/>
      <c r="K120" s="229"/>
      <c r="L120" s="229"/>
      <c r="M120" s="229"/>
      <c r="N120" s="229"/>
      <c r="O120" s="228"/>
      <c r="P120" s="229"/>
      <c r="Q120" s="229"/>
      <c r="R120" s="229"/>
      <c r="S120" s="229"/>
      <c r="T120" s="229"/>
      <c r="U120" s="229"/>
      <c r="V120" s="228"/>
      <c r="W120" s="229"/>
      <c r="X120" s="229"/>
      <c r="Y120" s="229"/>
      <c r="Z120" s="229"/>
      <c r="AA120" s="229"/>
      <c r="AB120" s="229"/>
      <c r="AC120" s="229"/>
      <c r="AD120" s="229"/>
      <c r="AE120" s="229"/>
      <c r="AF120" s="229"/>
      <c r="AG120" s="229"/>
      <c r="AH120" s="229"/>
      <c r="AI120" s="229"/>
      <c r="AJ120" s="231"/>
      <c r="AK120" s="1"/>
    </row>
    <row r="121" spans="1:37" s="48" customFormat="1" ht="18" customHeight="1">
      <c r="A121" s="1065"/>
      <c r="B121" s="1066"/>
      <c r="C121" s="1066"/>
      <c r="D121" s="1066"/>
      <c r="E121" s="253"/>
      <c r="F121" s="230" t="s">
        <v>33</v>
      </c>
      <c r="G121" s="86"/>
      <c r="H121" s="86"/>
      <c r="I121" s="86"/>
      <c r="J121" s="86"/>
      <c r="K121" s="802" t="s">
        <v>656</v>
      </c>
      <c r="L121" s="230" t="s">
        <v>139</v>
      </c>
      <c r="M121" s="86"/>
      <c r="N121" s="86"/>
      <c r="O121" s="230"/>
      <c r="P121" s="230"/>
      <c r="Q121" s="233"/>
      <c r="R121" s="802"/>
      <c r="S121" s="230" t="s">
        <v>26</v>
      </c>
      <c r="T121" s="230"/>
      <c r="U121" s="230" t="s">
        <v>27</v>
      </c>
      <c r="V121" s="1160"/>
      <c r="W121" s="1160"/>
      <c r="X121" s="1160"/>
      <c r="Y121" s="1160"/>
      <c r="Z121" s="1160"/>
      <c r="AA121" s="1160"/>
      <c r="AB121" s="1160"/>
      <c r="AC121" s="1160"/>
      <c r="AD121" s="1160"/>
      <c r="AE121" s="1160"/>
      <c r="AF121" s="1160"/>
      <c r="AG121" s="1160"/>
      <c r="AH121" s="1160"/>
      <c r="AI121" s="1160"/>
      <c r="AJ121" s="234" t="s">
        <v>28</v>
      </c>
      <c r="AK121" s="1"/>
    </row>
    <row r="122" spans="1:37" s="48" customFormat="1" ht="15.75" customHeight="1" thickBot="1">
      <c r="A122" s="1065"/>
      <c r="B122" s="1066"/>
      <c r="C122" s="1066"/>
      <c r="D122" s="1066"/>
      <c r="E122" s="235" t="s">
        <v>401</v>
      </c>
      <c r="F122" s="233"/>
      <c r="G122" s="86"/>
      <c r="H122" s="86"/>
      <c r="I122" s="86"/>
      <c r="J122" s="86"/>
      <c r="K122" s="200"/>
      <c r="L122" s="86"/>
      <c r="M122" s="254"/>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234"/>
      <c r="AK122" s="1"/>
    </row>
    <row r="123" spans="1:37" s="48" customFormat="1" ht="75" customHeight="1" thickBot="1">
      <c r="A123" s="1065"/>
      <c r="B123" s="1066"/>
      <c r="C123" s="1066"/>
      <c r="D123" s="1066"/>
      <c r="E123" s="1181" t="s">
        <v>659</v>
      </c>
      <c r="F123" s="1182"/>
      <c r="G123" s="1182"/>
      <c r="H123" s="1182"/>
      <c r="I123" s="1182"/>
      <c r="J123" s="1182"/>
      <c r="K123" s="1182"/>
      <c r="L123" s="1182"/>
      <c r="M123" s="1182"/>
      <c r="N123" s="1182"/>
      <c r="O123" s="1182"/>
      <c r="P123" s="1182"/>
      <c r="Q123" s="1182"/>
      <c r="R123" s="1182"/>
      <c r="S123" s="1182"/>
      <c r="T123" s="1182"/>
      <c r="U123" s="1182"/>
      <c r="V123" s="1182"/>
      <c r="W123" s="1182"/>
      <c r="X123" s="1182"/>
      <c r="Y123" s="1182"/>
      <c r="Z123" s="1182"/>
      <c r="AA123" s="1182"/>
      <c r="AB123" s="1182"/>
      <c r="AC123" s="1182"/>
      <c r="AD123" s="1182"/>
      <c r="AE123" s="1182"/>
      <c r="AF123" s="1182"/>
      <c r="AG123" s="1182"/>
      <c r="AH123" s="1182"/>
      <c r="AI123" s="1182"/>
      <c r="AJ123" s="1183"/>
      <c r="AK123" s="1"/>
    </row>
    <row r="124" spans="1:37" s="48" customFormat="1" ht="14.25" thickBot="1">
      <c r="A124" s="1065"/>
      <c r="B124" s="1066"/>
      <c r="C124" s="1066"/>
      <c r="D124" s="1066"/>
      <c r="E124" s="238" t="s">
        <v>231</v>
      </c>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239"/>
      <c r="AK124" s="41"/>
    </row>
    <row r="125" spans="1:37" s="48" customFormat="1" ht="18" customHeight="1" thickBot="1">
      <c r="A125" s="1067"/>
      <c r="B125" s="1068"/>
      <c r="C125" s="1068"/>
      <c r="D125" s="1068"/>
      <c r="E125" s="240" t="s">
        <v>140</v>
      </c>
      <c r="F125" s="89"/>
      <c r="G125" s="89"/>
      <c r="H125" s="89"/>
      <c r="I125" s="89"/>
      <c r="J125" s="89"/>
      <c r="K125" s="255"/>
      <c r="L125" s="1158" t="s">
        <v>17</v>
      </c>
      <c r="M125" s="1159"/>
      <c r="N125" s="1170">
        <v>5</v>
      </c>
      <c r="O125" s="1170"/>
      <c r="P125" s="241" t="s">
        <v>5</v>
      </c>
      <c r="Q125" s="1170">
        <v>3</v>
      </c>
      <c r="R125" s="1170"/>
      <c r="S125" s="241" t="s">
        <v>34</v>
      </c>
      <c r="T125" s="242" t="s">
        <v>27</v>
      </c>
      <c r="U125" s="799" t="s">
        <v>656</v>
      </c>
      <c r="V125" s="243" t="s">
        <v>35</v>
      </c>
      <c r="W125" s="242"/>
      <c r="X125" s="242"/>
      <c r="Y125" s="799"/>
      <c r="Z125" s="241" t="s">
        <v>36</v>
      </c>
      <c r="AA125" s="242"/>
      <c r="AB125" s="242" t="s">
        <v>28</v>
      </c>
      <c r="AC125" s="242"/>
      <c r="AD125" s="242"/>
      <c r="AE125" s="242"/>
      <c r="AF125" s="242"/>
      <c r="AG125" s="242"/>
      <c r="AH125" s="242"/>
      <c r="AI125" s="242"/>
      <c r="AJ125" s="244"/>
      <c r="AK125" s="1"/>
    </row>
    <row r="126" spans="1:37" s="668" customFormat="1" ht="18.95" customHeight="1">
      <c r="A126" s="1131" t="s">
        <v>398</v>
      </c>
      <c r="B126" s="1132"/>
      <c r="C126" s="1132"/>
      <c r="D126" s="1132"/>
      <c r="E126" s="1132"/>
      <c r="F126" s="1132"/>
      <c r="G126" s="1132"/>
      <c r="H126" s="1132"/>
      <c r="I126" s="1132"/>
      <c r="J126" s="1132"/>
      <c r="K126" s="1132"/>
      <c r="L126" s="1132"/>
      <c r="M126" s="1132"/>
      <c r="N126" s="1132"/>
      <c r="O126" s="1132"/>
      <c r="P126" s="1132"/>
      <c r="Q126" s="1132"/>
      <c r="R126" s="1132"/>
      <c r="S126" s="1132"/>
      <c r="T126" s="1132"/>
      <c r="U126" s="1132"/>
      <c r="V126" s="1132"/>
      <c r="W126" s="1132"/>
      <c r="X126" s="1132"/>
      <c r="Y126" s="1132"/>
      <c r="Z126" s="1132"/>
      <c r="AA126" s="1132"/>
      <c r="AB126" s="1132"/>
      <c r="AC126" s="1132"/>
      <c r="AD126" s="1132"/>
      <c r="AE126" s="1132"/>
      <c r="AF126" s="1133"/>
      <c r="AG126" s="812"/>
      <c r="AH126" s="671" t="s">
        <v>95</v>
      </c>
      <c r="AI126" s="670"/>
      <c r="AJ126" s="672"/>
    </row>
    <row r="127" spans="1:37" s="48" customFormat="1" ht="12" customHeight="1">
      <c r="A127" s="218"/>
      <c r="B127" s="218"/>
      <c r="C127" s="218"/>
      <c r="D127" s="218"/>
      <c r="E127" s="246"/>
      <c r="F127" s="217"/>
      <c r="G127" s="217"/>
      <c r="H127" s="217"/>
      <c r="I127" s="217"/>
      <c r="J127" s="217"/>
      <c r="K127" s="217"/>
      <c r="L127" s="247"/>
      <c r="M127" s="247"/>
      <c r="N127" s="247"/>
      <c r="O127" s="247"/>
      <c r="P127" s="247"/>
      <c r="Q127" s="247"/>
      <c r="R127" s="247"/>
      <c r="S127" s="247"/>
      <c r="T127" s="217"/>
      <c r="U127" s="217"/>
      <c r="V127" s="248"/>
      <c r="W127" s="217"/>
      <c r="X127" s="217"/>
      <c r="Y127" s="217"/>
      <c r="Z127" s="247"/>
      <c r="AA127" s="217"/>
      <c r="AB127" s="217"/>
      <c r="AC127" s="217"/>
      <c r="AD127" s="217"/>
      <c r="AE127" s="217"/>
      <c r="AF127" s="217"/>
      <c r="AG127" s="217"/>
      <c r="AH127" s="217"/>
      <c r="AI127" s="217"/>
      <c r="AJ127" s="249"/>
      <c r="AK127" s="1"/>
    </row>
    <row r="128" spans="1:37" s="48" customFormat="1" ht="18" customHeight="1">
      <c r="A128" s="256" t="s">
        <v>403</v>
      </c>
      <c r="B128" s="594"/>
      <c r="C128" s="594"/>
      <c r="D128" s="594"/>
      <c r="E128" s="246"/>
      <c r="F128" s="217"/>
      <c r="G128" s="217"/>
      <c r="H128" s="217"/>
      <c r="I128" s="217"/>
      <c r="J128" s="217"/>
      <c r="K128" s="217"/>
      <c r="L128" s="247"/>
      <c r="M128" s="247"/>
      <c r="N128" s="247"/>
      <c r="O128" s="247"/>
      <c r="P128" s="247"/>
      <c r="Q128" s="247"/>
      <c r="R128" s="247"/>
      <c r="S128" s="247"/>
      <c r="T128" s="217"/>
      <c r="U128" s="217"/>
      <c r="V128" s="248"/>
      <c r="W128" s="217"/>
      <c r="X128" s="217"/>
      <c r="Y128" s="217"/>
      <c r="Z128" s="247"/>
      <c r="AA128" s="217"/>
      <c r="AB128" s="217"/>
      <c r="AC128" s="217"/>
      <c r="AD128" s="217"/>
      <c r="AE128" s="217"/>
      <c r="AF128" s="217"/>
      <c r="AG128" s="217"/>
      <c r="AH128" s="217"/>
      <c r="AI128" s="217"/>
      <c r="AJ128" s="249"/>
      <c r="AK128" s="1"/>
    </row>
    <row r="129" spans="1:42" s="507" customFormat="1" ht="26.25" customHeight="1">
      <c r="A129" s="1134" t="s">
        <v>32</v>
      </c>
      <c r="B129" s="1135"/>
      <c r="C129" s="1135"/>
      <c r="D129" s="1136"/>
      <c r="E129" s="1140" t="s">
        <v>319</v>
      </c>
      <c r="F129" s="1141"/>
      <c r="G129" s="1141"/>
      <c r="H129" s="1142"/>
      <c r="I129" s="803"/>
      <c r="J129" s="1143" t="s">
        <v>30</v>
      </c>
      <c r="K129" s="1143"/>
      <c r="L129" s="1143"/>
      <c r="M129" s="804" t="s">
        <v>656</v>
      </c>
      <c r="N129" s="1144" t="s">
        <v>320</v>
      </c>
      <c r="O129" s="1144"/>
      <c r="P129" s="1144"/>
      <c r="Q129" s="1144"/>
      <c r="R129" s="1144"/>
      <c r="S129" s="1144"/>
      <c r="T129" s="804"/>
      <c r="U129" s="1144" t="s">
        <v>321</v>
      </c>
      <c r="V129" s="1144"/>
      <c r="W129" s="1144"/>
      <c r="X129" s="1144"/>
      <c r="Y129" s="1144"/>
      <c r="Z129" s="1144"/>
      <c r="AA129" s="539"/>
      <c r="AB129" s="539"/>
      <c r="AC129" s="539"/>
      <c r="AD129" s="540"/>
      <c r="AE129" s="539"/>
      <c r="AF129" s="539"/>
      <c r="AG129" s="539"/>
      <c r="AH129" s="540"/>
      <c r="AI129" s="540"/>
      <c r="AJ129" s="541"/>
      <c r="AK129" s="505"/>
      <c r="AL129" s="505"/>
      <c r="AM129" s="505"/>
      <c r="AN129" s="505"/>
      <c r="AO129" s="505"/>
      <c r="AP129" s="509"/>
    </row>
    <row r="130" spans="1:42" s="507" customFormat="1" ht="26.25" customHeight="1">
      <c r="A130" s="1137"/>
      <c r="B130" s="1138"/>
      <c r="C130" s="1138"/>
      <c r="D130" s="1139"/>
      <c r="E130" s="1379" t="s">
        <v>26</v>
      </c>
      <c r="F130" s="1379"/>
      <c r="G130" s="1379"/>
      <c r="H130" s="1379"/>
      <c r="I130" s="803"/>
      <c r="J130" s="1143" t="s">
        <v>69</v>
      </c>
      <c r="K130" s="1143"/>
      <c r="L130" s="1143"/>
      <c r="M130" s="804"/>
      <c r="N130" s="1143" t="s">
        <v>322</v>
      </c>
      <c r="O130" s="1143"/>
      <c r="P130" s="1143"/>
      <c r="Q130" s="1143"/>
      <c r="R130" s="1143"/>
      <c r="S130" s="1143"/>
      <c r="T130" s="804" t="s">
        <v>656</v>
      </c>
      <c r="U130" s="1380" t="s">
        <v>31</v>
      </c>
      <c r="V130" s="1380"/>
      <c r="W130" s="1380"/>
      <c r="X130" s="1380"/>
      <c r="Y130" s="1380"/>
      <c r="Z130" s="1380"/>
      <c r="AA130" s="804"/>
      <c r="AB130" s="1380" t="s">
        <v>26</v>
      </c>
      <c r="AC130" s="1380"/>
      <c r="AD130" s="1380"/>
      <c r="AE130" s="540" t="s">
        <v>27</v>
      </c>
      <c r="AF130" s="691"/>
      <c r="AG130" s="691"/>
      <c r="AH130" s="691"/>
      <c r="AI130" s="691"/>
      <c r="AJ130" s="542" t="s">
        <v>28</v>
      </c>
      <c r="AK130" s="505"/>
      <c r="AL130" s="505"/>
      <c r="AM130" s="505"/>
      <c r="AN130" s="505"/>
      <c r="AO130" s="505"/>
      <c r="AP130" s="509"/>
    </row>
    <row r="131" spans="1:42" s="507" customFormat="1" ht="19.5" customHeight="1">
      <c r="A131" s="1134" t="s">
        <v>29</v>
      </c>
      <c r="B131" s="1135"/>
      <c r="C131" s="1135"/>
      <c r="D131" s="1136"/>
      <c r="E131" s="687" t="s">
        <v>210</v>
      </c>
      <c r="F131" s="543"/>
      <c r="G131" s="539"/>
      <c r="H131" s="539"/>
      <c r="I131" s="539"/>
      <c r="J131" s="539"/>
      <c r="K131" s="539"/>
      <c r="L131" s="539"/>
      <c r="M131" s="539"/>
      <c r="N131" s="539"/>
      <c r="O131" s="543"/>
      <c r="P131" s="539"/>
      <c r="Q131" s="539"/>
      <c r="R131" s="539"/>
      <c r="S131" s="539"/>
      <c r="T131" s="539"/>
      <c r="U131" s="539"/>
      <c r="V131" s="543"/>
      <c r="W131" s="539"/>
      <c r="X131" s="539"/>
      <c r="Y131" s="539"/>
      <c r="Z131" s="539"/>
      <c r="AA131" s="539"/>
      <c r="AB131" s="539"/>
      <c r="AC131" s="539"/>
      <c r="AD131" s="539"/>
      <c r="AE131" s="539"/>
      <c r="AF131" s="539"/>
      <c r="AG131" s="539"/>
      <c r="AH131" s="539"/>
      <c r="AI131" s="539"/>
      <c r="AJ131" s="544"/>
    </row>
    <row r="132" spans="1:42" s="507" customFormat="1" ht="18" customHeight="1">
      <c r="A132" s="1359"/>
      <c r="B132" s="1360"/>
      <c r="C132" s="1360"/>
      <c r="D132" s="1361"/>
      <c r="E132" s="805"/>
      <c r="F132" s="545" t="s">
        <v>33</v>
      </c>
      <c r="G132" s="546"/>
      <c r="H132" s="546"/>
      <c r="I132" s="546"/>
      <c r="J132" s="546"/>
      <c r="K132" s="806" t="s">
        <v>656</v>
      </c>
      <c r="L132" s="545" t="s">
        <v>138</v>
      </c>
      <c r="M132" s="546"/>
      <c r="N132" s="546"/>
      <c r="O132" s="545"/>
      <c r="P132" s="545"/>
      <c r="Q132" s="547"/>
      <c r="R132" s="806"/>
      <c r="S132" s="545" t="s">
        <v>26</v>
      </c>
      <c r="T132" s="545"/>
      <c r="U132" s="545" t="s">
        <v>27</v>
      </c>
      <c r="V132" s="1353"/>
      <c r="W132" s="1353"/>
      <c r="X132" s="1353"/>
      <c r="Y132" s="1353"/>
      <c r="Z132" s="1353"/>
      <c r="AA132" s="1353"/>
      <c r="AB132" s="1353"/>
      <c r="AC132" s="1353"/>
      <c r="AD132" s="1353"/>
      <c r="AE132" s="1353"/>
      <c r="AF132" s="1353"/>
      <c r="AG132" s="1353"/>
      <c r="AH132" s="1353"/>
      <c r="AI132" s="1353"/>
      <c r="AJ132" s="548" t="s">
        <v>28</v>
      </c>
      <c r="AK132" s="505"/>
      <c r="AL132" s="505"/>
      <c r="AM132" s="505"/>
      <c r="AN132" s="505"/>
    </row>
    <row r="133" spans="1:42" s="507" customFormat="1" ht="18" customHeight="1">
      <c r="A133" s="1359"/>
      <c r="B133" s="1360"/>
      <c r="C133" s="1360"/>
      <c r="D133" s="1361"/>
      <c r="E133" s="547" t="s">
        <v>405</v>
      </c>
      <c r="F133" s="547"/>
      <c r="G133" s="546"/>
      <c r="H133" s="546"/>
      <c r="I133" s="546"/>
      <c r="J133" s="546"/>
      <c r="K133" s="538"/>
      <c r="L133" s="546"/>
      <c r="M133" s="538"/>
      <c r="N133" s="538"/>
      <c r="O133" s="545"/>
      <c r="P133" s="547"/>
      <c r="Q133" s="547"/>
      <c r="R133" s="547"/>
      <c r="S133" s="549"/>
      <c r="T133" s="549"/>
      <c r="U133" s="549"/>
      <c r="V133" s="549"/>
      <c r="W133" s="549"/>
      <c r="X133" s="549"/>
      <c r="Y133" s="549"/>
      <c r="Z133" s="549"/>
      <c r="AA133" s="549"/>
      <c r="AB133" s="549"/>
      <c r="AC133" s="549"/>
      <c r="AD133" s="549"/>
      <c r="AE133" s="549"/>
      <c r="AF133" s="549"/>
      <c r="AG133" s="549"/>
      <c r="AH133" s="549"/>
      <c r="AI133" s="549"/>
      <c r="AJ133" s="550"/>
      <c r="AK133" s="509"/>
    </row>
    <row r="134" spans="1:42" s="507" customFormat="1" ht="67.5" customHeight="1">
      <c r="A134" s="1359"/>
      <c r="B134" s="1360"/>
      <c r="C134" s="1360"/>
      <c r="D134" s="1361"/>
      <c r="E134" s="1354" t="s">
        <v>660</v>
      </c>
      <c r="F134" s="1355"/>
      <c r="G134" s="1355"/>
      <c r="H134" s="1355"/>
      <c r="I134" s="1355"/>
      <c r="J134" s="1355"/>
      <c r="K134" s="1355"/>
      <c r="L134" s="1355"/>
      <c r="M134" s="1355"/>
      <c r="N134" s="1355"/>
      <c r="O134" s="1355"/>
      <c r="P134" s="1355"/>
      <c r="Q134" s="1355"/>
      <c r="R134" s="1355"/>
      <c r="S134" s="1355"/>
      <c r="T134" s="1355"/>
      <c r="U134" s="1355"/>
      <c r="V134" s="1355"/>
      <c r="W134" s="1355"/>
      <c r="X134" s="1355"/>
      <c r="Y134" s="1355"/>
      <c r="Z134" s="1355"/>
      <c r="AA134" s="1355"/>
      <c r="AB134" s="1355"/>
      <c r="AC134" s="1355"/>
      <c r="AD134" s="1355"/>
      <c r="AE134" s="1355"/>
      <c r="AF134" s="1355"/>
      <c r="AG134" s="1355"/>
      <c r="AH134" s="1355"/>
      <c r="AI134" s="1355"/>
      <c r="AJ134" s="1355"/>
      <c r="AK134" s="509"/>
    </row>
    <row r="135" spans="1:42" s="668" customFormat="1" ht="14.25" thickBot="1">
      <c r="A135" s="1359"/>
      <c r="B135" s="1360"/>
      <c r="C135" s="1360"/>
      <c r="D135" s="1361"/>
      <c r="E135" s="673" t="s">
        <v>404</v>
      </c>
      <c r="F135" s="674"/>
      <c r="G135" s="674"/>
      <c r="H135" s="674"/>
      <c r="I135" s="674"/>
      <c r="J135" s="674"/>
      <c r="K135" s="674"/>
      <c r="L135" s="674"/>
      <c r="M135" s="674"/>
      <c r="N135" s="674"/>
      <c r="O135" s="674"/>
      <c r="P135" s="674"/>
      <c r="Q135" s="674"/>
      <c r="R135" s="674"/>
      <c r="S135" s="674"/>
      <c r="T135" s="674"/>
      <c r="U135" s="674"/>
      <c r="V135" s="674"/>
      <c r="W135" s="674"/>
      <c r="X135" s="674"/>
      <c r="Y135" s="674"/>
      <c r="Z135" s="674"/>
      <c r="AA135" s="674"/>
      <c r="AB135" s="674"/>
      <c r="AC135" s="674"/>
      <c r="AD135" s="674"/>
      <c r="AE135" s="674"/>
      <c r="AF135" s="674"/>
      <c r="AG135" s="674"/>
      <c r="AH135" s="674"/>
      <c r="AI135" s="674"/>
      <c r="AJ135" s="675"/>
      <c r="AK135" s="639"/>
    </row>
    <row r="136" spans="1:42" s="668" customFormat="1" ht="18" customHeight="1" thickBot="1">
      <c r="A136" s="1137"/>
      <c r="B136" s="1138"/>
      <c r="C136" s="1138"/>
      <c r="D136" s="1139"/>
      <c r="E136" s="676" t="s">
        <v>140</v>
      </c>
      <c r="F136" s="677"/>
      <c r="G136" s="677"/>
      <c r="H136" s="677"/>
      <c r="I136" s="677"/>
      <c r="J136" s="677"/>
      <c r="K136" s="678"/>
      <c r="L136" s="1356" t="s">
        <v>17</v>
      </c>
      <c r="M136" s="1357"/>
      <c r="N136" s="1358">
        <v>4</v>
      </c>
      <c r="O136" s="1358"/>
      <c r="P136" s="679" t="s">
        <v>5</v>
      </c>
      <c r="Q136" s="1358">
        <v>2</v>
      </c>
      <c r="R136" s="1358"/>
      <c r="S136" s="679" t="s">
        <v>34</v>
      </c>
      <c r="T136" s="680" t="s">
        <v>27</v>
      </c>
      <c r="U136" s="804" t="s">
        <v>656</v>
      </c>
      <c r="V136" s="681" t="s">
        <v>35</v>
      </c>
      <c r="W136" s="680"/>
      <c r="X136" s="680"/>
      <c r="Y136" s="804"/>
      <c r="Z136" s="679" t="s">
        <v>36</v>
      </c>
      <c r="AA136" s="680"/>
      <c r="AB136" s="680" t="s">
        <v>28</v>
      </c>
      <c r="AC136" s="680"/>
      <c r="AD136" s="680"/>
      <c r="AE136" s="680"/>
      <c r="AF136" s="680"/>
      <c r="AG136" s="680"/>
      <c r="AH136" s="680"/>
      <c r="AI136" s="680"/>
      <c r="AJ136" s="682"/>
      <c r="AK136" s="616"/>
    </row>
    <row r="137" spans="1:42" s="668" customFormat="1" ht="15" customHeight="1">
      <c r="A137" s="1131" t="s">
        <v>398</v>
      </c>
      <c r="B137" s="1132"/>
      <c r="C137" s="1132"/>
      <c r="D137" s="1132"/>
      <c r="E137" s="1132"/>
      <c r="F137" s="1132"/>
      <c r="G137" s="1132"/>
      <c r="H137" s="1132"/>
      <c r="I137" s="1132"/>
      <c r="J137" s="1132"/>
      <c r="K137" s="1132"/>
      <c r="L137" s="1132"/>
      <c r="M137" s="1132"/>
      <c r="N137" s="1132"/>
      <c r="O137" s="1132"/>
      <c r="P137" s="1132"/>
      <c r="Q137" s="1132"/>
      <c r="R137" s="1132"/>
      <c r="S137" s="1132"/>
      <c r="T137" s="1132"/>
      <c r="U137" s="1132"/>
      <c r="V137" s="1132"/>
      <c r="W137" s="1132"/>
      <c r="X137" s="1132"/>
      <c r="Y137" s="1132"/>
      <c r="Z137" s="1132"/>
      <c r="AA137" s="1132"/>
      <c r="AB137" s="1132"/>
      <c r="AC137" s="1132"/>
      <c r="AD137" s="1132"/>
      <c r="AE137" s="1132"/>
      <c r="AF137" s="1133"/>
      <c r="AG137" s="811" t="s">
        <v>656</v>
      </c>
      <c r="AH137" s="689" t="s">
        <v>95</v>
      </c>
      <c r="AI137" s="688"/>
      <c r="AJ137" s="690"/>
      <c r="AK137" s="686"/>
    </row>
    <row r="138" spans="1:42" s="48" customFormat="1" ht="18" customHeight="1">
      <c r="A138" s="256"/>
      <c r="B138" s="594"/>
      <c r="C138" s="594"/>
      <c r="D138" s="594"/>
      <c r="E138" s="246"/>
      <c r="F138" s="217"/>
      <c r="G138" s="217"/>
      <c r="H138" s="217"/>
      <c r="I138" s="217"/>
      <c r="J138" s="217"/>
      <c r="K138" s="217"/>
      <c r="L138" s="247"/>
      <c r="M138" s="247"/>
      <c r="N138" s="247"/>
      <c r="O138" s="247"/>
      <c r="P138" s="247"/>
      <c r="Q138" s="247"/>
      <c r="R138" s="247"/>
      <c r="S138" s="247"/>
      <c r="T138" s="217"/>
      <c r="U138" s="217"/>
      <c r="V138" s="248"/>
      <c r="W138" s="217"/>
      <c r="X138" s="217"/>
      <c r="Y138" s="217"/>
      <c r="Z138" s="247"/>
      <c r="AA138" s="217"/>
      <c r="AB138" s="217"/>
      <c r="AC138" s="217"/>
      <c r="AD138" s="217"/>
      <c r="AE138" s="217"/>
      <c r="AF138" s="217"/>
      <c r="AG138" s="217"/>
      <c r="AH138" s="217"/>
      <c r="AI138" s="217"/>
      <c r="AJ138" s="249"/>
      <c r="AK138" s="1"/>
    </row>
    <row r="139" spans="1:42" s="48" customFormat="1" ht="18" customHeight="1">
      <c r="A139" s="256" t="s">
        <v>406</v>
      </c>
      <c r="B139" s="218"/>
      <c r="C139" s="218"/>
      <c r="D139" s="218"/>
      <c r="E139" s="246"/>
      <c r="F139" s="217"/>
      <c r="G139" s="217"/>
      <c r="H139" s="217"/>
      <c r="I139" s="217"/>
      <c r="J139" s="217"/>
      <c r="K139" s="217"/>
      <c r="L139" s="247"/>
      <c r="M139" s="247"/>
      <c r="N139" s="247"/>
      <c r="O139" s="247"/>
      <c r="P139" s="247"/>
      <c r="Q139" s="247"/>
      <c r="R139" s="247"/>
      <c r="S139" s="247"/>
      <c r="T139" s="217"/>
      <c r="U139" s="217"/>
      <c r="V139" s="248"/>
      <c r="W139" s="217"/>
      <c r="X139" s="217"/>
      <c r="Y139" s="217"/>
      <c r="Z139" s="247"/>
      <c r="AA139" s="217"/>
      <c r="AB139" s="217"/>
      <c r="AC139" s="217"/>
      <c r="AD139" s="217"/>
      <c r="AE139" s="217"/>
      <c r="AF139" s="217"/>
      <c r="AG139" s="217"/>
      <c r="AH139" s="217"/>
      <c r="AI139" s="217"/>
      <c r="AJ139" s="249"/>
      <c r="AK139" s="1"/>
    </row>
    <row r="140" spans="1:42" s="48" customFormat="1" ht="12.75" thickBot="1">
      <c r="A140" s="219"/>
      <c r="B140" s="692" t="s">
        <v>407</v>
      </c>
      <c r="C140" s="221"/>
      <c r="D140" s="221"/>
      <c r="E140" s="246"/>
      <c r="F140" s="217"/>
      <c r="G140" s="217"/>
      <c r="H140" s="217"/>
      <c r="I140" s="217"/>
      <c r="J140" s="217"/>
      <c r="K140" s="217"/>
      <c r="L140" s="247"/>
      <c r="M140" s="247"/>
      <c r="N140" s="247"/>
      <c r="O140" s="247"/>
      <c r="P140" s="247"/>
      <c r="Q140" s="247"/>
      <c r="R140" s="247"/>
      <c r="S140" s="247"/>
      <c r="T140" s="217"/>
      <c r="U140" s="217"/>
      <c r="V140" s="248"/>
      <c r="W140" s="217"/>
      <c r="X140" s="217"/>
      <c r="Y140" s="217"/>
      <c r="Z140" s="247"/>
      <c r="AA140" s="217"/>
      <c r="AB140" s="217"/>
      <c r="AC140" s="217"/>
      <c r="AD140" s="217"/>
      <c r="AE140" s="217"/>
      <c r="AF140" s="217"/>
      <c r="AG140" s="217"/>
      <c r="AH140" s="217"/>
      <c r="AI140" s="217"/>
      <c r="AJ140" s="466"/>
    </row>
    <row r="141" spans="1:42" s="48" customFormat="1" ht="70.5" customHeight="1" thickBot="1">
      <c r="A141" s="1041" t="s">
        <v>157</v>
      </c>
      <c r="B141" s="1042"/>
      <c r="C141" s="1042"/>
      <c r="D141" s="1157"/>
      <c r="E141" s="1171"/>
      <c r="F141" s="1172"/>
      <c r="G141" s="1172"/>
      <c r="H141" s="1172"/>
      <c r="I141" s="1172"/>
      <c r="J141" s="1172"/>
      <c r="K141" s="1172"/>
      <c r="L141" s="1172"/>
      <c r="M141" s="1172"/>
      <c r="N141" s="1172"/>
      <c r="O141" s="1172"/>
      <c r="P141" s="1172"/>
      <c r="Q141" s="1172"/>
      <c r="R141" s="1172"/>
      <c r="S141" s="1172"/>
      <c r="T141" s="1172"/>
      <c r="U141" s="1172"/>
      <c r="V141" s="1172"/>
      <c r="W141" s="1172"/>
      <c r="X141" s="1172"/>
      <c r="Y141" s="1172"/>
      <c r="Z141" s="1172"/>
      <c r="AA141" s="1172"/>
      <c r="AB141" s="1172"/>
      <c r="AC141" s="1172"/>
      <c r="AD141" s="1172"/>
      <c r="AE141" s="1172"/>
      <c r="AF141" s="1172"/>
      <c r="AG141" s="1172"/>
      <c r="AH141" s="1172"/>
      <c r="AI141" s="1172"/>
      <c r="AJ141" s="1173"/>
    </row>
    <row r="142" spans="1:42" s="48" customFormat="1" ht="70.5" customHeight="1" thickBot="1">
      <c r="A142" s="1041" t="s">
        <v>211</v>
      </c>
      <c r="B142" s="1042"/>
      <c r="C142" s="1042"/>
      <c r="D142" s="1157"/>
      <c r="E142" s="1171"/>
      <c r="F142" s="1172"/>
      <c r="G142" s="1172"/>
      <c r="H142" s="1172"/>
      <c r="I142" s="1172"/>
      <c r="J142" s="1172"/>
      <c r="K142" s="1172"/>
      <c r="L142" s="1172"/>
      <c r="M142" s="1172"/>
      <c r="N142" s="1172"/>
      <c r="O142" s="1172"/>
      <c r="P142" s="1172"/>
      <c r="Q142" s="1172"/>
      <c r="R142" s="1172"/>
      <c r="S142" s="1172"/>
      <c r="T142" s="1172"/>
      <c r="U142" s="1172"/>
      <c r="V142" s="1172"/>
      <c r="W142" s="1172"/>
      <c r="X142" s="1172"/>
      <c r="Y142" s="1172"/>
      <c r="Z142" s="1172"/>
      <c r="AA142" s="1172"/>
      <c r="AB142" s="1172"/>
      <c r="AC142" s="1172"/>
      <c r="AD142" s="1172"/>
      <c r="AE142" s="1172"/>
      <c r="AF142" s="1172"/>
      <c r="AG142" s="1172"/>
      <c r="AH142" s="1172"/>
      <c r="AI142" s="1172"/>
      <c r="AJ142" s="1173"/>
    </row>
    <row r="143" spans="1:42" s="48" customFormat="1" ht="18" customHeight="1">
      <c r="A143" s="171"/>
      <c r="B143" s="218"/>
      <c r="C143" s="218"/>
      <c r="D143" s="218"/>
      <c r="E143" s="246"/>
      <c r="F143" s="217"/>
      <c r="G143" s="217"/>
      <c r="H143" s="217"/>
      <c r="I143" s="217"/>
      <c r="J143" s="217"/>
      <c r="K143" s="217"/>
      <c r="L143" s="247"/>
      <c r="M143" s="247"/>
      <c r="N143" s="247"/>
      <c r="O143" s="247"/>
      <c r="P143" s="247"/>
      <c r="Q143" s="247"/>
      <c r="R143" s="247"/>
      <c r="S143" s="247"/>
      <c r="T143" s="217"/>
      <c r="U143" s="217"/>
      <c r="V143" s="248"/>
      <c r="W143" s="217"/>
      <c r="X143" s="217"/>
      <c r="Y143" s="217"/>
      <c r="Z143" s="247"/>
      <c r="AA143" s="217"/>
      <c r="AB143" s="217"/>
      <c r="AC143" s="217"/>
      <c r="AD143" s="217"/>
      <c r="AE143" s="217"/>
      <c r="AF143" s="217"/>
      <c r="AG143" s="217"/>
      <c r="AH143" s="217"/>
      <c r="AI143" s="217"/>
      <c r="AJ143" s="249"/>
    </row>
    <row r="144" spans="1:42" s="48" customFormat="1" ht="6.75" customHeight="1">
      <c r="A144" s="216"/>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257"/>
    </row>
    <row r="145" spans="1:38" s="48" customFormat="1" ht="18" customHeight="1">
      <c r="A145" s="38"/>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257"/>
    </row>
    <row r="146" spans="1:38" s="48" customFormat="1" ht="6.75" customHeight="1">
      <c r="A146" s="216"/>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257"/>
    </row>
    <row r="147" spans="1:38" s="48" customFormat="1" ht="17.25" customHeight="1">
      <c r="A147" s="258" t="s">
        <v>193</v>
      </c>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18"/>
      <c r="AJ147" s="1"/>
      <c r="AL147" s="259"/>
    </row>
    <row r="148" spans="1:38" s="48" customFormat="1" ht="17.25" customHeight="1">
      <c r="A148" s="91" t="s">
        <v>212</v>
      </c>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1"/>
      <c r="AK148" s="1"/>
      <c r="AL148" s="91"/>
    </row>
    <row r="149" spans="1:38" s="48" customFormat="1" ht="6.75" customHeight="1" thickBo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1"/>
      <c r="AK149" s="1"/>
      <c r="AL149" s="91"/>
    </row>
    <row r="150" spans="1:38" s="48" customFormat="1" ht="17.25" customHeight="1" thickBot="1">
      <c r="A150" s="260" t="s">
        <v>213</v>
      </c>
      <c r="B150" s="261"/>
      <c r="C150" s="262"/>
      <c r="D150" s="262"/>
      <c r="E150" s="262"/>
      <c r="F150" s="262"/>
      <c r="G150" s="262"/>
      <c r="H150" s="262"/>
      <c r="I150" s="262"/>
      <c r="J150" s="262"/>
      <c r="K150" s="262"/>
      <c r="L150" s="262"/>
      <c r="M150" s="262"/>
      <c r="N150" s="262"/>
      <c r="O150" s="262"/>
      <c r="P150" s="262"/>
      <c r="Q150" s="262"/>
      <c r="R150" s="262"/>
      <c r="S150" s="262"/>
      <c r="T150" s="262"/>
      <c r="U150" s="263" t="s">
        <v>37</v>
      </c>
      <c r="V150" s="264"/>
      <c r="W150" s="264"/>
      <c r="X150" s="264"/>
      <c r="Y150" s="264"/>
      <c r="Z150" s="264"/>
      <c r="AA150" s="264"/>
      <c r="AB150" s="74"/>
      <c r="AC150" s="265" t="s">
        <v>656</v>
      </c>
      <c r="AD150" s="266" t="s">
        <v>49</v>
      </c>
      <c r="AE150" s="267"/>
      <c r="AF150" s="267"/>
      <c r="AG150" s="268"/>
      <c r="AH150" s="269" t="s">
        <v>50</v>
      </c>
      <c r="AI150" s="264"/>
      <c r="AJ150" s="270"/>
      <c r="AK150" s="1"/>
      <c r="AL150" s="76"/>
    </row>
    <row r="151" spans="1:38" s="48" customFormat="1" ht="18" customHeight="1">
      <c r="A151" s="271"/>
      <c r="B151" s="272" t="s">
        <v>190</v>
      </c>
      <c r="C151" s="189" t="s">
        <v>239</v>
      </c>
      <c r="D151" s="189"/>
      <c r="E151" s="189"/>
      <c r="F151" s="189"/>
      <c r="G151" s="189"/>
      <c r="H151" s="189"/>
      <c r="I151" s="189"/>
      <c r="J151" s="189"/>
      <c r="K151" s="189"/>
      <c r="L151" s="189"/>
      <c r="M151" s="189"/>
      <c r="N151" s="189"/>
      <c r="O151" s="189"/>
      <c r="P151" s="189"/>
      <c r="Q151" s="189"/>
      <c r="R151" s="189"/>
      <c r="S151" s="189"/>
      <c r="T151" s="189"/>
      <c r="U151" s="171"/>
      <c r="V151" s="171"/>
      <c r="W151" s="171"/>
      <c r="X151" s="171"/>
      <c r="Y151" s="273"/>
      <c r="Z151" s="273"/>
      <c r="AA151" s="273"/>
      <c r="AB151" s="273"/>
      <c r="AC151" s="91"/>
      <c r="AD151" s="91"/>
      <c r="AE151" s="91"/>
      <c r="AF151" s="91"/>
      <c r="AG151" s="76"/>
      <c r="AH151" s="76"/>
      <c r="AI151" s="76"/>
      <c r="AJ151" s="164"/>
      <c r="AK151" s="274"/>
      <c r="AL151" s="275"/>
    </row>
    <row r="152" spans="1:38" s="48" customFormat="1" ht="18" customHeight="1">
      <c r="A152" s="271"/>
      <c r="B152" s="276" t="s">
        <v>191</v>
      </c>
      <c r="C152" s="277" t="s">
        <v>199</v>
      </c>
      <c r="D152" s="277"/>
      <c r="E152" s="277"/>
      <c r="F152" s="277"/>
      <c r="G152" s="277"/>
      <c r="H152" s="277"/>
      <c r="I152" s="277"/>
      <c r="J152" s="277"/>
      <c r="K152" s="277"/>
      <c r="L152" s="277"/>
      <c r="M152" s="277"/>
      <c r="N152" s="277"/>
      <c r="O152" s="277"/>
      <c r="P152" s="277"/>
      <c r="Q152" s="277"/>
      <c r="R152" s="277"/>
      <c r="S152" s="277"/>
      <c r="T152" s="277"/>
      <c r="U152" s="277"/>
      <c r="V152" s="277"/>
      <c r="W152" s="277"/>
      <c r="X152" s="277"/>
      <c r="Y152" s="278"/>
      <c r="Z152" s="278"/>
      <c r="AA152" s="278"/>
      <c r="AB152" s="278"/>
      <c r="AC152" s="279"/>
      <c r="AD152" s="280"/>
      <c r="AE152" s="279"/>
      <c r="AF152" s="279"/>
      <c r="AG152" s="281"/>
      <c r="AH152" s="281"/>
      <c r="AI152" s="281"/>
      <c r="AJ152" s="282"/>
      <c r="AK152" s="274"/>
      <c r="AL152" s="275"/>
    </row>
    <row r="153" spans="1:38" s="48" customFormat="1" ht="18" customHeight="1">
      <c r="A153" s="283"/>
      <c r="B153" s="284" t="s">
        <v>192</v>
      </c>
      <c r="C153" s="220" t="s">
        <v>240</v>
      </c>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85"/>
      <c r="Z153" s="285"/>
      <c r="AA153" s="285"/>
      <c r="AB153" s="285"/>
      <c r="AC153" s="88"/>
      <c r="AD153" s="88"/>
      <c r="AE153" s="88"/>
      <c r="AF153" s="88"/>
      <c r="AG153" s="286"/>
      <c r="AH153" s="286"/>
      <c r="AI153" s="286"/>
      <c r="AJ153" s="145"/>
      <c r="AK153" s="274"/>
      <c r="AL153" s="275"/>
    </row>
    <row r="154" spans="1:38" s="668" customFormat="1" ht="15" customHeight="1">
      <c r="A154" s="1131" t="s">
        <v>398</v>
      </c>
      <c r="B154" s="1132"/>
      <c r="C154" s="1132"/>
      <c r="D154" s="1132"/>
      <c r="E154" s="1132"/>
      <c r="F154" s="1132"/>
      <c r="G154" s="1132"/>
      <c r="H154" s="1132"/>
      <c r="I154" s="1132"/>
      <c r="J154" s="1132"/>
      <c r="K154" s="1132"/>
      <c r="L154" s="1132"/>
      <c r="M154" s="1132"/>
      <c r="N154" s="1132"/>
      <c r="O154" s="1132"/>
      <c r="P154" s="1132"/>
      <c r="Q154" s="1132"/>
      <c r="R154" s="1132"/>
      <c r="S154" s="1132"/>
      <c r="T154" s="1132"/>
      <c r="U154" s="1132"/>
      <c r="V154" s="1132"/>
      <c r="W154" s="1132"/>
      <c r="X154" s="1132"/>
      <c r="Y154" s="1132"/>
      <c r="Z154" s="1132"/>
      <c r="AA154" s="1132"/>
      <c r="AB154" s="1132"/>
      <c r="AC154" s="1132"/>
      <c r="AD154" s="1132"/>
      <c r="AE154" s="1132"/>
      <c r="AF154" s="1133"/>
      <c r="AG154" s="810" t="s">
        <v>656</v>
      </c>
      <c r="AH154" s="666" t="s">
        <v>95</v>
      </c>
      <c r="AI154" s="665"/>
      <c r="AJ154" s="693"/>
      <c r="AK154" s="686"/>
    </row>
    <row r="155" spans="1:38" s="48" customFormat="1" ht="10.5" customHeight="1" thickBot="1">
      <c r="A155" s="287"/>
      <c r="B155" s="62"/>
      <c r="C155" s="171"/>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73"/>
      <c r="Z155" s="273"/>
      <c r="AA155" s="273"/>
      <c r="AB155" s="273"/>
      <c r="AC155" s="91"/>
      <c r="AD155" s="91"/>
      <c r="AE155" s="91"/>
      <c r="AF155" s="91"/>
      <c r="AG155" s="76"/>
      <c r="AH155" s="76"/>
      <c r="AI155" s="76"/>
      <c r="AJ155" s="288"/>
      <c r="AK155" s="274"/>
      <c r="AL155" s="275"/>
    </row>
    <row r="156" spans="1:38" s="48" customFormat="1" ht="17.25" customHeight="1" thickBot="1">
      <c r="A156" s="289" t="s">
        <v>214</v>
      </c>
      <c r="B156" s="290"/>
      <c r="C156" s="290"/>
      <c r="D156" s="290"/>
      <c r="E156" s="290"/>
      <c r="F156" s="290"/>
      <c r="G156" s="290"/>
      <c r="H156" s="290"/>
      <c r="I156" s="290"/>
      <c r="J156" s="290"/>
      <c r="K156" s="290"/>
      <c r="L156" s="290"/>
      <c r="M156" s="290"/>
      <c r="N156" s="290"/>
      <c r="O156" s="290"/>
      <c r="P156" s="290"/>
      <c r="Q156" s="290"/>
      <c r="R156" s="290"/>
      <c r="S156" s="290"/>
      <c r="T156" s="291"/>
      <c r="U156" s="263" t="s">
        <v>37</v>
      </c>
      <c r="V156" s="74"/>
      <c r="W156" s="264"/>
      <c r="X156" s="264"/>
      <c r="Y156" s="264"/>
      <c r="Z156" s="264"/>
      <c r="AA156" s="264"/>
      <c r="AB156" s="264"/>
      <c r="AC156" s="265" t="s">
        <v>656</v>
      </c>
      <c r="AD156" s="266" t="s">
        <v>49</v>
      </c>
      <c r="AE156" s="267"/>
      <c r="AF156" s="267"/>
      <c r="AG156" s="265"/>
      <c r="AH156" s="269" t="s">
        <v>50</v>
      </c>
      <c r="AI156" s="264"/>
      <c r="AJ156" s="270"/>
      <c r="AK156" s="292"/>
      <c r="AL156" s="293"/>
    </row>
    <row r="157" spans="1:38" s="48" customFormat="1" ht="31.5" customHeight="1">
      <c r="A157" s="1166"/>
      <c r="B157" s="294" t="s">
        <v>41</v>
      </c>
      <c r="C157" s="1176" t="s">
        <v>241</v>
      </c>
      <c r="D157" s="1177"/>
      <c r="E157" s="1177"/>
      <c r="F157" s="1177"/>
      <c r="G157" s="1177"/>
      <c r="H157" s="1177"/>
      <c r="I157" s="1177"/>
      <c r="J157" s="1177"/>
      <c r="K157" s="1177"/>
      <c r="L157" s="1177"/>
      <c r="M157" s="1177"/>
      <c r="N157" s="1177"/>
      <c r="O157" s="1177"/>
      <c r="P157" s="1177"/>
      <c r="Q157" s="1177"/>
      <c r="R157" s="1177"/>
      <c r="S157" s="1177"/>
      <c r="T157" s="1177"/>
      <c r="U157" s="1177"/>
      <c r="V157" s="1177"/>
      <c r="W157" s="1177"/>
      <c r="X157" s="1177"/>
      <c r="Y157" s="1177"/>
      <c r="Z157" s="1177"/>
      <c r="AA157" s="1177"/>
      <c r="AB157" s="1177"/>
      <c r="AC157" s="1177"/>
      <c r="AD157" s="1177"/>
      <c r="AE157" s="1177"/>
      <c r="AF157" s="1177"/>
      <c r="AG157" s="1177"/>
      <c r="AH157" s="1177"/>
      <c r="AI157" s="1177"/>
      <c r="AJ157" s="1178"/>
      <c r="AK157" s="1"/>
      <c r="AL157" s="295"/>
    </row>
    <row r="158" spans="1:38" s="48" customFormat="1" ht="15" customHeight="1">
      <c r="A158" s="1167"/>
      <c r="B158" s="1247"/>
      <c r="C158" s="1116" t="s">
        <v>194</v>
      </c>
      <c r="D158" s="1117"/>
      <c r="E158" s="1117"/>
      <c r="F158" s="1117"/>
      <c r="G158" s="1117"/>
      <c r="H158" s="1117"/>
      <c r="I158" s="1117"/>
      <c r="J158" s="1118"/>
      <c r="K158" s="1381"/>
      <c r="L158" s="1105" t="s">
        <v>195</v>
      </c>
      <c r="M158" s="1164" t="s">
        <v>255</v>
      </c>
      <c r="N158" s="1066"/>
      <c r="O158" s="1066"/>
      <c r="P158" s="1066"/>
      <c r="Q158" s="1066"/>
      <c r="R158" s="1066"/>
      <c r="S158" s="1066"/>
      <c r="T158" s="1066"/>
      <c r="U158" s="1066"/>
      <c r="V158" s="1066"/>
      <c r="W158" s="1066"/>
      <c r="X158" s="1066"/>
      <c r="Y158" s="1066"/>
      <c r="Z158" s="1066"/>
      <c r="AA158" s="1066"/>
      <c r="AB158" s="1066"/>
      <c r="AC158" s="1066"/>
      <c r="AD158" s="1066"/>
      <c r="AE158" s="1066"/>
      <c r="AF158" s="1066"/>
      <c r="AG158" s="1066"/>
      <c r="AH158" s="1066"/>
      <c r="AI158" s="1066"/>
      <c r="AJ158" s="1165"/>
      <c r="AK158" s="296"/>
      <c r="AL158" s="297"/>
    </row>
    <row r="159" spans="1:38" s="48" customFormat="1" ht="15" customHeight="1" thickBot="1">
      <c r="A159" s="1167"/>
      <c r="B159" s="1248"/>
      <c r="C159" s="1116"/>
      <c r="D159" s="1117"/>
      <c r="E159" s="1117"/>
      <c r="F159" s="1117"/>
      <c r="G159" s="1117"/>
      <c r="H159" s="1117"/>
      <c r="I159" s="1117"/>
      <c r="J159" s="1118"/>
      <c r="K159" s="1382"/>
      <c r="L159" s="1105"/>
      <c r="M159" s="1164"/>
      <c r="N159" s="1066"/>
      <c r="O159" s="1066"/>
      <c r="P159" s="1066"/>
      <c r="Q159" s="1066"/>
      <c r="R159" s="1066"/>
      <c r="S159" s="1066"/>
      <c r="T159" s="1066"/>
      <c r="U159" s="1066"/>
      <c r="V159" s="1066"/>
      <c r="W159" s="1066"/>
      <c r="X159" s="1066"/>
      <c r="Y159" s="1066"/>
      <c r="Z159" s="1066"/>
      <c r="AA159" s="1066"/>
      <c r="AB159" s="1066"/>
      <c r="AC159" s="1066"/>
      <c r="AD159" s="1066"/>
      <c r="AE159" s="1066"/>
      <c r="AF159" s="1066"/>
      <c r="AG159" s="1066"/>
      <c r="AH159" s="1066"/>
      <c r="AI159" s="1066"/>
      <c r="AJ159" s="1165"/>
      <c r="AK159" s="296"/>
      <c r="AL159" s="297"/>
    </row>
    <row r="160" spans="1:38" s="48" customFormat="1" ht="75" customHeight="1" thickBot="1">
      <c r="A160" s="1167"/>
      <c r="B160" s="1248"/>
      <c r="C160" s="1116"/>
      <c r="D160" s="1117"/>
      <c r="E160" s="1117"/>
      <c r="F160" s="1117"/>
      <c r="G160" s="1117"/>
      <c r="H160" s="1117"/>
      <c r="I160" s="1117"/>
      <c r="J160" s="1118"/>
      <c r="K160" s="1383"/>
      <c r="L160" s="1249"/>
      <c r="M160" s="1102"/>
      <c r="N160" s="1103"/>
      <c r="O160" s="1103"/>
      <c r="P160" s="1103"/>
      <c r="Q160" s="1103"/>
      <c r="R160" s="1103"/>
      <c r="S160" s="1103"/>
      <c r="T160" s="1103"/>
      <c r="U160" s="1103"/>
      <c r="V160" s="1103"/>
      <c r="W160" s="1103"/>
      <c r="X160" s="1103"/>
      <c r="Y160" s="1103"/>
      <c r="Z160" s="1103"/>
      <c r="AA160" s="1103"/>
      <c r="AB160" s="1103"/>
      <c r="AC160" s="1103"/>
      <c r="AD160" s="1103"/>
      <c r="AE160" s="1103"/>
      <c r="AF160" s="1103"/>
      <c r="AG160" s="1103"/>
      <c r="AH160" s="1103"/>
      <c r="AI160" s="1103"/>
      <c r="AJ160" s="1104"/>
      <c r="AK160" s="1"/>
      <c r="AL160" s="297"/>
    </row>
    <row r="161" spans="1:46" s="48" customFormat="1" ht="17.25" customHeight="1" thickBot="1">
      <c r="A161" s="1167"/>
      <c r="B161" s="1248"/>
      <c r="C161" s="1116"/>
      <c r="D161" s="1117"/>
      <c r="E161" s="1117"/>
      <c r="F161" s="1117"/>
      <c r="G161" s="1117"/>
      <c r="H161" s="1117"/>
      <c r="I161" s="1117"/>
      <c r="J161" s="1118"/>
      <c r="K161" s="1381" t="s">
        <v>656</v>
      </c>
      <c r="L161" s="1105" t="s">
        <v>196</v>
      </c>
      <c r="M161" s="298" t="s">
        <v>44</v>
      </c>
      <c r="N161" s="297"/>
      <c r="O161" s="297"/>
      <c r="P161" s="297"/>
      <c r="Q161" s="297"/>
      <c r="R161" s="297"/>
      <c r="S161" s="297"/>
      <c r="T161" s="297"/>
      <c r="U161" s="297"/>
      <c r="W161" s="297"/>
      <c r="X161" s="297"/>
      <c r="Y161" s="297"/>
      <c r="Z161" s="297"/>
      <c r="AA161" s="297"/>
      <c r="AB161" s="297"/>
      <c r="AC161" s="297"/>
      <c r="AD161" s="297"/>
      <c r="AE161" s="297"/>
      <c r="AF161" s="297"/>
      <c r="AG161" s="297"/>
      <c r="AH161" s="297"/>
      <c r="AI161" s="297"/>
      <c r="AJ161" s="214" t="s">
        <v>51</v>
      </c>
      <c r="AK161" s="296"/>
      <c r="AL161" s="297"/>
    </row>
    <row r="162" spans="1:46" s="48" customFormat="1" ht="75" customHeight="1" thickBot="1">
      <c r="A162" s="1168"/>
      <c r="B162" s="1248"/>
      <c r="C162" s="1116"/>
      <c r="D162" s="1117"/>
      <c r="E162" s="1117"/>
      <c r="F162" s="1117"/>
      <c r="G162" s="1117"/>
      <c r="H162" s="1117"/>
      <c r="I162" s="1117"/>
      <c r="J162" s="1118"/>
      <c r="K162" s="1383"/>
      <c r="L162" s="1106"/>
      <c r="M162" s="1107" t="s">
        <v>661</v>
      </c>
      <c r="N162" s="1108"/>
      <c r="O162" s="1108"/>
      <c r="P162" s="1108"/>
      <c r="Q162" s="1108"/>
      <c r="R162" s="1108"/>
      <c r="S162" s="1108"/>
      <c r="T162" s="1108"/>
      <c r="U162" s="1108"/>
      <c r="V162" s="1108"/>
      <c r="W162" s="1108"/>
      <c r="X162" s="1108"/>
      <c r="Y162" s="1108"/>
      <c r="Z162" s="1108"/>
      <c r="AA162" s="1108"/>
      <c r="AB162" s="1108"/>
      <c r="AC162" s="1108"/>
      <c r="AD162" s="1108"/>
      <c r="AE162" s="1108"/>
      <c r="AF162" s="1108"/>
      <c r="AG162" s="1108"/>
      <c r="AH162" s="1108"/>
      <c r="AI162" s="1108"/>
      <c r="AJ162" s="1109"/>
      <c r="AK162" s="1"/>
      <c r="AL162" s="218"/>
    </row>
    <row r="163" spans="1:46" s="48" customFormat="1" ht="18" customHeight="1">
      <c r="A163" s="300"/>
      <c r="B163" s="301" t="s">
        <v>200</v>
      </c>
      <c r="C163" s="302" t="s">
        <v>243</v>
      </c>
      <c r="D163" s="303"/>
      <c r="E163" s="303"/>
      <c r="F163" s="303"/>
      <c r="G163" s="303"/>
      <c r="H163" s="303"/>
      <c r="I163" s="303"/>
      <c r="J163" s="303"/>
      <c r="K163" s="303"/>
      <c r="L163" s="303"/>
      <c r="M163" s="221"/>
      <c r="N163" s="221"/>
      <c r="O163" s="221"/>
      <c r="P163" s="221"/>
      <c r="Q163" s="221"/>
      <c r="R163" s="221"/>
      <c r="S163" s="221"/>
      <c r="T163" s="221"/>
      <c r="U163" s="221"/>
      <c r="V163" s="221"/>
      <c r="W163" s="221"/>
      <c r="X163" s="221"/>
      <c r="Y163" s="285"/>
      <c r="Z163" s="285"/>
      <c r="AA163" s="285"/>
      <c r="AB163" s="285"/>
      <c r="AC163" s="88"/>
      <c r="AD163" s="88"/>
      <c r="AE163" s="88"/>
      <c r="AF163" s="88"/>
      <c r="AG163" s="286"/>
      <c r="AH163" s="286"/>
      <c r="AI163" s="286"/>
      <c r="AJ163" s="304"/>
      <c r="AK163" s="274"/>
      <c r="AL163" s="275"/>
    </row>
    <row r="164" spans="1:46" s="668" customFormat="1" ht="15" customHeight="1">
      <c r="A164" s="1131" t="s">
        <v>398</v>
      </c>
      <c r="B164" s="1132"/>
      <c r="C164" s="1132"/>
      <c r="D164" s="1132"/>
      <c r="E164" s="1132"/>
      <c r="F164" s="1132"/>
      <c r="G164" s="1132"/>
      <c r="H164" s="1132"/>
      <c r="I164" s="1132"/>
      <c r="J164" s="1132"/>
      <c r="K164" s="1132"/>
      <c r="L164" s="1132"/>
      <c r="M164" s="1132"/>
      <c r="N164" s="1132"/>
      <c r="O164" s="1132"/>
      <c r="P164" s="1132"/>
      <c r="Q164" s="1132"/>
      <c r="R164" s="1132"/>
      <c r="S164" s="1132"/>
      <c r="T164" s="1132"/>
      <c r="U164" s="1132"/>
      <c r="V164" s="1132"/>
      <c r="W164" s="1132"/>
      <c r="X164" s="1132"/>
      <c r="Y164" s="1132"/>
      <c r="Z164" s="1132"/>
      <c r="AA164" s="1132"/>
      <c r="AB164" s="1132"/>
      <c r="AC164" s="1132"/>
      <c r="AD164" s="1132"/>
      <c r="AE164" s="1132"/>
      <c r="AF164" s="1133"/>
      <c r="AG164" s="810" t="s">
        <v>656</v>
      </c>
      <c r="AH164" s="666" t="s">
        <v>95</v>
      </c>
      <c r="AI164" s="665"/>
      <c r="AJ164" s="693"/>
      <c r="AK164" s="686"/>
    </row>
    <row r="165" spans="1:46" s="48" customFormat="1" ht="10.5" customHeight="1" thickBot="1">
      <c r="A165" s="216"/>
      <c r="B165" s="216"/>
      <c r="C165" s="216"/>
      <c r="D165" s="216"/>
      <c r="E165" s="216"/>
      <c r="F165" s="216"/>
      <c r="G165" s="216"/>
      <c r="H165" s="216"/>
      <c r="I165" s="216"/>
      <c r="J165" s="216"/>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257"/>
      <c r="AL165" s="92"/>
    </row>
    <row r="166" spans="1:46" s="48" customFormat="1" ht="17.25" customHeight="1" thickBot="1">
      <c r="A166" s="305" t="s">
        <v>215</v>
      </c>
      <c r="B166" s="306"/>
      <c r="C166" s="306"/>
      <c r="D166" s="306"/>
      <c r="E166" s="306"/>
      <c r="F166" s="306"/>
      <c r="G166" s="306"/>
      <c r="H166" s="306"/>
      <c r="I166" s="306"/>
      <c r="J166" s="306"/>
      <c r="K166" s="306"/>
      <c r="L166" s="306"/>
      <c r="M166" s="306"/>
      <c r="N166" s="306"/>
      <c r="O166" s="306"/>
      <c r="P166" s="306"/>
      <c r="Q166" s="306"/>
      <c r="R166" s="306"/>
      <c r="S166" s="306"/>
      <c r="T166" s="306"/>
      <c r="U166" s="263" t="s">
        <v>63</v>
      </c>
      <c r="V166" s="74"/>
      <c r="W166" s="307"/>
      <c r="X166" s="307"/>
      <c r="Y166" s="307"/>
      <c r="Z166" s="307"/>
      <c r="AA166" s="307"/>
      <c r="AB166" s="307"/>
      <c r="AC166" s="265" t="s">
        <v>656</v>
      </c>
      <c r="AD166" s="266" t="s">
        <v>49</v>
      </c>
      <c r="AE166" s="267"/>
      <c r="AF166" s="267"/>
      <c r="AG166" s="265"/>
      <c r="AH166" s="269" t="s">
        <v>50</v>
      </c>
      <c r="AI166" s="264"/>
      <c r="AJ166" s="270"/>
      <c r="AK166" s="41"/>
      <c r="AL166" s="293"/>
    </row>
    <row r="167" spans="1:46" s="48" customFormat="1" ht="25.5" customHeight="1">
      <c r="A167" s="1166"/>
      <c r="B167" s="308" t="s">
        <v>190</v>
      </c>
      <c r="C167" s="1243" t="s">
        <v>242</v>
      </c>
      <c r="D167" s="1244"/>
      <c r="E167" s="1244"/>
      <c r="F167" s="1244"/>
      <c r="G167" s="1244"/>
      <c r="H167" s="1244"/>
      <c r="I167" s="1244"/>
      <c r="J167" s="1244"/>
      <c r="K167" s="1244"/>
      <c r="L167" s="1244"/>
      <c r="M167" s="1244"/>
      <c r="N167" s="1244"/>
      <c r="O167" s="1244"/>
      <c r="P167" s="1244"/>
      <c r="Q167" s="1244"/>
      <c r="R167" s="1244"/>
      <c r="S167" s="1244"/>
      <c r="T167" s="1244"/>
      <c r="U167" s="1245"/>
      <c r="V167" s="1245"/>
      <c r="W167" s="1245"/>
      <c r="X167" s="1245"/>
      <c r="Y167" s="1245"/>
      <c r="Z167" s="1245"/>
      <c r="AA167" s="1245"/>
      <c r="AB167" s="1245"/>
      <c r="AC167" s="1245"/>
      <c r="AD167" s="1245"/>
      <c r="AE167" s="1245"/>
      <c r="AF167" s="1245"/>
      <c r="AG167" s="1245"/>
      <c r="AH167" s="1245"/>
      <c r="AI167" s="1245"/>
      <c r="AJ167" s="1246"/>
      <c r="AK167" s="41"/>
      <c r="AL167" s="218"/>
    </row>
    <row r="168" spans="1:46" s="48" customFormat="1" ht="27" customHeight="1">
      <c r="A168" s="1167"/>
      <c r="B168" s="1374"/>
      <c r="C168" s="1113" t="s">
        <v>201</v>
      </c>
      <c r="D168" s="1114"/>
      <c r="E168" s="1114"/>
      <c r="F168" s="1114"/>
      <c r="G168" s="1114"/>
      <c r="H168" s="1114"/>
      <c r="I168" s="1114"/>
      <c r="J168" s="1115"/>
      <c r="K168" s="309" t="s">
        <v>656</v>
      </c>
      <c r="L168" s="310" t="s">
        <v>65</v>
      </c>
      <c r="M168" s="1252" t="s">
        <v>42</v>
      </c>
      <c r="N168" s="1253"/>
      <c r="O168" s="1253"/>
      <c r="P168" s="1253"/>
      <c r="Q168" s="1253"/>
      <c r="R168" s="1253"/>
      <c r="S168" s="1253"/>
      <c r="T168" s="1253"/>
      <c r="U168" s="1253"/>
      <c r="V168" s="1253"/>
      <c r="W168" s="1253"/>
      <c r="X168" s="1253"/>
      <c r="Y168" s="1253"/>
      <c r="Z168" s="1253"/>
      <c r="AA168" s="1253"/>
      <c r="AB168" s="1253"/>
      <c r="AC168" s="1253"/>
      <c r="AD168" s="1253"/>
      <c r="AE168" s="1253"/>
      <c r="AF168" s="1253"/>
      <c r="AG168" s="1253"/>
      <c r="AH168" s="1253"/>
      <c r="AI168" s="1253"/>
      <c r="AJ168" s="1254"/>
      <c r="AK168" s="41"/>
      <c r="AL168" s="275"/>
    </row>
    <row r="169" spans="1:46" s="48" customFormat="1" ht="40.5" customHeight="1">
      <c r="A169" s="1167"/>
      <c r="B169" s="1248"/>
      <c r="C169" s="1116"/>
      <c r="D169" s="1117"/>
      <c r="E169" s="1117"/>
      <c r="F169" s="1117"/>
      <c r="G169" s="1117"/>
      <c r="H169" s="1117"/>
      <c r="I169" s="1117"/>
      <c r="J169" s="1118"/>
      <c r="K169" s="311" t="s">
        <v>656</v>
      </c>
      <c r="L169" s="312" t="s">
        <v>198</v>
      </c>
      <c r="M169" s="1234" t="s">
        <v>38</v>
      </c>
      <c r="N169" s="1119"/>
      <c r="O169" s="1119"/>
      <c r="P169" s="1119"/>
      <c r="Q169" s="1119"/>
      <c r="R169" s="1119"/>
      <c r="S169" s="1119"/>
      <c r="T169" s="1119"/>
      <c r="U169" s="1119"/>
      <c r="V169" s="1119"/>
      <c r="W169" s="1119"/>
      <c r="X169" s="1119"/>
      <c r="Y169" s="1119"/>
      <c r="Z169" s="1119"/>
      <c r="AA169" s="1119"/>
      <c r="AB169" s="1119"/>
      <c r="AC169" s="1119"/>
      <c r="AD169" s="1119"/>
      <c r="AE169" s="1119"/>
      <c r="AF169" s="1119"/>
      <c r="AG169" s="1119"/>
      <c r="AH169" s="1119"/>
      <c r="AI169" s="1119"/>
      <c r="AJ169" s="1235"/>
      <c r="AK169" s="313"/>
      <c r="AL169" s="314"/>
    </row>
    <row r="170" spans="1:46" s="48" customFormat="1" ht="40.5" customHeight="1">
      <c r="A170" s="1168"/>
      <c r="B170" s="1248"/>
      <c r="C170" s="1116"/>
      <c r="D170" s="1117"/>
      <c r="E170" s="1117"/>
      <c r="F170" s="1117"/>
      <c r="G170" s="1117"/>
      <c r="H170" s="1117"/>
      <c r="I170" s="1117"/>
      <c r="J170" s="1118"/>
      <c r="K170" s="299"/>
      <c r="L170" s="315" t="s">
        <v>197</v>
      </c>
      <c r="M170" s="1236" t="s">
        <v>43</v>
      </c>
      <c r="N170" s="1237"/>
      <c r="O170" s="1237"/>
      <c r="P170" s="1237"/>
      <c r="Q170" s="1237"/>
      <c r="R170" s="1237"/>
      <c r="S170" s="1237"/>
      <c r="T170" s="1237"/>
      <c r="U170" s="1237"/>
      <c r="V170" s="1237"/>
      <c r="W170" s="1237"/>
      <c r="X170" s="1237"/>
      <c r="Y170" s="1237"/>
      <c r="Z170" s="1237"/>
      <c r="AA170" s="1237"/>
      <c r="AB170" s="1237"/>
      <c r="AC170" s="1237"/>
      <c r="AD170" s="1237"/>
      <c r="AE170" s="1237"/>
      <c r="AF170" s="1237"/>
      <c r="AG170" s="1237"/>
      <c r="AH170" s="1237"/>
      <c r="AI170" s="1237"/>
      <c r="AJ170" s="1238"/>
      <c r="AK170" s="313"/>
      <c r="AL170" s="314"/>
    </row>
    <row r="171" spans="1:46" s="48" customFormat="1" ht="18" customHeight="1">
      <c r="A171" s="300"/>
      <c r="B171" s="301" t="s">
        <v>200</v>
      </c>
      <c r="C171" s="302" t="s">
        <v>243</v>
      </c>
      <c r="D171" s="303"/>
      <c r="E171" s="303"/>
      <c r="F171" s="303"/>
      <c r="G171" s="303"/>
      <c r="H171" s="303"/>
      <c r="I171" s="303"/>
      <c r="J171" s="303"/>
      <c r="K171" s="303"/>
      <c r="L171" s="303"/>
      <c r="M171" s="303"/>
      <c r="N171" s="303"/>
      <c r="O171" s="303"/>
      <c r="P171" s="303"/>
      <c r="Q171" s="303"/>
      <c r="R171" s="303"/>
      <c r="S171" s="303"/>
      <c r="T171" s="303"/>
      <c r="U171" s="303"/>
      <c r="V171" s="303"/>
      <c r="W171" s="303"/>
      <c r="X171" s="303"/>
      <c r="Y171" s="316"/>
      <c r="Z171" s="316"/>
      <c r="AA171" s="316"/>
      <c r="AB171" s="316"/>
      <c r="AC171" s="317"/>
      <c r="AD171" s="317"/>
      <c r="AE171" s="317"/>
      <c r="AF171" s="317"/>
      <c r="AG171" s="318"/>
      <c r="AH171" s="318"/>
      <c r="AI171" s="318"/>
      <c r="AJ171" s="319"/>
      <c r="AK171" s="274"/>
      <c r="AL171" s="275"/>
    </row>
    <row r="172" spans="1:46" s="668" customFormat="1" ht="15" customHeight="1">
      <c r="A172" s="1131" t="s">
        <v>398</v>
      </c>
      <c r="B172" s="1132"/>
      <c r="C172" s="1132"/>
      <c r="D172" s="1132"/>
      <c r="E172" s="1132"/>
      <c r="F172" s="1132"/>
      <c r="G172" s="1132"/>
      <c r="H172" s="1132"/>
      <c r="I172" s="1132"/>
      <c r="J172" s="1132"/>
      <c r="K172" s="1132"/>
      <c r="L172" s="1132"/>
      <c r="M172" s="1132"/>
      <c r="N172" s="1132"/>
      <c r="O172" s="1132"/>
      <c r="P172" s="1132"/>
      <c r="Q172" s="1132"/>
      <c r="R172" s="1132"/>
      <c r="S172" s="1132"/>
      <c r="T172" s="1132"/>
      <c r="U172" s="1132"/>
      <c r="V172" s="1132"/>
      <c r="W172" s="1132"/>
      <c r="X172" s="1132"/>
      <c r="Y172" s="1132"/>
      <c r="Z172" s="1132"/>
      <c r="AA172" s="1132"/>
      <c r="AB172" s="1132"/>
      <c r="AC172" s="1132"/>
      <c r="AD172" s="1132"/>
      <c r="AE172" s="1132"/>
      <c r="AF172" s="1133"/>
      <c r="AG172" s="810" t="s">
        <v>656</v>
      </c>
      <c r="AH172" s="666" t="s">
        <v>95</v>
      </c>
      <c r="AI172" s="665"/>
      <c r="AJ172" s="693"/>
      <c r="AK172" s="686"/>
    </row>
    <row r="173" spans="1:46" s="48" customFormat="1" ht="28.5" customHeight="1">
      <c r="A173" s="1239" t="s">
        <v>109</v>
      </c>
      <c r="B173" s="1239"/>
      <c r="C173" s="1239"/>
      <c r="D173" s="1239"/>
      <c r="E173" s="1239"/>
      <c r="F173" s="1239"/>
      <c r="G173" s="1239"/>
      <c r="H173" s="1239"/>
      <c r="I173" s="1239"/>
      <c r="J173" s="1239"/>
      <c r="K173" s="1239"/>
      <c r="L173" s="1239"/>
      <c r="M173" s="1239"/>
      <c r="N173" s="1239"/>
      <c r="O173" s="1239"/>
      <c r="P173" s="1239"/>
      <c r="Q173" s="1239"/>
      <c r="R173" s="1239"/>
      <c r="S173" s="1239"/>
      <c r="T173" s="1239"/>
      <c r="U173" s="1239"/>
      <c r="V173" s="1239"/>
      <c r="W173" s="1239"/>
      <c r="X173" s="1239"/>
      <c r="Y173" s="1239"/>
      <c r="Z173" s="1239"/>
      <c r="AA173" s="1239"/>
      <c r="AB173" s="1239"/>
      <c r="AC173" s="1239"/>
      <c r="AD173" s="1239"/>
      <c r="AE173" s="1239"/>
      <c r="AF173" s="1239"/>
      <c r="AG173" s="1239"/>
      <c r="AH173" s="1239"/>
      <c r="AI173" s="1239"/>
      <c r="AJ173" s="1239"/>
      <c r="AK173" s="313"/>
      <c r="AL173" s="218"/>
    </row>
    <row r="174" spans="1:46">
      <c r="A174" s="65" t="s">
        <v>408</v>
      </c>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K174" s="313"/>
      <c r="AT174" s="60"/>
    </row>
    <row r="175" spans="1:46" ht="5.25" customHeight="1">
      <c r="A175" s="65"/>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J175" s="60"/>
    </row>
    <row r="176" spans="1:46" ht="129.94999999999999" customHeight="1">
      <c r="A176" s="1161" t="s">
        <v>308</v>
      </c>
      <c r="B176" s="1162"/>
      <c r="C176" s="1162"/>
      <c r="D176" s="1162"/>
      <c r="E176" s="1162"/>
      <c r="F176" s="1162"/>
      <c r="G176" s="1162"/>
      <c r="H176" s="1162"/>
      <c r="I176" s="1162"/>
      <c r="J176" s="1162"/>
      <c r="K176" s="1162"/>
      <c r="L176" s="1162"/>
      <c r="M176" s="1162"/>
      <c r="N176" s="1162"/>
      <c r="O176" s="1162"/>
      <c r="P176" s="1162"/>
      <c r="Q176" s="1162"/>
      <c r="R176" s="1162"/>
      <c r="S176" s="1162"/>
      <c r="T176" s="1162"/>
      <c r="U176" s="1162"/>
      <c r="V176" s="1162"/>
      <c r="W176" s="1162"/>
      <c r="X176" s="1162"/>
      <c r="Y176" s="1162"/>
      <c r="Z176" s="1162"/>
      <c r="AA176" s="1162"/>
      <c r="AB176" s="1162"/>
      <c r="AC176" s="1162"/>
      <c r="AD176" s="1162"/>
      <c r="AE176" s="1162"/>
      <c r="AF176" s="1162"/>
      <c r="AG176" s="1162"/>
      <c r="AH176" s="1162"/>
      <c r="AI176" s="1162"/>
      <c r="AJ176" s="1163"/>
      <c r="AK176" s="320"/>
      <c r="AT176" s="60"/>
    </row>
    <row r="177" spans="1:46" ht="7.5" customHeight="1" thickBot="1">
      <c r="A177" s="493"/>
      <c r="B177" s="493"/>
      <c r="C177" s="493"/>
      <c r="D177" s="493"/>
      <c r="E177" s="493"/>
      <c r="F177" s="493"/>
      <c r="G177" s="493"/>
      <c r="H177" s="493"/>
      <c r="I177" s="493"/>
      <c r="J177" s="493"/>
      <c r="K177" s="493"/>
      <c r="L177" s="493"/>
      <c r="M177" s="493"/>
      <c r="N177" s="493"/>
      <c r="O177" s="493"/>
      <c r="P177" s="493"/>
      <c r="Q177" s="493"/>
      <c r="R177" s="493"/>
      <c r="S177" s="493"/>
      <c r="T177" s="493"/>
      <c r="U177" s="493"/>
      <c r="V177" s="493"/>
      <c r="W177" s="493"/>
      <c r="X177" s="493"/>
      <c r="Y177" s="493"/>
      <c r="Z177" s="493"/>
      <c r="AA177" s="493"/>
      <c r="AB177" s="493"/>
      <c r="AC177" s="493"/>
      <c r="AD177" s="493"/>
      <c r="AE177" s="493"/>
      <c r="AF177" s="493"/>
      <c r="AG177" s="493"/>
      <c r="AH177" s="493"/>
      <c r="AI177" s="493"/>
      <c r="AJ177" s="494"/>
      <c r="AK177" s="320"/>
      <c r="AT177" s="60"/>
    </row>
    <row r="178" spans="1:46" ht="15" customHeight="1">
      <c r="A178" s="1250" t="s">
        <v>40</v>
      </c>
      <c r="B178" s="1241"/>
      <c r="C178" s="1241"/>
      <c r="D178" s="1251"/>
      <c r="E178" s="1240" t="s">
        <v>39</v>
      </c>
      <c r="F178" s="1241"/>
      <c r="G178" s="1241"/>
      <c r="H178" s="1241"/>
      <c r="I178" s="1241"/>
      <c r="J178" s="1241"/>
      <c r="K178" s="1241"/>
      <c r="L178" s="1241"/>
      <c r="M178" s="1241"/>
      <c r="N178" s="1241"/>
      <c r="O178" s="1241"/>
      <c r="P178" s="1241"/>
      <c r="Q178" s="1241"/>
      <c r="R178" s="1241"/>
      <c r="S178" s="1241"/>
      <c r="T178" s="1241"/>
      <c r="U178" s="1241"/>
      <c r="V178" s="1241"/>
      <c r="W178" s="1241"/>
      <c r="X178" s="1241"/>
      <c r="Y178" s="1241"/>
      <c r="Z178" s="1241"/>
      <c r="AA178" s="1241"/>
      <c r="AB178" s="1241"/>
      <c r="AC178" s="1241"/>
      <c r="AD178" s="1241"/>
      <c r="AE178" s="1241"/>
      <c r="AF178" s="1241"/>
      <c r="AG178" s="1241"/>
      <c r="AH178" s="1241"/>
      <c r="AI178" s="1241"/>
      <c r="AJ178" s="1242"/>
      <c r="AK178" s="320"/>
      <c r="AT178" s="60"/>
    </row>
    <row r="179" spans="1:46" s="321" customFormat="1" ht="15" customHeight="1">
      <c r="A179" s="1121" t="s">
        <v>275</v>
      </c>
      <c r="B179" s="1122"/>
      <c r="C179" s="1122"/>
      <c r="D179" s="1122"/>
      <c r="E179" s="816"/>
      <c r="F179" s="1129" t="s">
        <v>281</v>
      </c>
      <c r="G179" s="1129"/>
      <c r="H179" s="1129"/>
      <c r="I179" s="1129"/>
      <c r="J179" s="1129"/>
      <c r="K179" s="1129"/>
      <c r="L179" s="1129"/>
      <c r="M179" s="1129"/>
      <c r="N179" s="1129"/>
      <c r="O179" s="1129"/>
      <c r="P179" s="1129"/>
      <c r="Q179" s="1129"/>
      <c r="R179" s="1129"/>
      <c r="S179" s="1129"/>
      <c r="T179" s="1129"/>
      <c r="U179" s="1129"/>
      <c r="V179" s="1129"/>
      <c r="W179" s="1129"/>
      <c r="X179" s="1129"/>
      <c r="Y179" s="1129"/>
      <c r="Z179" s="1129"/>
      <c r="AA179" s="1129"/>
      <c r="AB179" s="1129"/>
      <c r="AC179" s="1129"/>
      <c r="AD179" s="1129"/>
      <c r="AE179" s="1129"/>
      <c r="AF179" s="1129"/>
      <c r="AG179" s="1129"/>
      <c r="AH179" s="1129"/>
      <c r="AI179" s="1129"/>
      <c r="AJ179" s="1130"/>
      <c r="AK179" s="320"/>
    </row>
    <row r="180" spans="1:46" s="321" customFormat="1" ht="15" customHeight="1">
      <c r="A180" s="1123"/>
      <c r="B180" s="1124"/>
      <c r="C180" s="1124"/>
      <c r="D180" s="1124"/>
      <c r="E180" s="817"/>
      <c r="F180" s="1119" t="s">
        <v>282</v>
      </c>
      <c r="G180" s="1119"/>
      <c r="H180" s="1119"/>
      <c r="I180" s="1119"/>
      <c r="J180" s="1119"/>
      <c r="K180" s="1119"/>
      <c r="L180" s="1119"/>
      <c r="M180" s="1119"/>
      <c r="N180" s="1119"/>
      <c r="O180" s="1119"/>
      <c r="P180" s="1119"/>
      <c r="Q180" s="1119"/>
      <c r="R180" s="1119"/>
      <c r="S180" s="1119"/>
      <c r="T180" s="1119"/>
      <c r="U180" s="1119"/>
      <c r="V180" s="1119"/>
      <c r="W180" s="1119"/>
      <c r="X180" s="1119"/>
      <c r="Y180" s="1119"/>
      <c r="Z180" s="1119"/>
      <c r="AA180" s="1119"/>
      <c r="AB180" s="1119"/>
      <c r="AC180" s="1119"/>
      <c r="AD180" s="1119"/>
      <c r="AE180" s="1119"/>
      <c r="AF180" s="1119"/>
      <c r="AG180" s="1119"/>
      <c r="AH180" s="1119"/>
      <c r="AI180" s="1119"/>
      <c r="AJ180" s="1120"/>
      <c r="AK180" s="320"/>
    </row>
    <row r="181" spans="1:46" s="321" customFormat="1" ht="15" customHeight="1">
      <c r="A181" s="1123"/>
      <c r="B181" s="1124"/>
      <c r="C181" s="1124"/>
      <c r="D181" s="1124"/>
      <c r="E181" s="817"/>
      <c r="F181" s="1119" t="s">
        <v>283</v>
      </c>
      <c r="G181" s="1119"/>
      <c r="H181" s="1119"/>
      <c r="I181" s="1119"/>
      <c r="J181" s="1119"/>
      <c r="K181" s="1119"/>
      <c r="L181" s="1119"/>
      <c r="M181" s="1119"/>
      <c r="N181" s="1119"/>
      <c r="O181" s="1119"/>
      <c r="P181" s="1119"/>
      <c r="Q181" s="1119"/>
      <c r="R181" s="1119"/>
      <c r="S181" s="1119"/>
      <c r="T181" s="1119"/>
      <c r="U181" s="1119"/>
      <c r="V181" s="1119"/>
      <c r="W181" s="1119"/>
      <c r="X181" s="1119"/>
      <c r="Y181" s="1119"/>
      <c r="Z181" s="1119"/>
      <c r="AA181" s="1119"/>
      <c r="AB181" s="1119"/>
      <c r="AC181" s="1119"/>
      <c r="AD181" s="1119"/>
      <c r="AE181" s="1119"/>
      <c r="AF181" s="1119"/>
      <c r="AG181" s="1119"/>
      <c r="AH181" s="1119"/>
      <c r="AI181" s="1119"/>
      <c r="AJ181" s="1120"/>
      <c r="AK181" s="320"/>
    </row>
    <row r="182" spans="1:46" s="321" customFormat="1" ht="15" customHeight="1">
      <c r="A182" s="1125"/>
      <c r="B182" s="1126"/>
      <c r="C182" s="1126"/>
      <c r="D182" s="1126"/>
      <c r="E182" s="818"/>
      <c r="F182" s="1127" t="s">
        <v>284</v>
      </c>
      <c r="G182" s="1127"/>
      <c r="H182" s="1127"/>
      <c r="I182" s="1127"/>
      <c r="J182" s="1127"/>
      <c r="K182" s="1127"/>
      <c r="L182" s="1127"/>
      <c r="M182" s="1127"/>
      <c r="N182" s="1127"/>
      <c r="O182" s="1127"/>
      <c r="P182" s="1127"/>
      <c r="Q182" s="1127"/>
      <c r="R182" s="1127"/>
      <c r="S182" s="1127"/>
      <c r="T182" s="1127"/>
      <c r="U182" s="1127"/>
      <c r="V182" s="1127"/>
      <c r="W182" s="1127"/>
      <c r="X182" s="1127"/>
      <c r="Y182" s="1127"/>
      <c r="Z182" s="1127"/>
      <c r="AA182" s="1127"/>
      <c r="AB182" s="1127"/>
      <c r="AC182" s="1127"/>
      <c r="AD182" s="1127"/>
      <c r="AE182" s="1127"/>
      <c r="AF182" s="1127"/>
      <c r="AG182" s="1127"/>
      <c r="AH182" s="1127"/>
      <c r="AI182" s="1127"/>
      <c r="AJ182" s="1128"/>
      <c r="AK182" s="320"/>
    </row>
    <row r="183" spans="1:46" s="321" customFormat="1" ht="30" customHeight="1">
      <c r="A183" s="1121" t="s">
        <v>276</v>
      </c>
      <c r="B183" s="1122"/>
      <c r="C183" s="1122"/>
      <c r="D183" s="1122"/>
      <c r="E183" s="816" t="s">
        <v>656</v>
      </c>
      <c r="F183" s="1129" t="s">
        <v>310</v>
      </c>
      <c r="G183" s="1129"/>
      <c r="H183" s="1129"/>
      <c r="I183" s="1129"/>
      <c r="J183" s="1129"/>
      <c r="K183" s="1129"/>
      <c r="L183" s="1129"/>
      <c r="M183" s="1129"/>
      <c r="N183" s="1129"/>
      <c r="O183" s="1129"/>
      <c r="P183" s="1129"/>
      <c r="Q183" s="1129"/>
      <c r="R183" s="1129"/>
      <c r="S183" s="1129"/>
      <c r="T183" s="1129"/>
      <c r="U183" s="1129"/>
      <c r="V183" s="1129"/>
      <c r="W183" s="1129"/>
      <c r="X183" s="1129"/>
      <c r="Y183" s="1129"/>
      <c r="Z183" s="1129"/>
      <c r="AA183" s="1129"/>
      <c r="AB183" s="1129"/>
      <c r="AC183" s="1129"/>
      <c r="AD183" s="1129"/>
      <c r="AE183" s="1129"/>
      <c r="AF183" s="1129"/>
      <c r="AG183" s="1129"/>
      <c r="AH183" s="1129"/>
      <c r="AI183" s="1129"/>
      <c r="AJ183" s="1130"/>
      <c r="AK183" s="320"/>
    </row>
    <row r="184" spans="1:46" s="48" customFormat="1" ht="15" customHeight="1">
      <c r="A184" s="1123"/>
      <c r="B184" s="1124"/>
      <c r="C184" s="1124"/>
      <c r="D184" s="1124"/>
      <c r="E184" s="817"/>
      <c r="F184" s="1119" t="s">
        <v>285</v>
      </c>
      <c r="G184" s="1119"/>
      <c r="H184" s="1119"/>
      <c r="I184" s="1119"/>
      <c r="J184" s="1119"/>
      <c r="K184" s="1119"/>
      <c r="L184" s="1119"/>
      <c r="M184" s="1119"/>
      <c r="N184" s="1119"/>
      <c r="O184" s="1119"/>
      <c r="P184" s="1119"/>
      <c r="Q184" s="1119"/>
      <c r="R184" s="1119"/>
      <c r="S184" s="1119"/>
      <c r="T184" s="1119"/>
      <c r="U184" s="1119"/>
      <c r="V184" s="1119"/>
      <c r="W184" s="1119"/>
      <c r="X184" s="1119"/>
      <c r="Y184" s="1119"/>
      <c r="Z184" s="1119"/>
      <c r="AA184" s="1119"/>
      <c r="AB184" s="1119"/>
      <c r="AC184" s="1119"/>
      <c r="AD184" s="1119"/>
      <c r="AE184" s="1119"/>
      <c r="AF184" s="1119"/>
      <c r="AG184" s="1119"/>
      <c r="AH184" s="1119"/>
      <c r="AI184" s="1119"/>
      <c r="AJ184" s="1120"/>
      <c r="AK184" s="320"/>
    </row>
    <row r="185" spans="1:46" s="48" customFormat="1" ht="15" customHeight="1">
      <c r="A185" s="1123"/>
      <c r="B185" s="1124"/>
      <c r="C185" s="1124"/>
      <c r="D185" s="1124"/>
      <c r="E185" s="817"/>
      <c r="F185" s="1119" t="s">
        <v>286</v>
      </c>
      <c r="G185" s="1119"/>
      <c r="H185" s="1119"/>
      <c r="I185" s="1119"/>
      <c r="J185" s="1119"/>
      <c r="K185" s="1119"/>
      <c r="L185" s="1119"/>
      <c r="M185" s="1119"/>
      <c r="N185" s="1119"/>
      <c r="O185" s="1119"/>
      <c r="P185" s="1119"/>
      <c r="Q185" s="1119"/>
      <c r="R185" s="1119"/>
      <c r="S185" s="1119"/>
      <c r="T185" s="1119"/>
      <c r="U185" s="1119"/>
      <c r="V185" s="1119"/>
      <c r="W185" s="1119"/>
      <c r="X185" s="1119"/>
      <c r="Y185" s="1119"/>
      <c r="Z185" s="1119"/>
      <c r="AA185" s="1119"/>
      <c r="AB185" s="1119"/>
      <c r="AC185" s="1119"/>
      <c r="AD185" s="1119"/>
      <c r="AE185" s="1119"/>
      <c r="AF185" s="1119"/>
      <c r="AG185" s="1119"/>
      <c r="AH185" s="1119"/>
      <c r="AI185" s="1119"/>
      <c r="AJ185" s="1120"/>
      <c r="AK185" s="320"/>
    </row>
    <row r="186" spans="1:46" s="48" customFormat="1" ht="15" customHeight="1">
      <c r="A186" s="1125"/>
      <c r="B186" s="1126"/>
      <c r="C186" s="1126"/>
      <c r="D186" s="1126"/>
      <c r="E186" s="818"/>
      <c r="F186" s="1127" t="s">
        <v>287</v>
      </c>
      <c r="G186" s="1127"/>
      <c r="H186" s="1127"/>
      <c r="I186" s="1127"/>
      <c r="J186" s="1127"/>
      <c r="K186" s="1127"/>
      <c r="L186" s="1127"/>
      <c r="M186" s="1127"/>
      <c r="N186" s="1127"/>
      <c r="O186" s="1127"/>
      <c r="P186" s="1127"/>
      <c r="Q186" s="1127"/>
      <c r="R186" s="1127"/>
      <c r="S186" s="1127"/>
      <c r="T186" s="1127"/>
      <c r="U186" s="1127"/>
      <c r="V186" s="1127"/>
      <c r="W186" s="1127"/>
      <c r="X186" s="1127"/>
      <c r="Y186" s="1127"/>
      <c r="Z186" s="1127"/>
      <c r="AA186" s="1127"/>
      <c r="AB186" s="1127"/>
      <c r="AC186" s="1127"/>
      <c r="AD186" s="1127"/>
      <c r="AE186" s="1127"/>
      <c r="AF186" s="1127"/>
      <c r="AG186" s="1127"/>
      <c r="AH186" s="1127"/>
      <c r="AI186" s="1127"/>
      <c r="AJ186" s="1128"/>
      <c r="AK186" s="320"/>
    </row>
    <row r="187" spans="1:46" s="48" customFormat="1" ht="15" customHeight="1">
      <c r="A187" s="1121" t="s">
        <v>277</v>
      </c>
      <c r="B187" s="1122"/>
      <c r="C187" s="1122"/>
      <c r="D187" s="1122"/>
      <c r="E187" s="816"/>
      <c r="F187" s="1129" t="s">
        <v>288</v>
      </c>
      <c r="G187" s="1129"/>
      <c r="H187" s="1129"/>
      <c r="I187" s="1129"/>
      <c r="J187" s="1129"/>
      <c r="K187" s="1129"/>
      <c r="L187" s="1129"/>
      <c r="M187" s="1129"/>
      <c r="N187" s="1129"/>
      <c r="O187" s="1129"/>
      <c r="P187" s="1129"/>
      <c r="Q187" s="1129"/>
      <c r="R187" s="1129"/>
      <c r="S187" s="1129"/>
      <c r="T187" s="1129"/>
      <c r="U187" s="1129"/>
      <c r="V187" s="1129"/>
      <c r="W187" s="1129"/>
      <c r="X187" s="1129"/>
      <c r="Y187" s="1129"/>
      <c r="Z187" s="1129"/>
      <c r="AA187" s="1129"/>
      <c r="AB187" s="1129"/>
      <c r="AC187" s="1129"/>
      <c r="AD187" s="1129"/>
      <c r="AE187" s="1129"/>
      <c r="AF187" s="1129"/>
      <c r="AG187" s="1129"/>
      <c r="AH187" s="1129"/>
      <c r="AI187" s="1129"/>
      <c r="AJ187" s="1130"/>
      <c r="AK187" s="320"/>
    </row>
    <row r="188" spans="1:46" s="48" customFormat="1" ht="30" customHeight="1">
      <c r="A188" s="1123"/>
      <c r="B188" s="1124"/>
      <c r="C188" s="1124"/>
      <c r="D188" s="1124"/>
      <c r="E188" s="817"/>
      <c r="F188" s="1119" t="s">
        <v>289</v>
      </c>
      <c r="G188" s="1119"/>
      <c r="H188" s="1119"/>
      <c r="I188" s="1119"/>
      <c r="J188" s="1119"/>
      <c r="K188" s="1119"/>
      <c r="L188" s="1119"/>
      <c r="M188" s="1119"/>
      <c r="N188" s="1119"/>
      <c r="O188" s="1119"/>
      <c r="P188" s="1119"/>
      <c r="Q188" s="1119"/>
      <c r="R188" s="1119"/>
      <c r="S188" s="1119"/>
      <c r="T188" s="1119"/>
      <c r="U188" s="1119"/>
      <c r="V188" s="1119"/>
      <c r="W188" s="1119"/>
      <c r="X188" s="1119"/>
      <c r="Y188" s="1119"/>
      <c r="Z188" s="1119"/>
      <c r="AA188" s="1119"/>
      <c r="AB188" s="1119"/>
      <c r="AC188" s="1119"/>
      <c r="AD188" s="1119"/>
      <c r="AE188" s="1119"/>
      <c r="AF188" s="1119"/>
      <c r="AG188" s="1119"/>
      <c r="AH188" s="1119"/>
      <c r="AI188" s="1119"/>
      <c r="AJ188" s="1120"/>
      <c r="AK188" s="320"/>
    </row>
    <row r="189" spans="1:46" s="48" customFormat="1" ht="15" customHeight="1">
      <c r="A189" s="1123"/>
      <c r="B189" s="1124"/>
      <c r="C189" s="1124"/>
      <c r="D189" s="1124"/>
      <c r="E189" s="817" t="s">
        <v>656</v>
      </c>
      <c r="F189" s="1119" t="s">
        <v>290</v>
      </c>
      <c r="G189" s="1119"/>
      <c r="H189" s="1119"/>
      <c r="I189" s="1119"/>
      <c r="J189" s="1119"/>
      <c r="K189" s="1119"/>
      <c r="L189" s="1119"/>
      <c r="M189" s="1119"/>
      <c r="N189" s="1119"/>
      <c r="O189" s="1119"/>
      <c r="P189" s="1119"/>
      <c r="Q189" s="1119"/>
      <c r="R189" s="1119"/>
      <c r="S189" s="1119"/>
      <c r="T189" s="1119"/>
      <c r="U189" s="1119"/>
      <c r="V189" s="1119"/>
      <c r="W189" s="1119"/>
      <c r="X189" s="1119"/>
      <c r="Y189" s="1119"/>
      <c r="Z189" s="1119"/>
      <c r="AA189" s="1119"/>
      <c r="AB189" s="1119"/>
      <c r="AC189" s="1119"/>
      <c r="AD189" s="1119"/>
      <c r="AE189" s="1119"/>
      <c r="AF189" s="1119"/>
      <c r="AG189" s="1119"/>
      <c r="AH189" s="1119"/>
      <c r="AI189" s="1119"/>
      <c r="AJ189" s="1120"/>
      <c r="AK189" s="320"/>
    </row>
    <row r="190" spans="1:46" s="48" customFormat="1" ht="15" customHeight="1">
      <c r="A190" s="1123"/>
      <c r="B190" s="1124"/>
      <c r="C190" s="1124"/>
      <c r="D190" s="1124"/>
      <c r="E190" s="817" t="s">
        <v>656</v>
      </c>
      <c r="F190" s="1119" t="s">
        <v>291</v>
      </c>
      <c r="G190" s="1119"/>
      <c r="H190" s="1119"/>
      <c r="I190" s="1119"/>
      <c r="J190" s="1119"/>
      <c r="K190" s="1119"/>
      <c r="L190" s="1119"/>
      <c r="M190" s="1119"/>
      <c r="N190" s="1119"/>
      <c r="O190" s="1119"/>
      <c r="P190" s="1119"/>
      <c r="Q190" s="1119"/>
      <c r="R190" s="1119"/>
      <c r="S190" s="1119"/>
      <c r="T190" s="1119"/>
      <c r="U190" s="1119"/>
      <c r="V190" s="1119"/>
      <c r="W190" s="1119"/>
      <c r="X190" s="1119"/>
      <c r="Y190" s="1119"/>
      <c r="Z190" s="1119"/>
      <c r="AA190" s="1119"/>
      <c r="AB190" s="1119"/>
      <c r="AC190" s="1119"/>
      <c r="AD190" s="1119"/>
      <c r="AE190" s="1119"/>
      <c r="AF190" s="1119"/>
      <c r="AG190" s="1119"/>
      <c r="AH190" s="1119"/>
      <c r="AI190" s="1119"/>
      <c r="AJ190" s="1120"/>
      <c r="AK190" s="320"/>
    </row>
    <row r="191" spans="1:46" s="48" customFormat="1" ht="15" customHeight="1">
      <c r="A191" s="1125"/>
      <c r="B191" s="1126"/>
      <c r="C191" s="1126"/>
      <c r="D191" s="1126"/>
      <c r="E191" s="818"/>
      <c r="F191" s="1127" t="s">
        <v>304</v>
      </c>
      <c r="G191" s="1127"/>
      <c r="H191" s="1127"/>
      <c r="I191" s="1127"/>
      <c r="J191" s="1127"/>
      <c r="K191" s="1127"/>
      <c r="L191" s="1127"/>
      <c r="M191" s="1127"/>
      <c r="N191" s="1127"/>
      <c r="O191" s="1127"/>
      <c r="P191" s="1127"/>
      <c r="Q191" s="1127"/>
      <c r="R191" s="1127"/>
      <c r="S191" s="1127"/>
      <c r="T191" s="1127"/>
      <c r="U191" s="1127"/>
      <c r="V191" s="1127"/>
      <c r="W191" s="1127"/>
      <c r="X191" s="1127"/>
      <c r="Y191" s="1127"/>
      <c r="Z191" s="1127"/>
      <c r="AA191" s="1127"/>
      <c r="AB191" s="1127"/>
      <c r="AC191" s="1127"/>
      <c r="AD191" s="1127"/>
      <c r="AE191" s="1127"/>
      <c r="AF191" s="1127"/>
      <c r="AG191" s="1127"/>
      <c r="AH191" s="1127"/>
      <c r="AI191" s="1127"/>
      <c r="AJ191" s="1128"/>
      <c r="AK191" s="320"/>
    </row>
    <row r="192" spans="1:46" s="48" customFormat="1" ht="30" customHeight="1">
      <c r="A192" s="1121" t="s">
        <v>278</v>
      </c>
      <c r="B192" s="1122"/>
      <c r="C192" s="1122"/>
      <c r="D192" s="1122"/>
      <c r="E192" s="816"/>
      <c r="F192" s="1129" t="s">
        <v>292</v>
      </c>
      <c r="G192" s="1129"/>
      <c r="H192" s="1129"/>
      <c r="I192" s="1129"/>
      <c r="J192" s="1129"/>
      <c r="K192" s="1129"/>
      <c r="L192" s="1129"/>
      <c r="M192" s="1129"/>
      <c r="N192" s="1129"/>
      <c r="O192" s="1129"/>
      <c r="P192" s="1129"/>
      <c r="Q192" s="1129"/>
      <c r="R192" s="1129"/>
      <c r="S192" s="1129"/>
      <c r="T192" s="1129"/>
      <c r="U192" s="1129"/>
      <c r="V192" s="1129"/>
      <c r="W192" s="1129"/>
      <c r="X192" s="1129"/>
      <c r="Y192" s="1129"/>
      <c r="Z192" s="1129"/>
      <c r="AA192" s="1129"/>
      <c r="AB192" s="1129"/>
      <c r="AC192" s="1129"/>
      <c r="AD192" s="1129"/>
      <c r="AE192" s="1129"/>
      <c r="AF192" s="1129"/>
      <c r="AG192" s="1129"/>
      <c r="AH192" s="1129"/>
      <c r="AI192" s="1129"/>
      <c r="AJ192" s="1130"/>
      <c r="AK192" s="320"/>
    </row>
    <row r="193" spans="1:52" s="48" customFormat="1" ht="15" customHeight="1">
      <c r="A193" s="1123"/>
      <c r="B193" s="1124"/>
      <c r="C193" s="1124"/>
      <c r="D193" s="1124"/>
      <c r="E193" s="817"/>
      <c r="F193" s="1119" t="s">
        <v>293</v>
      </c>
      <c r="G193" s="1119"/>
      <c r="H193" s="1119"/>
      <c r="I193" s="1119"/>
      <c r="J193" s="1119"/>
      <c r="K193" s="1119"/>
      <c r="L193" s="1119"/>
      <c r="M193" s="1119"/>
      <c r="N193" s="1119"/>
      <c r="O193" s="1119"/>
      <c r="P193" s="1119"/>
      <c r="Q193" s="1119"/>
      <c r="R193" s="1119"/>
      <c r="S193" s="1119"/>
      <c r="T193" s="1119"/>
      <c r="U193" s="1119"/>
      <c r="V193" s="1119"/>
      <c r="W193" s="1119"/>
      <c r="X193" s="1119"/>
      <c r="Y193" s="1119"/>
      <c r="Z193" s="1119"/>
      <c r="AA193" s="1119"/>
      <c r="AB193" s="1119"/>
      <c r="AC193" s="1119"/>
      <c r="AD193" s="1119"/>
      <c r="AE193" s="1119"/>
      <c r="AF193" s="1119"/>
      <c r="AG193" s="1119"/>
      <c r="AH193" s="1119"/>
      <c r="AI193" s="1119"/>
      <c r="AJ193" s="1120"/>
      <c r="AK193" s="320"/>
    </row>
    <row r="194" spans="1:52" s="48" customFormat="1" ht="15" customHeight="1">
      <c r="A194" s="1123"/>
      <c r="B194" s="1124"/>
      <c r="C194" s="1124"/>
      <c r="D194" s="1124"/>
      <c r="E194" s="817"/>
      <c r="F194" s="1119" t="s">
        <v>294</v>
      </c>
      <c r="G194" s="1119"/>
      <c r="H194" s="1119"/>
      <c r="I194" s="1119"/>
      <c r="J194" s="1119"/>
      <c r="K194" s="1119"/>
      <c r="L194" s="1119"/>
      <c r="M194" s="1119"/>
      <c r="N194" s="1119"/>
      <c r="O194" s="1119"/>
      <c r="P194" s="1119"/>
      <c r="Q194" s="1119"/>
      <c r="R194" s="1119"/>
      <c r="S194" s="1119"/>
      <c r="T194" s="1119"/>
      <c r="U194" s="1119"/>
      <c r="V194" s="1119"/>
      <c r="W194" s="1119"/>
      <c r="X194" s="1119"/>
      <c r="Y194" s="1119"/>
      <c r="Z194" s="1119"/>
      <c r="AA194" s="1119"/>
      <c r="AB194" s="1119"/>
      <c r="AC194" s="1119"/>
      <c r="AD194" s="1119"/>
      <c r="AE194" s="1119"/>
      <c r="AF194" s="1119"/>
      <c r="AG194" s="1119"/>
      <c r="AH194" s="1119"/>
      <c r="AI194" s="1119"/>
      <c r="AJ194" s="1120"/>
      <c r="AK194" s="320"/>
    </row>
    <row r="195" spans="1:52" s="48" customFormat="1" ht="15" customHeight="1">
      <c r="A195" s="1125"/>
      <c r="B195" s="1126"/>
      <c r="C195" s="1126"/>
      <c r="D195" s="1126"/>
      <c r="E195" s="818"/>
      <c r="F195" s="1127" t="s">
        <v>295</v>
      </c>
      <c r="G195" s="1127"/>
      <c r="H195" s="1127"/>
      <c r="I195" s="1127"/>
      <c r="J195" s="1127"/>
      <c r="K195" s="1127"/>
      <c r="L195" s="1127"/>
      <c r="M195" s="1127"/>
      <c r="N195" s="1127"/>
      <c r="O195" s="1127"/>
      <c r="P195" s="1127"/>
      <c r="Q195" s="1127"/>
      <c r="R195" s="1127"/>
      <c r="S195" s="1127"/>
      <c r="T195" s="1127"/>
      <c r="U195" s="1127"/>
      <c r="V195" s="1127"/>
      <c r="W195" s="1127"/>
      <c r="X195" s="1127"/>
      <c r="Y195" s="1127"/>
      <c r="Z195" s="1127"/>
      <c r="AA195" s="1127"/>
      <c r="AB195" s="1127"/>
      <c r="AC195" s="1127"/>
      <c r="AD195" s="1127"/>
      <c r="AE195" s="1127"/>
      <c r="AF195" s="1127"/>
      <c r="AG195" s="1127"/>
      <c r="AH195" s="1127"/>
      <c r="AI195" s="1127"/>
      <c r="AJ195" s="1128"/>
      <c r="AK195" s="320"/>
    </row>
    <row r="196" spans="1:52" s="48" customFormat="1" ht="15" customHeight="1">
      <c r="A196" s="1121" t="s">
        <v>280</v>
      </c>
      <c r="B196" s="1122"/>
      <c r="C196" s="1122"/>
      <c r="D196" s="1122"/>
      <c r="E196" s="816"/>
      <c r="F196" s="1129" t="s">
        <v>296</v>
      </c>
      <c r="G196" s="1129"/>
      <c r="H196" s="1129"/>
      <c r="I196" s="1129"/>
      <c r="J196" s="1129"/>
      <c r="K196" s="1129"/>
      <c r="L196" s="1129"/>
      <c r="M196" s="1129"/>
      <c r="N196" s="1129"/>
      <c r="O196" s="1129"/>
      <c r="P196" s="1129"/>
      <c r="Q196" s="1129"/>
      <c r="R196" s="1129"/>
      <c r="S196" s="1129"/>
      <c r="T196" s="1129"/>
      <c r="U196" s="1129"/>
      <c r="V196" s="1129"/>
      <c r="W196" s="1129"/>
      <c r="X196" s="1129"/>
      <c r="Y196" s="1129"/>
      <c r="Z196" s="1129"/>
      <c r="AA196" s="1129"/>
      <c r="AB196" s="1129"/>
      <c r="AC196" s="1129"/>
      <c r="AD196" s="1129"/>
      <c r="AE196" s="1129"/>
      <c r="AF196" s="1129"/>
      <c r="AG196" s="1129"/>
      <c r="AH196" s="1129"/>
      <c r="AI196" s="1129"/>
      <c r="AJ196" s="1130"/>
      <c r="AK196" s="41"/>
    </row>
    <row r="197" spans="1:52" s="48" customFormat="1" ht="30" customHeight="1">
      <c r="A197" s="1123"/>
      <c r="B197" s="1124"/>
      <c r="C197" s="1124"/>
      <c r="D197" s="1124"/>
      <c r="E197" s="817"/>
      <c r="F197" s="1119" t="s">
        <v>297</v>
      </c>
      <c r="G197" s="1119"/>
      <c r="H197" s="1119"/>
      <c r="I197" s="1119"/>
      <c r="J197" s="1119"/>
      <c r="K197" s="1119"/>
      <c r="L197" s="1119"/>
      <c r="M197" s="1119"/>
      <c r="N197" s="1119"/>
      <c r="O197" s="1119"/>
      <c r="P197" s="1119"/>
      <c r="Q197" s="1119"/>
      <c r="R197" s="1119"/>
      <c r="S197" s="1119"/>
      <c r="T197" s="1119"/>
      <c r="U197" s="1119"/>
      <c r="V197" s="1119"/>
      <c r="W197" s="1119"/>
      <c r="X197" s="1119"/>
      <c r="Y197" s="1119"/>
      <c r="Z197" s="1119"/>
      <c r="AA197" s="1119"/>
      <c r="AB197" s="1119"/>
      <c r="AC197" s="1119"/>
      <c r="AD197" s="1119"/>
      <c r="AE197" s="1119"/>
      <c r="AF197" s="1119"/>
      <c r="AG197" s="1119"/>
      <c r="AH197" s="1119"/>
      <c r="AI197" s="1119"/>
      <c r="AJ197" s="1120"/>
    </row>
    <row r="198" spans="1:52" s="48" customFormat="1" ht="15" customHeight="1">
      <c r="A198" s="1123"/>
      <c r="B198" s="1124"/>
      <c r="C198" s="1124"/>
      <c r="D198" s="1124"/>
      <c r="E198" s="817" t="s">
        <v>656</v>
      </c>
      <c r="F198" s="1119" t="s">
        <v>298</v>
      </c>
      <c r="G198" s="1119"/>
      <c r="H198" s="1119"/>
      <c r="I198" s="1119"/>
      <c r="J198" s="1119"/>
      <c r="K198" s="1119"/>
      <c r="L198" s="1119"/>
      <c r="M198" s="1119"/>
      <c r="N198" s="1119"/>
      <c r="O198" s="1119"/>
      <c r="P198" s="1119"/>
      <c r="Q198" s="1119"/>
      <c r="R198" s="1119"/>
      <c r="S198" s="1119"/>
      <c r="T198" s="1119"/>
      <c r="U198" s="1119"/>
      <c r="V198" s="1119"/>
      <c r="W198" s="1119"/>
      <c r="X198" s="1119"/>
      <c r="Y198" s="1119"/>
      <c r="Z198" s="1119"/>
      <c r="AA198" s="1119"/>
      <c r="AB198" s="1119"/>
      <c r="AC198" s="1119"/>
      <c r="AD198" s="1119"/>
      <c r="AE198" s="1119"/>
      <c r="AF198" s="1119"/>
      <c r="AG198" s="1119"/>
      <c r="AH198" s="1119"/>
      <c r="AI198" s="1119"/>
      <c r="AJ198" s="1120"/>
    </row>
    <row r="199" spans="1:52" s="48" customFormat="1" ht="15" customHeight="1">
      <c r="A199" s="1125"/>
      <c r="B199" s="1126"/>
      <c r="C199" s="1126"/>
      <c r="D199" s="1126"/>
      <c r="E199" s="818"/>
      <c r="F199" s="1127" t="s">
        <v>299</v>
      </c>
      <c r="G199" s="1127"/>
      <c r="H199" s="1127"/>
      <c r="I199" s="1127"/>
      <c r="J199" s="1127"/>
      <c r="K199" s="1127"/>
      <c r="L199" s="1127"/>
      <c r="M199" s="1127"/>
      <c r="N199" s="1127"/>
      <c r="O199" s="1127"/>
      <c r="P199" s="1127"/>
      <c r="Q199" s="1127"/>
      <c r="R199" s="1127"/>
      <c r="S199" s="1127"/>
      <c r="T199" s="1127"/>
      <c r="U199" s="1127"/>
      <c r="V199" s="1127"/>
      <c r="W199" s="1127"/>
      <c r="X199" s="1127"/>
      <c r="Y199" s="1127"/>
      <c r="Z199" s="1127"/>
      <c r="AA199" s="1127"/>
      <c r="AB199" s="1127"/>
      <c r="AC199" s="1127"/>
      <c r="AD199" s="1127"/>
      <c r="AE199" s="1127"/>
      <c r="AF199" s="1127"/>
      <c r="AG199" s="1127"/>
      <c r="AH199" s="1127"/>
      <c r="AI199" s="1127"/>
      <c r="AJ199" s="1128"/>
    </row>
    <row r="200" spans="1:52" s="48" customFormat="1" ht="30" customHeight="1">
      <c r="A200" s="1121" t="s">
        <v>279</v>
      </c>
      <c r="B200" s="1122"/>
      <c r="C200" s="1122"/>
      <c r="D200" s="1122"/>
      <c r="E200" s="816" t="s">
        <v>656</v>
      </c>
      <c r="F200" s="1129" t="s">
        <v>300</v>
      </c>
      <c r="G200" s="1129"/>
      <c r="H200" s="1129"/>
      <c r="I200" s="1129"/>
      <c r="J200" s="1129"/>
      <c r="K200" s="1129"/>
      <c r="L200" s="1129"/>
      <c r="M200" s="1129"/>
      <c r="N200" s="1129"/>
      <c r="O200" s="1129"/>
      <c r="P200" s="1129"/>
      <c r="Q200" s="1129"/>
      <c r="R200" s="1129"/>
      <c r="S200" s="1129"/>
      <c r="T200" s="1129"/>
      <c r="U200" s="1129"/>
      <c r="V200" s="1129"/>
      <c r="W200" s="1129"/>
      <c r="X200" s="1129"/>
      <c r="Y200" s="1129"/>
      <c r="Z200" s="1129"/>
      <c r="AA200" s="1129"/>
      <c r="AB200" s="1129"/>
      <c r="AC200" s="1129"/>
      <c r="AD200" s="1129"/>
      <c r="AE200" s="1129"/>
      <c r="AF200" s="1129"/>
      <c r="AG200" s="1129"/>
      <c r="AH200" s="1129"/>
      <c r="AI200" s="1129"/>
      <c r="AJ200" s="1130"/>
      <c r="AK200" s="313"/>
    </row>
    <row r="201" spans="1:52" s="48" customFormat="1" ht="15" customHeight="1">
      <c r="A201" s="1123"/>
      <c r="B201" s="1124"/>
      <c r="C201" s="1124"/>
      <c r="D201" s="1124"/>
      <c r="E201" s="817"/>
      <c r="F201" s="1119" t="s">
        <v>301</v>
      </c>
      <c r="G201" s="1119"/>
      <c r="H201" s="1119"/>
      <c r="I201" s="1119"/>
      <c r="J201" s="1119"/>
      <c r="K201" s="1119"/>
      <c r="L201" s="1119"/>
      <c r="M201" s="1119"/>
      <c r="N201" s="1119"/>
      <c r="O201" s="1119"/>
      <c r="P201" s="1119"/>
      <c r="Q201" s="1119"/>
      <c r="R201" s="1119"/>
      <c r="S201" s="1119"/>
      <c r="T201" s="1119"/>
      <c r="U201" s="1119"/>
      <c r="V201" s="1119"/>
      <c r="W201" s="1119"/>
      <c r="X201" s="1119"/>
      <c r="Y201" s="1119"/>
      <c r="Z201" s="1119"/>
      <c r="AA201" s="1119"/>
      <c r="AB201" s="1119"/>
      <c r="AC201" s="1119"/>
      <c r="AD201" s="1119"/>
      <c r="AE201" s="1119"/>
      <c r="AF201" s="1119"/>
      <c r="AG201" s="1119"/>
      <c r="AH201" s="1119"/>
      <c r="AI201" s="1119"/>
      <c r="AJ201" s="1120"/>
      <c r="AK201" s="320"/>
    </row>
    <row r="202" spans="1:52" s="48" customFormat="1" ht="15" customHeight="1">
      <c r="A202" s="1123"/>
      <c r="B202" s="1124"/>
      <c r="C202" s="1124"/>
      <c r="D202" s="1124"/>
      <c r="E202" s="817"/>
      <c r="F202" s="1119" t="s">
        <v>302</v>
      </c>
      <c r="G202" s="1119"/>
      <c r="H202" s="1119"/>
      <c r="I202" s="1119"/>
      <c r="J202" s="1119"/>
      <c r="K202" s="1119"/>
      <c r="L202" s="1119"/>
      <c r="M202" s="1119"/>
      <c r="N202" s="1119"/>
      <c r="O202" s="1119"/>
      <c r="P202" s="1119"/>
      <c r="Q202" s="1119"/>
      <c r="R202" s="1119"/>
      <c r="S202" s="1119"/>
      <c r="T202" s="1119"/>
      <c r="U202" s="1119"/>
      <c r="V202" s="1119"/>
      <c r="W202" s="1119"/>
      <c r="X202" s="1119"/>
      <c r="Y202" s="1119"/>
      <c r="Z202" s="1119"/>
      <c r="AA202" s="1119"/>
      <c r="AB202" s="1119"/>
      <c r="AC202" s="1119"/>
      <c r="AD202" s="1119"/>
      <c r="AE202" s="1119"/>
      <c r="AF202" s="1119"/>
      <c r="AG202" s="1119"/>
      <c r="AH202" s="1119"/>
      <c r="AI202" s="1119"/>
      <c r="AJ202" s="1120"/>
      <c r="AK202" s="320"/>
    </row>
    <row r="203" spans="1:52" s="48" customFormat="1" ht="15" customHeight="1" thickBot="1">
      <c r="A203" s="1377"/>
      <c r="B203" s="1378"/>
      <c r="C203" s="1378"/>
      <c r="D203" s="1378"/>
      <c r="E203" s="819"/>
      <c r="F203" s="1375" t="s">
        <v>303</v>
      </c>
      <c r="G203" s="1375"/>
      <c r="H203" s="1375"/>
      <c r="I203" s="1375"/>
      <c r="J203" s="1375"/>
      <c r="K203" s="1375"/>
      <c r="L203" s="1375"/>
      <c r="M203" s="1375"/>
      <c r="N203" s="1375"/>
      <c r="O203" s="1375"/>
      <c r="P203" s="1375"/>
      <c r="Q203" s="1375"/>
      <c r="R203" s="1375"/>
      <c r="S203" s="1375"/>
      <c r="T203" s="1375"/>
      <c r="U203" s="1375"/>
      <c r="V203" s="1375"/>
      <c r="W203" s="1375"/>
      <c r="X203" s="1375"/>
      <c r="Y203" s="1375"/>
      <c r="Z203" s="1375"/>
      <c r="AA203" s="1375"/>
      <c r="AB203" s="1375"/>
      <c r="AC203" s="1375"/>
      <c r="AD203" s="1375"/>
      <c r="AE203" s="1375"/>
      <c r="AF203" s="1375"/>
      <c r="AG203" s="1375"/>
      <c r="AH203" s="1375"/>
      <c r="AI203" s="1375"/>
      <c r="AJ203" s="1376"/>
      <c r="AK203" s="41"/>
    </row>
    <row r="204" spans="1:52" s="668" customFormat="1" ht="15" customHeight="1" thickBot="1">
      <c r="A204" s="1131" t="s">
        <v>398</v>
      </c>
      <c r="B204" s="1132"/>
      <c r="C204" s="1132"/>
      <c r="D204" s="1132"/>
      <c r="E204" s="1132"/>
      <c r="F204" s="1132"/>
      <c r="G204" s="1132"/>
      <c r="H204" s="1132"/>
      <c r="I204" s="1132"/>
      <c r="J204" s="1132"/>
      <c r="K204" s="1132"/>
      <c r="L204" s="1132"/>
      <c r="M204" s="1132"/>
      <c r="N204" s="1132"/>
      <c r="O204" s="1132"/>
      <c r="P204" s="1132"/>
      <c r="Q204" s="1132"/>
      <c r="R204" s="1132"/>
      <c r="S204" s="1132"/>
      <c r="T204" s="1132"/>
      <c r="U204" s="1132"/>
      <c r="V204" s="1132"/>
      <c r="W204" s="1132"/>
      <c r="X204" s="1132"/>
      <c r="Y204" s="1132"/>
      <c r="Z204" s="1132"/>
      <c r="AA204" s="1132"/>
      <c r="AB204" s="1132"/>
      <c r="AC204" s="1132"/>
      <c r="AD204" s="1132"/>
      <c r="AE204" s="1132"/>
      <c r="AF204" s="1133"/>
      <c r="AG204" s="808" t="s">
        <v>656</v>
      </c>
      <c r="AH204" s="684" t="s">
        <v>95</v>
      </c>
      <c r="AI204" s="683"/>
      <c r="AJ204" s="685"/>
      <c r="AK204" s="616"/>
      <c r="AM204" s="609"/>
      <c r="AN204" s="609"/>
      <c r="AO204" s="609"/>
      <c r="AP204" s="609"/>
      <c r="AQ204" s="609"/>
      <c r="AR204" s="609"/>
      <c r="AS204" s="609"/>
      <c r="AT204" s="661"/>
      <c r="AU204" s="609"/>
      <c r="AV204" s="609"/>
      <c r="AW204" s="609"/>
      <c r="AX204" s="609"/>
      <c r="AY204" s="609"/>
      <c r="AZ204" s="609"/>
    </row>
    <row r="205" spans="1:52" s="48" customFormat="1" ht="30" customHeight="1" thickBot="1">
      <c r="A205" s="1217" t="s">
        <v>309</v>
      </c>
      <c r="B205" s="1218"/>
      <c r="C205" s="1218"/>
      <c r="D205" s="1218"/>
      <c r="E205" s="1218"/>
      <c r="F205" s="1218"/>
      <c r="G205" s="1218"/>
      <c r="H205" s="1218"/>
      <c r="I205" s="1218"/>
      <c r="J205" s="1218"/>
      <c r="K205" s="1218"/>
      <c r="L205" s="1218"/>
      <c r="M205" s="1218"/>
      <c r="N205" s="1219"/>
      <c r="O205" s="1197"/>
      <c r="P205" s="1197"/>
      <c r="Q205" s="1198" t="s">
        <v>266</v>
      </c>
      <c r="R205" s="1198"/>
      <c r="S205" s="1223"/>
      <c r="T205" s="1224"/>
      <c r="U205" s="1224"/>
      <c r="V205" s="1224"/>
      <c r="W205" s="1224"/>
      <c r="X205" s="1224"/>
      <c r="Y205" s="1224"/>
      <c r="Z205" s="1224"/>
      <c r="AA205" s="1224"/>
      <c r="AB205" s="1224"/>
      <c r="AC205" s="1224"/>
      <c r="AD205" s="1224"/>
      <c r="AE205" s="1224"/>
      <c r="AF205" s="1224"/>
      <c r="AG205" s="1224"/>
      <c r="AH205" s="1224"/>
      <c r="AI205" s="1224"/>
      <c r="AJ205" s="1225"/>
      <c r="AK205" s="41"/>
    </row>
    <row r="206" spans="1:52" ht="15" customHeight="1">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4"/>
      <c r="AK206" s="41"/>
      <c r="AT206" s="60"/>
    </row>
    <row r="207" spans="1:52">
      <c r="A207" s="65" t="s">
        <v>156</v>
      </c>
      <c r="C207" s="66"/>
      <c r="D207" s="66"/>
      <c r="E207" s="66"/>
      <c r="F207" s="66"/>
      <c r="G207" s="66"/>
      <c r="H207" s="66"/>
      <c r="I207" s="66"/>
      <c r="J207" s="66"/>
      <c r="K207" s="66"/>
      <c r="L207" s="66"/>
      <c r="M207" s="66"/>
      <c r="N207" s="66"/>
      <c r="P207" s="66"/>
      <c r="Q207" s="66"/>
      <c r="R207" s="66"/>
      <c r="S207" s="66"/>
      <c r="T207" s="66"/>
      <c r="U207" s="66"/>
      <c r="V207" s="66"/>
      <c r="W207" s="66"/>
      <c r="X207" s="66"/>
      <c r="Y207" s="66"/>
      <c r="Z207" s="66"/>
      <c r="AA207" s="66"/>
      <c r="AB207" s="66"/>
      <c r="AC207" s="66"/>
      <c r="AD207" s="66"/>
      <c r="AE207" s="66"/>
      <c r="AF207" s="66"/>
      <c r="AK207" s="41"/>
      <c r="AT207" s="60"/>
    </row>
    <row r="208" spans="1:52">
      <c r="A208" s="496" t="s">
        <v>311</v>
      </c>
      <c r="C208" s="66"/>
      <c r="D208" s="66"/>
      <c r="E208" s="66"/>
      <c r="F208" s="66"/>
      <c r="G208" s="66"/>
      <c r="H208" s="66"/>
      <c r="I208" s="66"/>
      <c r="J208" s="66"/>
      <c r="K208" s="66"/>
      <c r="L208" s="66"/>
      <c r="M208" s="66"/>
      <c r="N208" s="66"/>
      <c r="O208" s="495"/>
      <c r="P208" s="66"/>
      <c r="Q208" s="66"/>
      <c r="R208" s="66"/>
      <c r="S208" s="66"/>
      <c r="T208" s="66"/>
      <c r="U208" s="66"/>
      <c r="V208" s="66"/>
      <c r="W208" s="66"/>
      <c r="X208" s="66"/>
      <c r="Y208" s="66"/>
      <c r="Z208" s="66"/>
      <c r="AA208" s="66"/>
      <c r="AB208" s="66"/>
      <c r="AC208" s="66"/>
      <c r="AD208" s="66"/>
      <c r="AE208" s="66"/>
      <c r="AF208" s="66"/>
      <c r="AK208" s="41"/>
      <c r="AT208" s="60"/>
    </row>
    <row r="209" spans="1:52" ht="14.25" thickBot="1">
      <c r="A209" s="325" t="s">
        <v>136</v>
      </c>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4"/>
      <c r="AK209" s="41"/>
      <c r="AT209" s="60"/>
    </row>
    <row r="210" spans="1:52" s="321" customFormat="1" ht="15" customHeight="1">
      <c r="A210" s="1362" t="s">
        <v>23</v>
      </c>
      <c r="B210" s="1363"/>
      <c r="C210" s="1363"/>
      <c r="D210" s="1364"/>
      <c r="E210" s="326" t="s">
        <v>656</v>
      </c>
      <c r="F210" s="327" t="s">
        <v>244</v>
      </c>
      <c r="G210" s="327"/>
      <c r="H210" s="327"/>
      <c r="I210" s="327"/>
      <c r="J210" s="327"/>
      <c r="K210" s="327"/>
      <c r="L210" s="327"/>
      <c r="M210" s="327"/>
      <c r="N210" s="327"/>
      <c r="O210" s="328"/>
      <c r="P210" s="328"/>
      <c r="Q210" s="328"/>
      <c r="R210" s="389"/>
      <c r="S210" s="389"/>
      <c r="T210" s="389"/>
      <c r="U210" s="848" t="s">
        <v>662</v>
      </c>
      <c r="V210" s="329" t="s">
        <v>656</v>
      </c>
      <c r="W210" s="329" t="s">
        <v>206</v>
      </c>
      <c r="X210" s="329"/>
      <c r="Y210" s="329"/>
      <c r="Z210" s="327"/>
      <c r="AA210" s="328"/>
      <c r="AB210" s="328"/>
      <c r="AC210" s="328"/>
      <c r="AD210" s="328"/>
      <c r="AE210" s="328"/>
      <c r="AF210" s="328"/>
      <c r="AG210" s="328"/>
      <c r="AH210" s="328"/>
      <c r="AI210" s="328"/>
      <c r="AJ210" s="330"/>
      <c r="AK210" s="616"/>
    </row>
    <row r="211" spans="1:52" s="321" customFormat="1" ht="15" customHeight="1">
      <c r="A211" s="1365"/>
      <c r="B211" s="1366"/>
      <c r="C211" s="1366"/>
      <c r="D211" s="1367"/>
      <c r="E211" s="331"/>
      <c r="F211" s="333" t="s">
        <v>59</v>
      </c>
      <c r="G211" s="333"/>
      <c r="H211" s="333"/>
      <c r="I211" s="333"/>
      <c r="J211" s="333"/>
      <c r="K211" s="333"/>
      <c r="L211" s="333"/>
      <c r="M211" s="332"/>
      <c r="N211" s="332"/>
      <c r="O211" s="332"/>
      <c r="P211" s="332"/>
      <c r="Q211" s="332"/>
      <c r="R211" s="390"/>
      <c r="S211" s="390"/>
      <c r="T211" s="390"/>
      <c r="U211" s="333" t="s">
        <v>205</v>
      </c>
      <c r="V211" s="334"/>
      <c r="W211" s="334" t="s">
        <v>206</v>
      </c>
      <c r="X211" s="334"/>
      <c r="Y211" s="334"/>
      <c r="Z211" s="333"/>
      <c r="AA211" s="335"/>
      <c r="AB211" s="332"/>
      <c r="AC211" s="332"/>
      <c r="AD211" s="332"/>
      <c r="AE211" s="332"/>
      <c r="AF211" s="332"/>
      <c r="AG211" s="332"/>
      <c r="AH211" s="332"/>
      <c r="AI211" s="332"/>
      <c r="AJ211" s="322"/>
      <c r="AK211" s="41"/>
    </row>
    <row r="212" spans="1:52" s="48" customFormat="1" ht="15" customHeight="1">
      <c r="A212" s="1368" t="s">
        <v>24</v>
      </c>
      <c r="B212" s="1369"/>
      <c r="C212" s="1369"/>
      <c r="D212" s="1370"/>
      <c r="E212" s="331"/>
      <c r="F212" s="1119" t="s">
        <v>25</v>
      </c>
      <c r="G212" s="1119"/>
      <c r="H212" s="1119"/>
      <c r="I212" s="1119"/>
      <c r="J212" s="1119"/>
      <c r="K212" s="1119"/>
      <c r="L212" s="1119"/>
      <c r="M212" s="1119"/>
      <c r="N212" s="1119"/>
      <c r="O212" s="1119"/>
      <c r="P212" s="1119"/>
      <c r="Q212" s="1119"/>
      <c r="R212" s="1119"/>
      <c r="S212" s="1119"/>
      <c r="T212" s="1119"/>
      <c r="U212" s="333" t="s">
        <v>205</v>
      </c>
      <c r="V212" s="334"/>
      <c r="W212" s="334" t="s">
        <v>206</v>
      </c>
      <c r="X212" s="334"/>
      <c r="Y212" s="334"/>
      <c r="Z212" s="333"/>
      <c r="AA212" s="333"/>
      <c r="AB212" s="333"/>
      <c r="AC212" s="333"/>
      <c r="AD212" s="332"/>
      <c r="AE212" s="332"/>
      <c r="AF212" s="332"/>
      <c r="AG212" s="332"/>
      <c r="AH212" s="332"/>
      <c r="AI212" s="332"/>
      <c r="AJ212" s="322"/>
      <c r="AK212" s="41"/>
    </row>
    <row r="213" spans="1:52" s="48" customFormat="1" ht="15" customHeight="1" thickBot="1">
      <c r="A213" s="1371"/>
      <c r="B213" s="1372"/>
      <c r="C213" s="1372"/>
      <c r="D213" s="1373"/>
      <c r="E213" s="336"/>
      <c r="F213" s="337" t="s">
        <v>47</v>
      </c>
      <c r="G213" s="337"/>
      <c r="H213" s="1196"/>
      <c r="I213" s="1196"/>
      <c r="J213" s="1196"/>
      <c r="K213" s="1196"/>
      <c r="L213" s="1196"/>
      <c r="M213" s="1196"/>
      <c r="N213" s="1196"/>
      <c r="O213" s="1196"/>
      <c r="P213" s="1196"/>
      <c r="Q213" s="1196"/>
      <c r="R213" s="1196"/>
      <c r="S213" s="1196"/>
      <c r="T213" s="1196"/>
      <c r="U213" s="1196"/>
      <c r="V213" s="1196"/>
      <c r="W213" s="1196"/>
      <c r="X213" s="1196"/>
      <c r="Y213" s="338" t="s">
        <v>48</v>
      </c>
      <c r="Z213" s="339" t="s">
        <v>205</v>
      </c>
      <c r="AA213" s="340"/>
      <c r="AB213" s="340" t="s">
        <v>207</v>
      </c>
      <c r="AC213" s="340"/>
      <c r="AD213" s="339"/>
      <c r="AE213" s="339"/>
      <c r="AF213" s="339"/>
      <c r="AG213" s="339"/>
      <c r="AH213" s="341"/>
      <c r="AI213" s="341"/>
      <c r="AJ213" s="342"/>
      <c r="AK213" s="41"/>
    </row>
    <row r="214" spans="1:52" s="668" customFormat="1" ht="15" customHeight="1">
      <c r="A214" s="1131" t="s">
        <v>398</v>
      </c>
      <c r="B214" s="1132"/>
      <c r="C214" s="1132"/>
      <c r="D214" s="1132"/>
      <c r="E214" s="1132"/>
      <c r="F214" s="1132"/>
      <c r="G214" s="1132"/>
      <c r="H214" s="1132"/>
      <c r="I214" s="1132"/>
      <c r="J214" s="1132"/>
      <c r="K214" s="1132"/>
      <c r="L214" s="1132"/>
      <c r="M214" s="1132"/>
      <c r="N214" s="1132"/>
      <c r="O214" s="1132"/>
      <c r="P214" s="1132"/>
      <c r="Q214" s="1132"/>
      <c r="R214" s="1132"/>
      <c r="S214" s="1132"/>
      <c r="T214" s="1132"/>
      <c r="U214" s="1132"/>
      <c r="V214" s="1132"/>
      <c r="W214" s="1132"/>
      <c r="X214" s="1132"/>
      <c r="Y214" s="1132"/>
      <c r="Z214" s="1132"/>
      <c r="AA214" s="1132"/>
      <c r="AB214" s="1132"/>
      <c r="AC214" s="1132"/>
      <c r="AD214" s="1132"/>
      <c r="AE214" s="1132"/>
      <c r="AF214" s="1133"/>
      <c r="AG214" s="809"/>
      <c r="AH214" s="671" t="s">
        <v>95</v>
      </c>
      <c r="AI214" s="670"/>
      <c r="AJ214" s="672"/>
      <c r="AK214" s="616"/>
      <c r="AM214" s="609"/>
      <c r="AN214" s="609"/>
      <c r="AO214" s="609"/>
      <c r="AP214" s="609"/>
      <c r="AQ214" s="609"/>
      <c r="AR214" s="609"/>
      <c r="AS214" s="609"/>
      <c r="AT214" s="661"/>
      <c r="AU214" s="609"/>
      <c r="AV214" s="609"/>
      <c r="AW214" s="609"/>
      <c r="AX214" s="609"/>
      <c r="AY214" s="609"/>
      <c r="AZ214" s="609"/>
    </row>
    <row r="215" spans="1:52" ht="15" customHeight="1">
      <c r="A215" s="67"/>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K215" s="41"/>
      <c r="AT215" s="60"/>
    </row>
    <row r="216" spans="1:52">
      <c r="A216" s="65" t="s">
        <v>253</v>
      </c>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K216" s="41"/>
      <c r="AT216" s="60"/>
    </row>
    <row r="217" spans="1:52" ht="15.75" customHeight="1">
      <c r="A217" s="343"/>
      <c r="B217" s="111" t="s">
        <v>57</v>
      </c>
      <c r="C217" s="343"/>
      <c r="D217" s="343"/>
      <c r="E217" s="343"/>
      <c r="F217" s="343"/>
      <c r="G217" s="343"/>
      <c r="H217" s="343"/>
      <c r="I217" s="343"/>
      <c r="J217" s="343"/>
      <c r="K217" s="343"/>
      <c r="L217" s="343"/>
      <c r="M217" s="343"/>
      <c r="N217" s="343"/>
      <c r="O217" s="343"/>
      <c r="P217" s="343"/>
      <c r="Q217" s="343"/>
      <c r="R217" s="343"/>
      <c r="S217" s="343"/>
      <c r="T217" s="343"/>
      <c r="U217" s="343"/>
      <c r="V217" s="343"/>
      <c r="W217" s="343"/>
      <c r="X217" s="343"/>
      <c r="Y217" s="343"/>
      <c r="Z217" s="343"/>
      <c r="AA217" s="343"/>
      <c r="AB217" s="343"/>
      <c r="AC217" s="343"/>
      <c r="AD217" s="343"/>
      <c r="AE217" s="343"/>
      <c r="AF217" s="343"/>
      <c r="AG217" s="343"/>
      <c r="AH217" s="343"/>
      <c r="AI217" s="343"/>
      <c r="AJ217" s="344"/>
      <c r="AK217" s="41"/>
    </row>
    <row r="218" spans="1:52" ht="14.25" thickBot="1">
      <c r="A218" s="343"/>
      <c r="B218" s="1220" t="s">
        <v>75</v>
      </c>
      <c r="C218" s="1221"/>
      <c r="D218" s="1221"/>
      <c r="E218" s="1221"/>
      <c r="F218" s="1221"/>
      <c r="G218" s="1221"/>
      <c r="H218" s="1221"/>
      <c r="I218" s="1221"/>
      <c r="J218" s="1221"/>
      <c r="K218" s="1221"/>
      <c r="L218" s="1221"/>
      <c r="M218" s="1221"/>
      <c r="N218" s="1221"/>
      <c r="O218" s="1221"/>
      <c r="P218" s="1221"/>
      <c r="Q218" s="1221"/>
      <c r="R218" s="1221"/>
      <c r="S218" s="1221"/>
      <c r="T218" s="1221"/>
      <c r="U218" s="1221"/>
      <c r="V218" s="1221"/>
      <c r="W218" s="1221"/>
      <c r="X218" s="1221"/>
      <c r="Y218" s="1222"/>
      <c r="Z218" s="1199" t="s">
        <v>53</v>
      </c>
      <c r="AA218" s="1200"/>
      <c r="AB218" s="1200"/>
      <c r="AC218" s="1200"/>
      <c r="AD218" s="1200"/>
      <c r="AE218" s="1200"/>
      <c r="AF218" s="1200"/>
      <c r="AG218" s="1200"/>
      <c r="AH218" s="1200"/>
      <c r="AI218" s="1200"/>
      <c r="AJ218" s="1201"/>
      <c r="AK218" s="41"/>
    </row>
    <row r="219" spans="1:52" ht="16.5" customHeight="1">
      <c r="A219" s="343"/>
      <c r="B219" s="345" t="s">
        <v>656</v>
      </c>
      <c r="C219" s="346" t="s">
        <v>92</v>
      </c>
      <c r="D219" s="347"/>
      <c r="E219" s="347"/>
      <c r="F219" s="347"/>
      <c r="G219" s="347"/>
      <c r="H219" s="347"/>
      <c r="I219" s="347"/>
      <c r="J219" s="347"/>
      <c r="K219" s="347"/>
      <c r="L219" s="347"/>
      <c r="M219" s="347"/>
      <c r="N219" s="347"/>
      <c r="O219" s="347"/>
      <c r="P219" s="347"/>
      <c r="Q219" s="347"/>
      <c r="R219" s="347"/>
      <c r="S219" s="347"/>
      <c r="T219" s="347"/>
      <c r="U219" s="347"/>
      <c r="V219" s="347"/>
      <c r="W219" s="347"/>
      <c r="X219" s="347"/>
      <c r="Y219" s="348"/>
      <c r="Z219" s="1205" t="s">
        <v>55</v>
      </c>
      <c r="AA219" s="1206"/>
      <c r="AB219" s="1206"/>
      <c r="AC219" s="1206"/>
      <c r="AD219" s="1206"/>
      <c r="AE219" s="1206"/>
      <c r="AF219" s="1206"/>
      <c r="AG219" s="1206"/>
      <c r="AH219" s="1206"/>
      <c r="AI219" s="1206"/>
      <c r="AJ219" s="1207"/>
      <c r="AK219" s="41"/>
    </row>
    <row r="220" spans="1:52" ht="16.5" customHeight="1">
      <c r="A220" s="343"/>
      <c r="B220" s="349" t="s">
        <v>656</v>
      </c>
      <c r="C220" s="350" t="s">
        <v>93</v>
      </c>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2"/>
      <c r="Z220" s="1202" t="s">
        <v>56</v>
      </c>
      <c r="AA220" s="1203"/>
      <c r="AB220" s="1203"/>
      <c r="AC220" s="1203"/>
      <c r="AD220" s="1203"/>
      <c r="AE220" s="1203"/>
      <c r="AF220" s="1203"/>
      <c r="AG220" s="1203"/>
      <c r="AH220" s="1203"/>
      <c r="AI220" s="1203"/>
      <c r="AJ220" s="1204"/>
      <c r="AK220" s="41"/>
    </row>
    <row r="221" spans="1:52" ht="16.5" customHeight="1">
      <c r="A221" s="343"/>
      <c r="B221" s="349" t="s">
        <v>656</v>
      </c>
      <c r="C221" s="350" t="s">
        <v>121</v>
      </c>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2"/>
      <c r="Z221" s="1202" t="s">
        <v>273</v>
      </c>
      <c r="AA221" s="1203"/>
      <c r="AB221" s="1203"/>
      <c r="AC221" s="1203"/>
      <c r="AD221" s="1203"/>
      <c r="AE221" s="1203"/>
      <c r="AF221" s="1203"/>
      <c r="AG221" s="1203"/>
      <c r="AH221" s="1203"/>
      <c r="AI221" s="1203"/>
      <c r="AJ221" s="1204"/>
      <c r="AK221" s="41"/>
    </row>
    <row r="222" spans="1:52" ht="16.5" customHeight="1">
      <c r="A222" s="343"/>
      <c r="B222" s="349" t="s">
        <v>656</v>
      </c>
      <c r="C222" s="350" t="s">
        <v>202</v>
      </c>
      <c r="D222" s="351"/>
      <c r="E222" s="351"/>
      <c r="F222" s="351"/>
      <c r="G222" s="351"/>
      <c r="H222" s="351"/>
      <c r="I222" s="351"/>
      <c r="J222" s="351"/>
      <c r="K222" s="351"/>
      <c r="L222" s="351"/>
      <c r="M222" s="351"/>
      <c r="N222" s="351"/>
      <c r="O222" s="351"/>
      <c r="P222" s="351"/>
      <c r="Q222" s="351"/>
      <c r="R222" s="351"/>
      <c r="S222" s="351"/>
      <c r="T222" s="351"/>
      <c r="U222" s="351"/>
      <c r="V222" s="351"/>
      <c r="W222" s="351"/>
      <c r="X222" s="351"/>
      <c r="Y222" s="352"/>
      <c r="Z222" s="1202" t="s">
        <v>203</v>
      </c>
      <c r="AA222" s="1203"/>
      <c r="AB222" s="1203"/>
      <c r="AC222" s="1203"/>
      <c r="AD222" s="1203"/>
      <c r="AE222" s="1203"/>
      <c r="AF222" s="1203"/>
      <c r="AG222" s="1203"/>
      <c r="AH222" s="1203"/>
      <c r="AI222" s="1203"/>
      <c r="AJ222" s="1204"/>
      <c r="AK222" s="41"/>
    </row>
    <row r="223" spans="1:52" ht="25.5" customHeight="1">
      <c r="A223" s="343"/>
      <c r="B223" s="349" t="s">
        <v>656</v>
      </c>
      <c r="C223" s="1194" t="s">
        <v>122</v>
      </c>
      <c r="D223" s="1194"/>
      <c r="E223" s="1194"/>
      <c r="F223" s="1194"/>
      <c r="G223" s="1194"/>
      <c r="H223" s="1194"/>
      <c r="I223" s="1194"/>
      <c r="J223" s="1194"/>
      <c r="K223" s="1194"/>
      <c r="L223" s="1194"/>
      <c r="M223" s="1194"/>
      <c r="N223" s="1194"/>
      <c r="O223" s="1194"/>
      <c r="P223" s="1194"/>
      <c r="Q223" s="1194"/>
      <c r="R223" s="1194"/>
      <c r="S223" s="1194"/>
      <c r="T223" s="1194"/>
      <c r="U223" s="1194"/>
      <c r="V223" s="1194"/>
      <c r="W223" s="1194"/>
      <c r="X223" s="1194"/>
      <c r="Y223" s="1195"/>
      <c r="Z223" s="1208" t="s">
        <v>124</v>
      </c>
      <c r="AA223" s="1209"/>
      <c r="AB223" s="1209"/>
      <c r="AC223" s="1209"/>
      <c r="AD223" s="1209"/>
      <c r="AE223" s="1209"/>
      <c r="AF223" s="1209"/>
      <c r="AG223" s="1209"/>
      <c r="AH223" s="1209"/>
      <c r="AI223" s="1209"/>
      <c r="AJ223" s="1210"/>
      <c r="AK223" s="41"/>
    </row>
    <row r="224" spans="1:52" ht="16.5" customHeight="1">
      <c r="A224" s="343"/>
      <c r="B224" s="349" t="s">
        <v>656</v>
      </c>
      <c r="C224" s="1194" t="s">
        <v>123</v>
      </c>
      <c r="D224" s="1194"/>
      <c r="E224" s="1194"/>
      <c r="F224" s="1194"/>
      <c r="G224" s="1194"/>
      <c r="H224" s="1194"/>
      <c r="I224" s="1194"/>
      <c r="J224" s="1194"/>
      <c r="K224" s="1194"/>
      <c r="L224" s="1194"/>
      <c r="M224" s="1194"/>
      <c r="N224" s="1194"/>
      <c r="O224" s="1194"/>
      <c r="P224" s="1194"/>
      <c r="Q224" s="1194"/>
      <c r="R224" s="1194"/>
      <c r="S224" s="1194"/>
      <c r="T224" s="1194"/>
      <c r="U224" s="1194"/>
      <c r="V224" s="1194"/>
      <c r="W224" s="1194"/>
      <c r="X224" s="1194"/>
      <c r="Y224" s="1195"/>
      <c r="Z224" s="1211" t="s">
        <v>125</v>
      </c>
      <c r="AA224" s="1212"/>
      <c r="AB224" s="1212"/>
      <c r="AC224" s="1212"/>
      <c r="AD224" s="1212"/>
      <c r="AE224" s="1212"/>
      <c r="AF224" s="1212"/>
      <c r="AG224" s="1212"/>
      <c r="AH224" s="1212"/>
      <c r="AI224" s="1212"/>
      <c r="AJ224" s="1213"/>
      <c r="AK224" s="353"/>
    </row>
    <row r="225" spans="1:37" ht="16.5" customHeight="1" thickBot="1">
      <c r="A225" s="343"/>
      <c r="B225" s="807" t="s">
        <v>656</v>
      </c>
      <c r="C225" s="354" t="s">
        <v>94</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6"/>
      <c r="Z225" s="1214" t="s">
        <v>54</v>
      </c>
      <c r="AA225" s="1215"/>
      <c r="AB225" s="1215"/>
      <c r="AC225" s="1215"/>
      <c r="AD225" s="1215"/>
      <c r="AE225" s="1215"/>
      <c r="AF225" s="1215"/>
      <c r="AG225" s="1215"/>
      <c r="AH225" s="1215"/>
      <c r="AI225" s="1215"/>
      <c r="AJ225" s="1216"/>
      <c r="AK225" s="353"/>
    </row>
    <row r="226" spans="1:37" ht="4.5" customHeight="1">
      <c r="A226" s="343"/>
      <c r="B226" s="343"/>
      <c r="C226" s="111"/>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111"/>
      <c r="AA226" s="111"/>
      <c r="AB226" s="111"/>
      <c r="AC226" s="111"/>
      <c r="AD226" s="111"/>
      <c r="AE226" s="111"/>
      <c r="AF226" s="111"/>
      <c r="AG226" s="111"/>
      <c r="AH226" s="111"/>
      <c r="AI226" s="343"/>
      <c r="AJ226" s="344"/>
    </row>
    <row r="227" spans="1:37" ht="12" customHeight="1">
      <c r="A227" s="343"/>
      <c r="B227" s="357" t="s">
        <v>131</v>
      </c>
      <c r="C227" s="358" t="s">
        <v>130</v>
      </c>
      <c r="D227" s="343"/>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111"/>
      <c r="AA227" s="111"/>
      <c r="AB227" s="111"/>
      <c r="AC227" s="111"/>
      <c r="AD227" s="111"/>
      <c r="AE227" s="111"/>
      <c r="AF227" s="111"/>
      <c r="AG227" s="111"/>
      <c r="AH227" s="111"/>
      <c r="AI227" s="343"/>
      <c r="AJ227" s="344"/>
    </row>
    <row r="228" spans="1:37" ht="21" customHeight="1">
      <c r="A228" s="343"/>
      <c r="B228" s="359" t="s">
        <v>132</v>
      </c>
      <c r="C228" s="1193" t="s">
        <v>409</v>
      </c>
      <c r="D228" s="1193"/>
      <c r="E228" s="1193"/>
      <c r="F228" s="1193"/>
      <c r="G228" s="1193"/>
      <c r="H228" s="1193"/>
      <c r="I228" s="1193"/>
      <c r="J228" s="1193"/>
      <c r="K228" s="1193"/>
      <c r="L228" s="1193"/>
      <c r="M228" s="1193"/>
      <c r="N228" s="1193"/>
      <c r="O228" s="1193"/>
      <c r="P228" s="1193"/>
      <c r="Q228" s="1193"/>
      <c r="R228" s="1193"/>
      <c r="S228" s="1193"/>
      <c r="T228" s="1193"/>
      <c r="U228" s="1193"/>
      <c r="V228" s="1193"/>
      <c r="W228" s="1193"/>
      <c r="X228" s="1193"/>
      <c r="Y228" s="1193"/>
      <c r="Z228" s="1193"/>
      <c r="AA228" s="1193"/>
      <c r="AB228" s="1193"/>
      <c r="AC228" s="1193"/>
      <c r="AD228" s="1193"/>
      <c r="AE228" s="1193"/>
      <c r="AF228" s="1193"/>
      <c r="AG228" s="1193"/>
      <c r="AH228" s="1193"/>
      <c r="AI228" s="1193"/>
      <c r="AJ228" s="1193"/>
    </row>
    <row r="229" spans="1:37" ht="7.5" customHeight="1" thickBot="1">
      <c r="A229" s="360"/>
      <c r="B229" s="360"/>
      <c r="C229" s="361"/>
      <c r="D229" s="361"/>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1"/>
      <c r="AB229" s="361"/>
      <c r="AC229" s="361"/>
      <c r="AD229" s="361"/>
      <c r="AE229" s="361"/>
      <c r="AF229" s="361"/>
      <c r="AG229" s="361"/>
      <c r="AH229" s="361"/>
      <c r="AI229" s="361"/>
      <c r="AJ229" s="362"/>
    </row>
    <row r="230" spans="1:37" ht="1.5" customHeight="1">
      <c r="A230" s="363"/>
      <c r="B230" s="364"/>
      <c r="C230" s="364"/>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4"/>
      <c r="AE230" s="364"/>
      <c r="AF230" s="364"/>
      <c r="AG230" s="364"/>
      <c r="AH230" s="364"/>
      <c r="AI230" s="364"/>
      <c r="AJ230" s="365"/>
    </row>
    <row r="231" spans="1:37" ht="31.5" customHeight="1">
      <c r="A231" s="366"/>
      <c r="B231" s="1151" t="s">
        <v>216</v>
      </c>
      <c r="C231" s="1151"/>
      <c r="D231" s="1151"/>
      <c r="E231" s="1151"/>
      <c r="F231" s="1151"/>
      <c r="G231" s="1151"/>
      <c r="H231" s="1151"/>
      <c r="I231" s="1151"/>
      <c r="J231" s="1151"/>
      <c r="K231" s="1151"/>
      <c r="L231" s="1151"/>
      <c r="M231" s="1151"/>
      <c r="N231" s="1151"/>
      <c r="O231" s="1151"/>
      <c r="P231" s="1151"/>
      <c r="Q231" s="1151"/>
      <c r="R231" s="1151"/>
      <c r="S231" s="1151"/>
      <c r="T231" s="1151"/>
      <c r="U231" s="1151"/>
      <c r="V231" s="1151"/>
      <c r="W231" s="1151"/>
      <c r="X231" s="1151"/>
      <c r="Y231" s="1151"/>
      <c r="Z231" s="1151"/>
      <c r="AA231" s="1151"/>
      <c r="AB231" s="1151"/>
      <c r="AC231" s="1151"/>
      <c r="AD231" s="1151"/>
      <c r="AE231" s="1151"/>
      <c r="AF231" s="1151"/>
      <c r="AG231" s="1151"/>
      <c r="AH231" s="1151"/>
      <c r="AI231" s="1151"/>
      <c r="AJ231" s="367"/>
    </row>
    <row r="232" spans="1:37" ht="4.5" customHeight="1">
      <c r="A232" s="366"/>
      <c r="B232" s="111"/>
      <c r="C232" s="343"/>
      <c r="D232" s="343"/>
      <c r="E232" s="343"/>
      <c r="F232" s="343"/>
      <c r="G232" s="343"/>
      <c r="H232" s="343"/>
      <c r="I232" s="343"/>
      <c r="J232" s="343"/>
      <c r="K232" s="343"/>
      <c r="L232" s="343"/>
      <c r="M232" s="343"/>
      <c r="N232" s="343"/>
      <c r="O232" s="343"/>
      <c r="P232" s="343"/>
      <c r="Q232" s="343"/>
      <c r="R232" s="343"/>
      <c r="S232" s="343"/>
      <c r="T232" s="343"/>
      <c r="U232" s="343"/>
      <c r="V232" s="343"/>
      <c r="W232" s="343"/>
      <c r="X232" s="343"/>
      <c r="Y232" s="343"/>
      <c r="Z232" s="343"/>
      <c r="AA232" s="343"/>
      <c r="AB232" s="343"/>
      <c r="AC232" s="343"/>
      <c r="AD232" s="343"/>
      <c r="AE232" s="343"/>
      <c r="AF232" s="343"/>
      <c r="AG232" s="343"/>
      <c r="AH232" s="343"/>
      <c r="AI232" s="343"/>
      <c r="AJ232" s="367"/>
    </row>
    <row r="233" spans="1:37" s="371" customFormat="1" ht="13.5" customHeight="1">
      <c r="A233" s="368"/>
      <c r="B233" s="369" t="s">
        <v>17</v>
      </c>
      <c r="C233" s="369"/>
      <c r="D233" s="1152">
        <v>5</v>
      </c>
      <c r="E233" s="1153"/>
      <c r="F233" s="369" t="s">
        <v>5</v>
      </c>
      <c r="G233" s="1152" t="s">
        <v>663</v>
      </c>
      <c r="H233" s="1153"/>
      <c r="I233" s="369" t="s">
        <v>4</v>
      </c>
      <c r="J233" s="1152" t="s">
        <v>663</v>
      </c>
      <c r="K233" s="1153"/>
      <c r="L233" s="369" t="s">
        <v>3</v>
      </c>
      <c r="M233" s="370"/>
      <c r="N233" s="1154" t="s">
        <v>6</v>
      </c>
      <c r="O233" s="1154"/>
      <c r="P233" s="1154"/>
      <c r="Q233" s="1155" t="str">
        <f>IF(G9="","",G9)</f>
        <v>〇〇ケアサービス</v>
      </c>
      <c r="R233" s="1155"/>
      <c r="S233" s="1155"/>
      <c r="T233" s="1155"/>
      <c r="U233" s="1155"/>
      <c r="V233" s="1155"/>
      <c r="W233" s="1155"/>
      <c r="X233" s="1155"/>
      <c r="Y233" s="1155"/>
      <c r="Z233" s="1155"/>
      <c r="AA233" s="1155"/>
      <c r="AB233" s="1155"/>
      <c r="AC233" s="1155"/>
      <c r="AD233" s="1155"/>
      <c r="AE233" s="1155"/>
      <c r="AF233" s="1155"/>
      <c r="AG233" s="1155"/>
      <c r="AH233" s="1155"/>
      <c r="AI233" s="1155"/>
      <c r="AJ233" s="1156"/>
    </row>
    <row r="234" spans="1:37" s="371" customFormat="1" ht="13.5" customHeight="1">
      <c r="A234" s="372"/>
      <c r="B234" s="373"/>
      <c r="C234" s="374"/>
      <c r="D234" s="374"/>
      <c r="E234" s="374"/>
      <c r="F234" s="374"/>
      <c r="G234" s="374"/>
      <c r="H234" s="374"/>
      <c r="I234" s="374"/>
      <c r="J234" s="374"/>
      <c r="K234" s="374"/>
      <c r="L234" s="374"/>
      <c r="M234" s="374"/>
      <c r="N234" s="1145" t="s">
        <v>71</v>
      </c>
      <c r="O234" s="1145"/>
      <c r="P234" s="1145"/>
      <c r="Q234" s="1146" t="s">
        <v>72</v>
      </c>
      <c r="R234" s="1146"/>
      <c r="S234" s="1147" t="s">
        <v>664</v>
      </c>
      <c r="T234" s="1147"/>
      <c r="U234" s="1147"/>
      <c r="V234" s="1147"/>
      <c r="W234" s="1147"/>
      <c r="X234" s="1148" t="s">
        <v>73</v>
      </c>
      <c r="Y234" s="1148"/>
      <c r="Z234" s="1147" t="s">
        <v>665</v>
      </c>
      <c r="AA234" s="1147"/>
      <c r="AB234" s="1147"/>
      <c r="AC234" s="1147"/>
      <c r="AD234" s="1147"/>
      <c r="AE234" s="1147"/>
      <c r="AF234" s="1147"/>
      <c r="AG234" s="1147"/>
      <c r="AH234" s="1147"/>
      <c r="AI234" s="1149"/>
      <c r="AJ234" s="1150"/>
    </row>
    <row r="235" spans="1:37" s="371" customFormat="1" ht="4.5" customHeight="1" thickBot="1">
      <c r="A235" s="375"/>
      <c r="B235" s="376"/>
      <c r="C235" s="377"/>
      <c r="D235" s="377"/>
      <c r="E235" s="377"/>
      <c r="F235" s="377"/>
      <c r="G235" s="377"/>
      <c r="H235" s="377"/>
      <c r="I235" s="377"/>
      <c r="J235" s="377"/>
      <c r="K235" s="377"/>
      <c r="L235" s="377"/>
      <c r="M235" s="377"/>
      <c r="N235" s="377"/>
      <c r="O235" s="377"/>
      <c r="P235" s="376"/>
      <c r="Q235" s="378"/>
      <c r="R235" s="379"/>
      <c r="S235" s="379"/>
      <c r="T235" s="379"/>
      <c r="U235" s="379"/>
      <c r="V235" s="379"/>
      <c r="W235" s="380"/>
      <c r="X235" s="380"/>
      <c r="Y235" s="380"/>
      <c r="Z235" s="380"/>
      <c r="AA235" s="380"/>
      <c r="AB235" s="380"/>
      <c r="AC235" s="380"/>
      <c r="AD235" s="380"/>
      <c r="AE235" s="380"/>
      <c r="AF235" s="380"/>
      <c r="AG235" s="380"/>
      <c r="AH235" s="380"/>
      <c r="AI235" s="381"/>
      <c r="AJ235" s="382"/>
    </row>
    <row r="236" spans="1:37" ht="13.5" customHeight="1">
      <c r="A236" s="383"/>
      <c r="B236" s="171"/>
      <c r="C236" s="370"/>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0"/>
      <c r="AD236" s="370"/>
      <c r="AE236" s="370"/>
      <c r="AF236" s="370"/>
      <c r="AG236" s="370"/>
      <c r="AH236" s="370"/>
      <c r="AI236" s="370"/>
      <c r="AJ236" s="384"/>
    </row>
    <row r="237" spans="1:37">
      <c r="B237" s="369"/>
    </row>
    <row r="238" spans="1:37" ht="17.25">
      <c r="A238" s="385"/>
      <c r="B238" s="45"/>
      <c r="C238" s="385"/>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5"/>
      <c r="AE238" s="386"/>
      <c r="AF238" s="385"/>
      <c r="AG238" s="385"/>
      <c r="AH238" s="385"/>
      <c r="AI238" s="385"/>
      <c r="AJ238" s="385"/>
    </row>
    <row r="239" spans="1:37">
      <c r="A239" s="387"/>
      <c r="B239" s="385" t="s">
        <v>15</v>
      </c>
      <c r="C239" s="387"/>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7"/>
      <c r="AE239" s="387"/>
      <c r="AF239" s="387"/>
      <c r="AG239" s="387"/>
      <c r="AH239" s="387"/>
      <c r="AI239" s="387"/>
      <c r="AJ239" s="387"/>
    </row>
    <row r="240" spans="1:37">
      <c r="A240" s="387"/>
      <c r="B240" s="387"/>
      <c r="C240" s="387"/>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7"/>
      <c r="AD240" s="387"/>
      <c r="AE240" s="387"/>
      <c r="AF240" s="387"/>
      <c r="AG240" s="387"/>
      <c r="AH240" s="387"/>
      <c r="AI240" s="387"/>
      <c r="AJ240" s="387"/>
    </row>
    <row r="241" spans="1:36">
      <c r="A241" s="387"/>
      <c r="B241" s="387"/>
      <c r="C241" s="387"/>
      <c r="D241" s="387"/>
      <c r="E241" s="387"/>
      <c r="F241" s="387"/>
      <c r="G241" s="387"/>
      <c r="H241" s="387"/>
      <c r="I241" s="387"/>
      <c r="J241" s="387"/>
      <c r="K241" s="387"/>
      <c r="L241" s="387"/>
      <c r="M241" s="387"/>
      <c r="N241" s="387"/>
      <c r="O241" s="387"/>
      <c r="P241" s="387"/>
      <c r="Q241" s="387"/>
      <c r="R241" s="387"/>
      <c r="S241" s="387"/>
      <c r="T241" s="387"/>
      <c r="U241" s="387"/>
      <c r="V241" s="387"/>
      <c r="W241" s="387"/>
      <c r="X241" s="387"/>
      <c r="Y241" s="387"/>
      <c r="Z241" s="387"/>
      <c r="AA241" s="387"/>
      <c r="AB241" s="387"/>
      <c r="AC241" s="387"/>
      <c r="AD241" s="387"/>
      <c r="AE241" s="387"/>
      <c r="AF241" s="387"/>
      <c r="AG241" s="387"/>
      <c r="AH241" s="387"/>
      <c r="AI241" s="387"/>
      <c r="AJ241" s="387"/>
    </row>
    <row r="242" spans="1:36">
      <c r="A242" s="387"/>
      <c r="B242" s="387"/>
      <c r="C242" s="387"/>
      <c r="D242" s="387"/>
      <c r="E242" s="387"/>
      <c r="F242" s="387"/>
      <c r="G242" s="387"/>
      <c r="H242" s="387"/>
      <c r="I242" s="387"/>
      <c r="J242" s="387"/>
      <c r="K242" s="387"/>
      <c r="L242" s="387"/>
      <c r="M242" s="387"/>
      <c r="N242" s="387"/>
      <c r="O242" s="387"/>
      <c r="P242" s="387"/>
      <c r="Q242" s="387"/>
      <c r="R242" s="387"/>
      <c r="S242" s="387"/>
      <c r="T242" s="387"/>
      <c r="U242" s="387"/>
      <c r="V242" s="387"/>
      <c r="W242" s="387"/>
      <c r="X242" s="387"/>
      <c r="Y242" s="387"/>
      <c r="Z242" s="387"/>
      <c r="AA242" s="387"/>
      <c r="AB242" s="387"/>
      <c r="AC242" s="387"/>
      <c r="AD242" s="387"/>
      <c r="AE242" s="387"/>
      <c r="AF242" s="387"/>
      <c r="AG242" s="387"/>
      <c r="AH242" s="387"/>
      <c r="AI242" s="387"/>
      <c r="AJ242" s="387"/>
    </row>
    <row r="243" spans="1:36">
      <c r="A243" s="387"/>
      <c r="B243" s="387"/>
      <c r="C243" s="387"/>
      <c r="D243" s="387"/>
      <c r="E243" s="387"/>
      <c r="F243" s="387"/>
      <c r="G243" s="387"/>
      <c r="H243" s="387"/>
      <c r="I243" s="387"/>
      <c r="J243" s="387"/>
      <c r="K243" s="387"/>
      <c r="L243" s="387"/>
      <c r="M243" s="387"/>
      <c r="N243" s="387"/>
      <c r="O243" s="387"/>
      <c r="P243" s="387"/>
      <c r="Q243" s="387"/>
      <c r="R243" s="387"/>
      <c r="S243" s="387"/>
      <c r="T243" s="387"/>
      <c r="U243" s="387"/>
      <c r="V243" s="387"/>
      <c r="W243" s="387"/>
      <c r="X243" s="387"/>
      <c r="Y243" s="387"/>
      <c r="Z243" s="387"/>
      <c r="AA243" s="387"/>
      <c r="AB243" s="387"/>
      <c r="AC243" s="387"/>
      <c r="AD243" s="387"/>
      <c r="AE243" s="387"/>
      <c r="AF243" s="387"/>
      <c r="AG243" s="387"/>
      <c r="AH243" s="387"/>
      <c r="AI243" s="387"/>
      <c r="AJ243" s="387"/>
    </row>
    <row r="244" spans="1:36">
      <c r="A244" s="387"/>
      <c r="B244" s="387"/>
      <c r="C244" s="387"/>
      <c r="D244" s="387"/>
      <c r="E244" s="387"/>
      <c r="F244" s="387"/>
      <c r="G244" s="387"/>
      <c r="H244" s="387"/>
      <c r="I244" s="387"/>
      <c r="J244" s="387"/>
      <c r="K244" s="387"/>
      <c r="L244" s="387"/>
      <c r="M244" s="387"/>
      <c r="N244" s="387"/>
      <c r="O244" s="387"/>
      <c r="P244" s="387"/>
      <c r="Q244" s="387"/>
      <c r="R244" s="387"/>
      <c r="S244" s="387"/>
      <c r="T244" s="387"/>
      <c r="U244" s="387"/>
      <c r="V244" s="387"/>
      <c r="W244" s="387"/>
      <c r="X244" s="387"/>
      <c r="Y244" s="387"/>
      <c r="Z244" s="387"/>
      <c r="AA244" s="387"/>
      <c r="AB244" s="387"/>
      <c r="AC244" s="387"/>
      <c r="AD244" s="387"/>
      <c r="AE244" s="387"/>
      <c r="AF244" s="387"/>
      <c r="AG244" s="387"/>
      <c r="AH244" s="387"/>
      <c r="AI244" s="387"/>
      <c r="AJ244" s="387"/>
    </row>
    <row r="245" spans="1:36">
      <c r="A245" s="387"/>
      <c r="B245" s="387"/>
      <c r="C245" s="387"/>
      <c r="D245" s="387"/>
      <c r="E245" s="387"/>
      <c r="F245" s="387"/>
      <c r="G245" s="387"/>
      <c r="H245" s="387"/>
      <c r="I245" s="387"/>
      <c r="J245" s="387"/>
      <c r="K245" s="387"/>
      <c r="L245" s="387"/>
      <c r="M245" s="387"/>
      <c r="N245" s="387"/>
      <c r="O245" s="387"/>
      <c r="P245" s="387"/>
      <c r="Q245" s="387"/>
      <c r="R245" s="387"/>
      <c r="S245" s="387"/>
      <c r="T245" s="387"/>
      <c r="U245" s="387"/>
      <c r="V245" s="387"/>
      <c r="W245" s="387"/>
      <c r="X245" s="387"/>
      <c r="Y245" s="387"/>
      <c r="Z245" s="387"/>
      <c r="AA245" s="387"/>
      <c r="AB245" s="387"/>
      <c r="AC245" s="387"/>
      <c r="AD245" s="387"/>
      <c r="AE245" s="387"/>
      <c r="AF245" s="387"/>
      <c r="AG245" s="387"/>
      <c r="AH245" s="387"/>
      <c r="AI245" s="387"/>
      <c r="AJ245" s="387"/>
    </row>
    <row r="246" spans="1:36">
      <c r="A246" s="387"/>
      <c r="B246" s="387"/>
      <c r="C246" s="387"/>
      <c r="D246" s="387"/>
      <c r="E246" s="387"/>
      <c r="F246" s="387"/>
      <c r="G246" s="387"/>
      <c r="H246" s="387"/>
      <c r="I246" s="387"/>
      <c r="J246" s="387"/>
      <c r="K246" s="387"/>
      <c r="L246" s="387"/>
      <c r="M246" s="387"/>
      <c r="N246" s="387"/>
      <c r="O246" s="387"/>
      <c r="P246" s="387"/>
      <c r="Q246" s="387"/>
      <c r="R246" s="387"/>
      <c r="S246" s="387"/>
      <c r="T246" s="387"/>
      <c r="U246" s="387"/>
      <c r="V246" s="387"/>
      <c r="W246" s="387"/>
      <c r="X246" s="387"/>
      <c r="Y246" s="387"/>
      <c r="Z246" s="387"/>
      <c r="AA246" s="387"/>
      <c r="AB246" s="387"/>
      <c r="AC246" s="387"/>
      <c r="AD246" s="387"/>
      <c r="AE246" s="387"/>
      <c r="AF246" s="387"/>
      <c r="AG246" s="387"/>
      <c r="AH246" s="387"/>
      <c r="AI246" s="387"/>
      <c r="AJ246" s="387"/>
    </row>
    <row r="247" spans="1:36">
      <c r="A247" s="387"/>
      <c r="B247" s="387"/>
      <c r="C247" s="387"/>
      <c r="D247" s="387"/>
      <c r="E247" s="387"/>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row>
    <row r="248" spans="1:36">
      <c r="A248" s="387"/>
      <c r="B248" s="387"/>
      <c r="C248" s="387"/>
      <c r="D248" s="387"/>
      <c r="E248" s="387"/>
      <c r="F248" s="387"/>
      <c r="G248" s="387"/>
      <c r="H248" s="387"/>
      <c r="I248" s="387"/>
      <c r="J248" s="387"/>
      <c r="K248" s="387"/>
      <c r="L248" s="387"/>
      <c r="M248" s="387"/>
      <c r="N248" s="387"/>
      <c r="O248" s="387"/>
      <c r="P248" s="387"/>
      <c r="Q248" s="387"/>
      <c r="R248" s="387"/>
      <c r="S248" s="387"/>
      <c r="T248" s="387"/>
      <c r="U248" s="387"/>
      <c r="V248" s="387"/>
      <c r="W248" s="387"/>
      <c r="X248" s="387"/>
      <c r="Y248" s="387"/>
      <c r="Z248" s="387"/>
      <c r="AA248" s="387"/>
      <c r="AB248" s="387"/>
      <c r="AC248" s="387"/>
      <c r="AD248" s="387"/>
      <c r="AE248" s="387"/>
      <c r="AF248" s="387"/>
      <c r="AG248" s="387"/>
      <c r="AH248" s="387"/>
      <c r="AI248" s="387"/>
      <c r="AJ248" s="387"/>
    </row>
    <row r="249" spans="1:36">
      <c r="A249" s="387"/>
      <c r="B249" s="387"/>
      <c r="C249" s="387"/>
      <c r="D249" s="387"/>
      <c r="E249" s="387"/>
      <c r="F249" s="387"/>
      <c r="G249" s="387"/>
      <c r="H249" s="387"/>
      <c r="I249" s="387"/>
      <c r="J249" s="387"/>
      <c r="K249" s="387"/>
      <c r="L249" s="387"/>
      <c r="M249" s="387"/>
      <c r="N249" s="387"/>
      <c r="O249" s="387"/>
      <c r="P249" s="387"/>
      <c r="Q249" s="387"/>
      <c r="R249" s="387"/>
      <c r="S249" s="387"/>
      <c r="T249" s="387"/>
      <c r="U249" s="387"/>
      <c r="V249" s="387"/>
      <c r="W249" s="387"/>
      <c r="X249" s="387"/>
      <c r="Y249" s="387"/>
      <c r="Z249" s="387"/>
      <c r="AA249" s="387"/>
      <c r="AB249" s="387"/>
      <c r="AC249" s="387"/>
      <c r="AD249" s="387"/>
      <c r="AE249" s="387"/>
      <c r="AF249" s="387"/>
      <c r="AG249" s="387"/>
      <c r="AH249" s="387"/>
      <c r="AI249" s="387"/>
      <c r="AJ249" s="387"/>
    </row>
    <row r="250" spans="1:36">
      <c r="A250" s="387"/>
      <c r="B250" s="387"/>
      <c r="C250" s="387"/>
      <c r="D250" s="387"/>
      <c r="E250" s="387"/>
      <c r="F250" s="387"/>
      <c r="G250" s="387"/>
      <c r="H250" s="387"/>
      <c r="I250" s="387"/>
      <c r="J250" s="387"/>
      <c r="K250" s="387"/>
      <c r="L250" s="387"/>
      <c r="M250" s="387"/>
      <c r="N250" s="387"/>
      <c r="O250" s="387"/>
      <c r="P250" s="387"/>
      <c r="Q250" s="387"/>
      <c r="R250" s="387"/>
      <c r="S250" s="387"/>
      <c r="T250" s="387"/>
      <c r="U250" s="387"/>
      <c r="V250" s="387"/>
      <c r="W250" s="387"/>
      <c r="X250" s="387"/>
      <c r="Y250" s="387"/>
      <c r="Z250" s="387"/>
      <c r="AA250" s="387"/>
      <c r="AB250" s="387"/>
      <c r="AC250" s="387"/>
      <c r="AD250" s="387"/>
      <c r="AE250" s="387"/>
      <c r="AF250" s="387"/>
      <c r="AG250" s="387"/>
      <c r="AH250" s="387"/>
      <c r="AI250" s="387"/>
      <c r="AJ250" s="387"/>
    </row>
    <row r="251" spans="1:36">
      <c r="A251" s="387"/>
      <c r="B251" s="387"/>
      <c r="C251" s="387"/>
      <c r="D251" s="387"/>
      <c r="E251" s="387"/>
      <c r="F251" s="387"/>
      <c r="G251" s="387"/>
      <c r="H251" s="387"/>
      <c r="I251" s="387"/>
      <c r="J251" s="387"/>
      <c r="K251" s="387"/>
      <c r="L251" s="387"/>
      <c r="M251" s="387"/>
      <c r="N251" s="387"/>
      <c r="O251" s="387"/>
      <c r="P251" s="387"/>
      <c r="Q251" s="387"/>
      <c r="R251" s="387"/>
      <c r="S251" s="387"/>
      <c r="T251" s="387"/>
      <c r="U251" s="387"/>
      <c r="V251" s="387"/>
      <c r="W251" s="387"/>
      <c r="X251" s="387"/>
      <c r="Y251" s="387"/>
      <c r="Z251" s="387"/>
      <c r="AA251" s="387"/>
      <c r="AB251" s="387"/>
      <c r="AC251" s="387"/>
      <c r="AD251" s="387"/>
      <c r="AE251" s="387"/>
      <c r="AF251" s="387"/>
      <c r="AG251" s="387"/>
      <c r="AH251" s="387"/>
      <c r="AI251" s="387"/>
      <c r="AJ251" s="387"/>
    </row>
    <row r="252" spans="1:36">
      <c r="A252" s="387"/>
      <c r="B252" s="387"/>
      <c r="C252" s="387"/>
      <c r="D252" s="387"/>
      <c r="E252" s="387"/>
      <c r="F252" s="387"/>
      <c r="G252" s="387"/>
      <c r="H252" s="387"/>
      <c r="I252" s="387"/>
      <c r="J252" s="387"/>
      <c r="K252" s="387"/>
      <c r="L252" s="387"/>
      <c r="M252" s="387"/>
      <c r="N252" s="387"/>
      <c r="O252" s="387"/>
      <c r="P252" s="387"/>
      <c r="Q252" s="387"/>
      <c r="R252" s="387"/>
      <c r="S252" s="387"/>
      <c r="T252" s="387"/>
      <c r="U252" s="387"/>
      <c r="V252" s="387"/>
      <c r="W252" s="387"/>
      <c r="X252" s="387"/>
      <c r="Y252" s="387"/>
      <c r="Z252" s="387"/>
      <c r="AA252" s="387"/>
      <c r="AB252" s="387"/>
      <c r="AC252" s="387"/>
      <c r="AD252" s="387"/>
      <c r="AE252" s="387"/>
      <c r="AF252" s="387"/>
      <c r="AG252" s="387"/>
      <c r="AH252" s="387"/>
      <c r="AI252" s="387"/>
      <c r="AJ252" s="387"/>
    </row>
    <row r="253" spans="1:36">
      <c r="A253" s="387"/>
      <c r="B253" s="387"/>
      <c r="C253" s="387"/>
      <c r="D253" s="387"/>
      <c r="E253" s="387"/>
      <c r="F253" s="387"/>
      <c r="G253" s="387"/>
      <c r="H253" s="387"/>
      <c r="I253" s="387"/>
      <c r="J253" s="387"/>
      <c r="K253" s="387"/>
      <c r="L253" s="387"/>
      <c r="M253" s="387"/>
      <c r="N253" s="387"/>
      <c r="O253" s="387"/>
      <c r="P253" s="387"/>
      <c r="Q253" s="387"/>
      <c r="R253" s="387"/>
      <c r="S253" s="387"/>
      <c r="T253" s="387"/>
      <c r="U253" s="387"/>
      <c r="V253" s="387"/>
      <c r="W253" s="387"/>
      <c r="X253" s="387"/>
      <c r="Y253" s="387"/>
      <c r="Z253" s="387"/>
      <c r="AA253" s="387"/>
      <c r="AB253" s="387"/>
      <c r="AC253" s="387"/>
      <c r="AD253" s="387"/>
      <c r="AE253" s="387"/>
      <c r="AF253" s="387"/>
      <c r="AG253" s="387"/>
      <c r="AH253" s="387"/>
      <c r="AI253" s="387"/>
      <c r="AJ253" s="387"/>
    </row>
    <row r="254" spans="1:36">
      <c r="A254" s="387"/>
      <c r="B254" s="387"/>
      <c r="C254" s="387"/>
      <c r="D254" s="387"/>
      <c r="E254" s="387"/>
      <c r="F254" s="387"/>
      <c r="G254" s="387"/>
      <c r="H254" s="387"/>
      <c r="I254" s="387"/>
      <c r="J254" s="387"/>
      <c r="K254" s="387"/>
      <c r="L254" s="387"/>
      <c r="M254" s="387"/>
      <c r="N254" s="387"/>
      <c r="O254" s="387"/>
      <c r="P254" s="387"/>
      <c r="Q254" s="387"/>
      <c r="R254" s="387"/>
      <c r="S254" s="387"/>
      <c r="T254" s="387"/>
      <c r="U254" s="387"/>
      <c r="V254" s="387"/>
      <c r="W254" s="387"/>
      <c r="X254" s="387"/>
      <c r="Y254" s="387"/>
      <c r="Z254" s="387"/>
      <c r="AA254" s="387"/>
      <c r="AB254" s="387"/>
      <c r="AC254" s="387"/>
      <c r="AD254" s="387"/>
      <c r="AE254" s="387"/>
      <c r="AF254" s="387"/>
      <c r="AG254" s="387"/>
      <c r="AH254" s="387"/>
      <c r="AI254" s="387"/>
      <c r="AJ254" s="387"/>
    </row>
    <row r="255" spans="1:36">
      <c r="A255" s="387"/>
      <c r="B255" s="387"/>
      <c r="C255" s="387"/>
      <c r="D255" s="387"/>
      <c r="E255" s="387"/>
      <c r="F255" s="387"/>
      <c r="G255" s="387"/>
      <c r="H255" s="387"/>
      <c r="I255" s="387"/>
      <c r="J255" s="387"/>
      <c r="K255" s="387"/>
      <c r="L255" s="387"/>
      <c r="M255" s="387"/>
      <c r="N255" s="387"/>
      <c r="O255" s="387"/>
      <c r="P255" s="387"/>
      <c r="Q255" s="387"/>
      <c r="R255" s="387"/>
      <c r="S255" s="387"/>
      <c r="T255" s="387"/>
      <c r="U255" s="387"/>
      <c r="V255" s="387"/>
      <c r="W255" s="387"/>
      <c r="X255" s="387"/>
      <c r="Y255" s="387"/>
      <c r="Z255" s="387"/>
      <c r="AA255" s="387"/>
      <c r="AB255" s="387"/>
      <c r="AC255" s="387"/>
      <c r="AD255" s="387"/>
      <c r="AE255" s="387"/>
      <c r="AF255" s="387"/>
      <c r="AG255" s="387"/>
      <c r="AH255" s="387"/>
      <c r="AI255" s="387"/>
      <c r="AJ255" s="387"/>
    </row>
    <row r="256" spans="1:36">
      <c r="A256" s="387"/>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row>
    <row r="257" spans="1:36">
      <c r="A257" s="387"/>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c r="AA257" s="387"/>
      <c r="AB257" s="387"/>
      <c r="AC257" s="387"/>
      <c r="AD257" s="387"/>
      <c r="AE257" s="387"/>
      <c r="AF257" s="387"/>
      <c r="AG257" s="387"/>
      <c r="AH257" s="387"/>
      <c r="AI257" s="387"/>
      <c r="AJ257" s="387"/>
    </row>
    <row r="258" spans="1:36">
      <c r="A258" s="387"/>
      <c r="B258" s="387"/>
      <c r="C258" s="387"/>
      <c r="D258" s="387"/>
      <c r="E258" s="387"/>
      <c r="F258" s="387"/>
      <c r="G258" s="387"/>
      <c r="H258" s="387"/>
      <c r="I258" s="387"/>
      <c r="J258" s="387"/>
      <c r="K258" s="387"/>
      <c r="L258" s="387"/>
      <c r="M258" s="387"/>
      <c r="N258" s="387"/>
      <c r="O258" s="387"/>
      <c r="P258" s="387"/>
      <c r="Q258" s="387"/>
      <c r="R258" s="387"/>
      <c r="S258" s="387"/>
      <c r="T258" s="387"/>
      <c r="U258" s="387"/>
      <c r="V258" s="387"/>
      <c r="W258" s="387"/>
      <c r="X258" s="387"/>
      <c r="Y258" s="387"/>
      <c r="Z258" s="387"/>
      <c r="AA258" s="387"/>
      <c r="AB258" s="387"/>
      <c r="AC258" s="387"/>
      <c r="AD258" s="387"/>
      <c r="AE258" s="387"/>
      <c r="AF258" s="387"/>
      <c r="AG258" s="387"/>
      <c r="AH258" s="387"/>
      <c r="AI258" s="387"/>
      <c r="AJ258" s="387"/>
    </row>
    <row r="259" spans="1:36">
      <c r="A259" s="387"/>
      <c r="B259" s="387"/>
      <c r="C259" s="387"/>
      <c r="D259" s="387"/>
      <c r="E259" s="387"/>
      <c r="F259" s="387"/>
      <c r="G259" s="387"/>
      <c r="H259" s="387"/>
      <c r="I259" s="387"/>
      <c r="J259" s="387"/>
      <c r="K259" s="387"/>
      <c r="L259" s="387"/>
      <c r="M259" s="387"/>
      <c r="N259" s="387"/>
      <c r="O259" s="387"/>
      <c r="P259" s="387"/>
      <c r="Q259" s="387"/>
      <c r="R259" s="387"/>
      <c r="S259" s="387"/>
      <c r="T259" s="387"/>
      <c r="U259" s="387"/>
      <c r="V259" s="387"/>
      <c r="W259" s="387"/>
      <c r="X259" s="387"/>
      <c r="Y259" s="387"/>
      <c r="Z259" s="387"/>
      <c r="AA259" s="387"/>
      <c r="AB259" s="387"/>
      <c r="AC259" s="387"/>
      <c r="AD259" s="387"/>
      <c r="AE259" s="387"/>
      <c r="AF259" s="387"/>
      <c r="AG259" s="387"/>
      <c r="AH259" s="387"/>
      <c r="AI259" s="387"/>
      <c r="AJ259" s="387"/>
    </row>
    <row r="260" spans="1:36">
      <c r="A260" s="387"/>
      <c r="B260" s="387"/>
      <c r="C260" s="387"/>
      <c r="D260" s="387"/>
      <c r="E260" s="387"/>
      <c r="F260" s="387"/>
      <c r="G260" s="387"/>
      <c r="H260" s="387"/>
      <c r="I260" s="387"/>
      <c r="J260" s="387"/>
      <c r="K260" s="387"/>
      <c r="L260" s="387"/>
      <c r="M260" s="387"/>
      <c r="N260" s="387"/>
      <c r="O260" s="387"/>
      <c r="P260" s="387"/>
      <c r="Q260" s="387"/>
      <c r="R260" s="387"/>
      <c r="S260" s="387"/>
      <c r="T260" s="387"/>
      <c r="U260" s="387"/>
      <c r="V260" s="387"/>
      <c r="W260" s="387"/>
      <c r="X260" s="387"/>
      <c r="Y260" s="387"/>
      <c r="Z260" s="387"/>
      <c r="AA260" s="387"/>
      <c r="AB260" s="387"/>
      <c r="AC260" s="387"/>
      <c r="AD260" s="387"/>
      <c r="AE260" s="387"/>
      <c r="AF260" s="387"/>
      <c r="AG260" s="387"/>
      <c r="AH260" s="387"/>
      <c r="AI260" s="387"/>
      <c r="AJ260" s="387"/>
    </row>
    <row r="261" spans="1:36">
      <c r="A261" s="387"/>
      <c r="B261" s="387"/>
      <c r="C261" s="387"/>
      <c r="D261" s="387"/>
      <c r="E261" s="387"/>
      <c r="F261" s="387"/>
      <c r="G261" s="387"/>
      <c r="H261" s="387"/>
      <c r="I261" s="387"/>
      <c r="J261" s="387"/>
      <c r="K261" s="387"/>
      <c r="L261" s="387"/>
      <c r="M261" s="387"/>
      <c r="N261" s="387"/>
      <c r="O261" s="387"/>
      <c r="P261" s="387"/>
      <c r="Q261" s="387"/>
      <c r="R261" s="387"/>
      <c r="S261" s="387"/>
      <c r="T261" s="387"/>
      <c r="U261" s="387"/>
      <c r="V261" s="387"/>
      <c r="W261" s="387"/>
      <c r="X261" s="387"/>
      <c r="Y261" s="387"/>
      <c r="Z261" s="387"/>
      <c r="AA261" s="387"/>
      <c r="AB261" s="387"/>
      <c r="AC261" s="387"/>
      <c r="AD261" s="387"/>
      <c r="AE261" s="387"/>
      <c r="AF261" s="387"/>
      <c r="AG261" s="387"/>
      <c r="AH261" s="387"/>
      <c r="AI261" s="387"/>
      <c r="AJ261" s="387"/>
    </row>
    <row r="262" spans="1:36">
      <c r="A262" s="387"/>
      <c r="B262" s="387"/>
      <c r="C262" s="387"/>
      <c r="D262" s="387"/>
      <c r="E262" s="387"/>
      <c r="F262" s="387"/>
      <c r="G262" s="387"/>
      <c r="H262" s="387"/>
      <c r="I262" s="387"/>
      <c r="J262" s="387"/>
      <c r="K262" s="387"/>
      <c r="L262" s="387"/>
      <c r="M262" s="387"/>
      <c r="N262" s="387"/>
      <c r="O262" s="387"/>
      <c r="P262" s="387"/>
      <c r="Q262" s="387"/>
      <c r="R262" s="387"/>
      <c r="S262" s="387"/>
      <c r="T262" s="387"/>
      <c r="U262" s="387"/>
      <c r="V262" s="387"/>
      <c r="W262" s="387"/>
      <c r="X262" s="387"/>
      <c r="Y262" s="387"/>
      <c r="Z262" s="387"/>
      <c r="AA262" s="387"/>
      <c r="AB262" s="387"/>
      <c r="AC262" s="387"/>
      <c r="AD262" s="387"/>
      <c r="AE262" s="387"/>
      <c r="AF262" s="387"/>
      <c r="AG262" s="387"/>
      <c r="AH262" s="387"/>
      <c r="AI262" s="387"/>
      <c r="AJ262" s="387"/>
    </row>
    <row r="263" spans="1:36">
      <c r="A263" s="387"/>
      <c r="B263" s="387"/>
      <c r="C263" s="387"/>
      <c r="D263" s="387"/>
      <c r="E263" s="387"/>
      <c r="F263" s="387"/>
      <c r="G263" s="387"/>
      <c r="H263" s="387"/>
      <c r="I263" s="387"/>
      <c r="J263" s="387"/>
      <c r="K263" s="387"/>
      <c r="L263" s="387"/>
      <c r="M263" s="387"/>
      <c r="N263" s="387"/>
      <c r="O263" s="387"/>
      <c r="P263" s="387"/>
      <c r="Q263" s="387"/>
      <c r="R263" s="387"/>
      <c r="S263" s="387"/>
      <c r="T263" s="387"/>
      <c r="U263" s="387"/>
      <c r="V263" s="387"/>
      <c r="W263" s="387"/>
      <c r="X263" s="387"/>
      <c r="Y263" s="387"/>
      <c r="Z263" s="387"/>
      <c r="AA263" s="387"/>
      <c r="AB263" s="387"/>
      <c r="AC263" s="387"/>
      <c r="AD263" s="387"/>
      <c r="AE263" s="387"/>
      <c r="AF263" s="387"/>
      <c r="AG263" s="387"/>
      <c r="AH263" s="387"/>
      <c r="AI263" s="387"/>
      <c r="AJ263" s="387"/>
    </row>
    <row r="264" spans="1:36">
      <c r="A264" s="387"/>
      <c r="B264" s="387"/>
      <c r="C264" s="387"/>
      <c r="D264" s="387"/>
      <c r="E264" s="387"/>
      <c r="F264" s="387"/>
      <c r="G264" s="387"/>
      <c r="H264" s="387"/>
      <c r="I264" s="387"/>
      <c r="J264" s="387"/>
      <c r="K264" s="387"/>
      <c r="L264" s="387"/>
      <c r="M264" s="387"/>
      <c r="N264" s="387"/>
      <c r="O264" s="387"/>
      <c r="P264" s="387"/>
      <c r="Q264" s="387"/>
      <c r="R264" s="387"/>
      <c r="S264" s="387"/>
      <c r="T264" s="387"/>
      <c r="U264" s="387"/>
      <c r="V264" s="387"/>
      <c r="W264" s="387"/>
      <c r="X264" s="387"/>
      <c r="Y264" s="387"/>
      <c r="Z264" s="387"/>
      <c r="AA264" s="387"/>
      <c r="AB264" s="387"/>
      <c r="AC264" s="387"/>
      <c r="AD264" s="387"/>
      <c r="AE264" s="387"/>
      <c r="AF264" s="387"/>
      <c r="AG264" s="387"/>
      <c r="AH264" s="387"/>
      <c r="AI264" s="387"/>
      <c r="AJ264" s="387"/>
    </row>
    <row r="265" spans="1:36">
      <c r="A265" s="387"/>
      <c r="B265" s="387"/>
      <c r="C265" s="387"/>
      <c r="D265" s="387"/>
      <c r="E265" s="387"/>
      <c r="F265" s="387"/>
      <c r="G265" s="387"/>
      <c r="H265" s="387"/>
      <c r="I265" s="387"/>
      <c r="J265" s="387"/>
      <c r="K265" s="387"/>
      <c r="L265" s="387"/>
      <c r="M265" s="387"/>
      <c r="N265" s="387"/>
      <c r="O265" s="387"/>
      <c r="P265" s="387"/>
      <c r="Q265" s="387"/>
      <c r="R265" s="387"/>
      <c r="S265" s="387"/>
      <c r="T265" s="387"/>
      <c r="U265" s="387"/>
      <c r="V265" s="387"/>
      <c r="W265" s="387"/>
      <c r="X265" s="387"/>
      <c r="Y265" s="387"/>
      <c r="Z265" s="387"/>
      <c r="AA265" s="387"/>
      <c r="AB265" s="387"/>
      <c r="AC265" s="387"/>
      <c r="AD265" s="387"/>
      <c r="AE265" s="387"/>
      <c r="AF265" s="387"/>
      <c r="AG265" s="387"/>
      <c r="AH265" s="387"/>
      <c r="AI265" s="387"/>
      <c r="AJ265" s="387"/>
    </row>
    <row r="266" spans="1:36">
      <c r="A266" s="387"/>
      <c r="B266" s="387"/>
      <c r="C266" s="387"/>
      <c r="D266" s="387"/>
      <c r="E266" s="387"/>
      <c r="F266" s="387"/>
      <c r="G266" s="387"/>
      <c r="H266" s="387"/>
      <c r="I266" s="387"/>
      <c r="J266" s="387"/>
      <c r="K266" s="387"/>
      <c r="L266" s="387"/>
      <c r="M266" s="387"/>
      <c r="N266" s="387"/>
      <c r="O266" s="387"/>
      <c r="P266" s="387"/>
      <c r="Q266" s="387"/>
      <c r="R266" s="387"/>
      <c r="S266" s="387"/>
      <c r="T266" s="387"/>
      <c r="U266" s="387"/>
      <c r="V266" s="387"/>
      <c r="W266" s="387"/>
      <c r="X266" s="387"/>
      <c r="Y266" s="387"/>
      <c r="Z266" s="387"/>
      <c r="AA266" s="387"/>
      <c r="AB266" s="387"/>
      <c r="AC266" s="387"/>
      <c r="AD266" s="387"/>
      <c r="AE266" s="387"/>
      <c r="AF266" s="387"/>
      <c r="AG266" s="387"/>
      <c r="AH266" s="387"/>
      <c r="AI266" s="387"/>
      <c r="AJ266" s="387"/>
    </row>
    <row r="267" spans="1:36">
      <c r="A267" s="387"/>
      <c r="B267" s="387"/>
      <c r="C267" s="387"/>
      <c r="D267" s="387"/>
      <c r="E267" s="387"/>
      <c r="F267" s="387"/>
      <c r="G267" s="387"/>
      <c r="H267" s="387"/>
      <c r="I267" s="387"/>
      <c r="J267" s="387"/>
      <c r="K267" s="387"/>
      <c r="L267" s="387"/>
      <c r="M267" s="387"/>
      <c r="N267" s="387"/>
      <c r="O267" s="387"/>
      <c r="P267" s="387"/>
      <c r="Q267" s="387"/>
      <c r="R267" s="387"/>
      <c r="S267" s="387"/>
      <c r="T267" s="387"/>
      <c r="U267" s="387"/>
      <c r="V267" s="387"/>
      <c r="W267" s="387"/>
      <c r="X267" s="387"/>
      <c r="Y267" s="387"/>
      <c r="Z267" s="387"/>
      <c r="AA267" s="387"/>
      <c r="AB267" s="387"/>
      <c r="AC267" s="387"/>
      <c r="AD267" s="387"/>
      <c r="AE267" s="387"/>
      <c r="AF267" s="387"/>
      <c r="AG267" s="387"/>
      <c r="AH267" s="387"/>
      <c r="AI267" s="387"/>
      <c r="AJ267" s="387"/>
    </row>
    <row r="268" spans="1:36">
      <c r="A268" s="387"/>
      <c r="B268" s="387"/>
      <c r="C268" s="387"/>
      <c r="D268" s="387"/>
      <c r="E268" s="387"/>
      <c r="F268" s="387"/>
      <c r="G268" s="387"/>
      <c r="H268" s="387"/>
      <c r="I268" s="387"/>
      <c r="J268" s="387"/>
      <c r="K268" s="387"/>
      <c r="L268" s="387"/>
      <c r="M268" s="387"/>
      <c r="N268" s="387"/>
      <c r="O268" s="387"/>
      <c r="P268" s="387"/>
      <c r="Q268" s="387"/>
      <c r="R268" s="387"/>
      <c r="S268" s="387"/>
      <c r="T268" s="387"/>
      <c r="U268" s="387"/>
      <c r="V268" s="387"/>
      <c r="W268" s="387"/>
      <c r="X268" s="387"/>
      <c r="Y268" s="387"/>
      <c r="Z268" s="387"/>
      <c r="AA268" s="387"/>
      <c r="AB268" s="387"/>
      <c r="AC268" s="387"/>
      <c r="AD268" s="387"/>
      <c r="AE268" s="387"/>
      <c r="AF268" s="387"/>
      <c r="AG268" s="387"/>
      <c r="AH268" s="387"/>
      <c r="AI268" s="387"/>
      <c r="AJ268" s="387"/>
    </row>
    <row r="269" spans="1:36">
      <c r="A269" s="387"/>
      <c r="B269" s="387"/>
      <c r="C269" s="387"/>
      <c r="D269" s="387"/>
      <c r="E269" s="387"/>
      <c r="F269" s="387"/>
      <c r="G269" s="387"/>
      <c r="H269" s="387"/>
      <c r="I269" s="387"/>
      <c r="J269" s="387"/>
      <c r="K269" s="387"/>
      <c r="L269" s="387"/>
      <c r="M269" s="387"/>
      <c r="N269" s="387"/>
      <c r="O269" s="387"/>
      <c r="P269" s="387"/>
      <c r="Q269" s="387"/>
      <c r="R269" s="387"/>
      <c r="S269" s="387"/>
      <c r="T269" s="387"/>
      <c r="U269" s="387"/>
      <c r="V269" s="387"/>
      <c r="W269" s="387"/>
      <c r="X269" s="387"/>
      <c r="Y269" s="387"/>
      <c r="Z269" s="387"/>
      <c r="AA269" s="387"/>
      <c r="AB269" s="387"/>
      <c r="AC269" s="387"/>
      <c r="AD269" s="387"/>
      <c r="AE269" s="387"/>
      <c r="AF269" s="387"/>
      <c r="AG269" s="387"/>
      <c r="AH269" s="387"/>
      <c r="AI269" s="387"/>
      <c r="AJ269" s="387"/>
    </row>
    <row r="270" spans="1:36">
      <c r="A270" s="387"/>
      <c r="B270" s="387"/>
      <c r="C270" s="387"/>
      <c r="D270" s="387"/>
      <c r="E270" s="387"/>
      <c r="F270" s="387"/>
      <c r="G270" s="387"/>
      <c r="H270" s="387"/>
      <c r="I270" s="387"/>
      <c r="J270" s="387"/>
      <c r="K270" s="387"/>
      <c r="L270" s="387"/>
      <c r="M270" s="387"/>
      <c r="N270" s="387"/>
      <c r="O270" s="387"/>
      <c r="P270" s="387"/>
      <c r="Q270" s="387"/>
      <c r="R270" s="387"/>
      <c r="S270" s="387"/>
      <c r="T270" s="387"/>
      <c r="U270" s="387"/>
      <c r="V270" s="387"/>
      <c r="W270" s="387"/>
      <c r="X270" s="387"/>
      <c r="Y270" s="387"/>
      <c r="Z270" s="387"/>
      <c r="AA270" s="387"/>
      <c r="AB270" s="387"/>
      <c r="AC270" s="387"/>
      <c r="AD270" s="387"/>
      <c r="AE270" s="387"/>
      <c r="AF270" s="387"/>
      <c r="AG270" s="387"/>
      <c r="AH270" s="387"/>
      <c r="AI270" s="387"/>
      <c r="AJ270" s="387"/>
    </row>
    <row r="271" spans="1:36">
      <c r="A271" s="387"/>
      <c r="B271" s="387"/>
      <c r="C271" s="387"/>
      <c r="D271" s="387"/>
      <c r="E271" s="387"/>
      <c r="F271" s="387"/>
      <c r="G271" s="387"/>
      <c r="H271" s="387"/>
      <c r="I271" s="387"/>
      <c r="J271" s="387"/>
      <c r="K271" s="387"/>
      <c r="L271" s="387"/>
      <c r="M271" s="387"/>
      <c r="N271" s="387"/>
      <c r="O271" s="387"/>
      <c r="P271" s="387"/>
      <c r="Q271" s="387"/>
      <c r="R271" s="387"/>
      <c r="S271" s="387"/>
      <c r="T271" s="387"/>
      <c r="U271" s="387"/>
      <c r="V271" s="387"/>
      <c r="W271" s="387"/>
      <c r="X271" s="387"/>
      <c r="Y271" s="387"/>
      <c r="Z271" s="387"/>
      <c r="AA271" s="387"/>
      <c r="AB271" s="387"/>
      <c r="AC271" s="387"/>
      <c r="AD271" s="387"/>
      <c r="AE271" s="387"/>
      <c r="AF271" s="387"/>
      <c r="AG271" s="387"/>
      <c r="AH271" s="387"/>
      <c r="AI271" s="387"/>
      <c r="AJ271" s="387"/>
    </row>
    <row r="272" spans="1:36">
      <c r="A272" s="387"/>
      <c r="B272" s="387"/>
      <c r="C272" s="387"/>
      <c r="D272" s="387"/>
      <c r="E272" s="387"/>
      <c r="F272" s="387"/>
      <c r="G272" s="387"/>
      <c r="H272" s="387"/>
      <c r="I272" s="387"/>
      <c r="J272" s="387"/>
      <c r="K272" s="387"/>
      <c r="L272" s="387"/>
      <c r="M272" s="387"/>
      <c r="N272" s="387"/>
      <c r="O272" s="387"/>
      <c r="P272" s="387"/>
      <c r="Q272" s="387"/>
      <c r="R272" s="387"/>
      <c r="S272" s="387"/>
      <c r="T272" s="387"/>
      <c r="U272" s="387"/>
      <c r="V272" s="387"/>
      <c r="W272" s="387"/>
      <c r="X272" s="387"/>
      <c r="Y272" s="387"/>
      <c r="Z272" s="387"/>
      <c r="AA272" s="387"/>
      <c r="AB272" s="387"/>
      <c r="AC272" s="387"/>
      <c r="AD272" s="387"/>
      <c r="AE272" s="387"/>
      <c r="AF272" s="387"/>
      <c r="AG272" s="387"/>
      <c r="AH272" s="387"/>
      <c r="AI272" s="387"/>
      <c r="AJ272" s="387"/>
    </row>
    <row r="273" spans="1:36">
      <c r="A273" s="387"/>
      <c r="B273" s="387"/>
      <c r="C273" s="387"/>
      <c r="D273" s="387"/>
      <c r="E273" s="387"/>
      <c r="F273" s="387"/>
      <c r="G273" s="387"/>
      <c r="H273" s="387"/>
      <c r="I273" s="387"/>
      <c r="J273" s="387"/>
      <c r="K273" s="387"/>
      <c r="L273" s="387"/>
      <c r="M273" s="387"/>
      <c r="N273" s="387"/>
      <c r="O273" s="387"/>
      <c r="P273" s="387"/>
      <c r="Q273" s="387"/>
      <c r="R273" s="387"/>
      <c r="S273" s="387"/>
      <c r="T273" s="387"/>
      <c r="U273" s="387"/>
      <c r="V273" s="387"/>
      <c r="W273" s="387"/>
      <c r="X273" s="387"/>
      <c r="Y273" s="387"/>
      <c r="Z273" s="387"/>
      <c r="AA273" s="387"/>
      <c r="AB273" s="387"/>
      <c r="AC273" s="387"/>
      <c r="AD273" s="387"/>
      <c r="AE273" s="387"/>
      <c r="AF273" s="387"/>
      <c r="AG273" s="387"/>
      <c r="AH273" s="387"/>
      <c r="AI273" s="387"/>
      <c r="AJ273" s="387"/>
    </row>
    <row r="274" spans="1:36">
      <c r="A274" s="387"/>
      <c r="B274" s="387"/>
      <c r="C274" s="387"/>
      <c r="D274" s="387"/>
      <c r="E274" s="387"/>
      <c r="F274" s="387"/>
      <c r="G274" s="387"/>
      <c r="H274" s="387"/>
      <c r="I274" s="387"/>
      <c r="J274" s="387"/>
      <c r="K274" s="387"/>
      <c r="L274" s="387"/>
      <c r="M274" s="387"/>
      <c r="N274" s="387"/>
      <c r="O274" s="387"/>
      <c r="P274" s="387"/>
      <c r="Q274" s="387"/>
      <c r="R274" s="387"/>
      <c r="S274" s="387"/>
      <c r="T274" s="387"/>
      <c r="U274" s="387"/>
      <c r="V274" s="387"/>
      <c r="W274" s="387"/>
      <c r="X274" s="387"/>
      <c r="Y274" s="387"/>
      <c r="Z274" s="387"/>
      <c r="AA274" s="387"/>
      <c r="AB274" s="387"/>
      <c r="AC274" s="387"/>
      <c r="AD274" s="387"/>
      <c r="AE274" s="387"/>
      <c r="AF274" s="387"/>
      <c r="AG274" s="387"/>
      <c r="AH274" s="387"/>
      <c r="AI274" s="387"/>
      <c r="AJ274" s="387"/>
    </row>
    <row r="275" spans="1:36">
      <c r="A275" s="387"/>
      <c r="B275" s="387"/>
      <c r="C275" s="387"/>
      <c r="D275" s="387"/>
      <c r="E275" s="387"/>
      <c r="F275" s="387"/>
      <c r="G275" s="387"/>
      <c r="H275" s="387"/>
      <c r="I275" s="387"/>
      <c r="J275" s="387"/>
      <c r="K275" s="387"/>
      <c r="L275" s="387"/>
      <c r="M275" s="387"/>
      <c r="N275" s="387"/>
      <c r="O275" s="387"/>
      <c r="P275" s="387"/>
      <c r="Q275" s="387"/>
      <c r="R275" s="387"/>
      <c r="S275" s="387"/>
      <c r="T275" s="387"/>
      <c r="U275" s="387"/>
      <c r="V275" s="387"/>
      <c r="W275" s="387"/>
      <c r="X275" s="387"/>
      <c r="Y275" s="387"/>
      <c r="Z275" s="387"/>
      <c r="AA275" s="387"/>
      <c r="AB275" s="387"/>
      <c r="AC275" s="387"/>
      <c r="AD275" s="387"/>
      <c r="AE275" s="387"/>
      <c r="AF275" s="387"/>
      <c r="AG275" s="387"/>
      <c r="AH275" s="387"/>
      <c r="AI275" s="387"/>
      <c r="AJ275" s="387"/>
    </row>
    <row r="276" spans="1:36">
      <c r="A276" s="387"/>
      <c r="B276" s="387"/>
      <c r="C276" s="387"/>
      <c r="D276" s="387"/>
      <c r="E276" s="387"/>
      <c r="F276" s="387"/>
      <c r="G276" s="387"/>
      <c r="H276" s="387"/>
      <c r="I276" s="387"/>
      <c r="J276" s="387"/>
      <c r="K276" s="387"/>
      <c r="L276" s="387"/>
      <c r="M276" s="387"/>
      <c r="N276" s="387"/>
      <c r="O276" s="387"/>
      <c r="P276" s="387"/>
      <c r="Q276" s="387"/>
      <c r="R276" s="387"/>
      <c r="S276" s="387"/>
      <c r="T276" s="387"/>
      <c r="U276" s="387"/>
      <c r="V276" s="387"/>
      <c r="W276" s="387"/>
      <c r="X276" s="387"/>
      <c r="Y276" s="387"/>
      <c r="Z276" s="387"/>
      <c r="AA276" s="387"/>
      <c r="AB276" s="387"/>
      <c r="AC276" s="387"/>
      <c r="AD276" s="387"/>
      <c r="AE276" s="387"/>
      <c r="AF276" s="387"/>
      <c r="AG276" s="387"/>
      <c r="AH276" s="387"/>
      <c r="AI276" s="387"/>
      <c r="AJ276" s="387"/>
    </row>
    <row r="277" spans="1:36">
      <c r="A277" s="387"/>
      <c r="B277" s="387"/>
      <c r="C277" s="387"/>
      <c r="D277" s="387"/>
      <c r="E277" s="387"/>
      <c r="F277" s="387"/>
      <c r="G277" s="387"/>
      <c r="H277" s="387"/>
      <c r="I277" s="387"/>
      <c r="J277" s="387"/>
      <c r="K277" s="387"/>
      <c r="L277" s="387"/>
      <c r="M277" s="387"/>
      <c r="N277" s="387"/>
      <c r="O277" s="387"/>
      <c r="P277" s="387"/>
      <c r="Q277" s="387"/>
      <c r="R277" s="387"/>
      <c r="S277" s="387"/>
      <c r="T277" s="387"/>
      <c r="U277" s="387"/>
      <c r="V277" s="387"/>
      <c r="W277" s="387"/>
      <c r="X277" s="387"/>
      <c r="Y277" s="387"/>
      <c r="Z277" s="387"/>
      <c r="AA277" s="387"/>
      <c r="AB277" s="387"/>
      <c r="AC277" s="387"/>
      <c r="AD277" s="387"/>
      <c r="AE277" s="387"/>
      <c r="AF277" s="387"/>
      <c r="AG277" s="387"/>
      <c r="AH277" s="387"/>
      <c r="AI277" s="387"/>
      <c r="AJ277" s="387"/>
    </row>
    <row r="278" spans="1:36">
      <c r="A278" s="387"/>
      <c r="B278" s="387"/>
      <c r="C278" s="387"/>
      <c r="D278" s="387"/>
      <c r="E278" s="387"/>
      <c r="F278" s="387"/>
      <c r="G278" s="387"/>
      <c r="H278" s="387"/>
      <c r="I278" s="387"/>
      <c r="J278" s="387"/>
      <c r="K278" s="387"/>
      <c r="L278" s="387"/>
      <c r="M278" s="387"/>
      <c r="N278" s="387"/>
      <c r="O278" s="387"/>
      <c r="P278" s="387"/>
      <c r="Q278" s="387"/>
      <c r="R278" s="387"/>
      <c r="S278" s="387"/>
      <c r="T278" s="387"/>
      <c r="U278" s="387"/>
      <c r="V278" s="387"/>
      <c r="W278" s="387"/>
      <c r="X278" s="387"/>
      <c r="Y278" s="387"/>
      <c r="Z278" s="387"/>
      <c r="AA278" s="387"/>
      <c r="AB278" s="387"/>
      <c r="AC278" s="387"/>
      <c r="AD278" s="387"/>
      <c r="AE278" s="387"/>
      <c r="AF278" s="387"/>
      <c r="AG278" s="387"/>
      <c r="AH278" s="387"/>
      <c r="AI278" s="387"/>
      <c r="AJ278" s="387"/>
    </row>
    <row r="279" spans="1:36">
      <c r="A279" s="387"/>
      <c r="B279" s="387"/>
      <c r="C279" s="387"/>
      <c r="D279" s="387"/>
      <c r="E279" s="387"/>
      <c r="F279" s="387"/>
      <c r="G279" s="387"/>
      <c r="H279" s="387"/>
      <c r="I279" s="387"/>
      <c r="J279" s="387"/>
      <c r="K279" s="387"/>
      <c r="L279" s="387"/>
      <c r="M279" s="387"/>
      <c r="N279" s="387"/>
      <c r="O279" s="387"/>
      <c r="P279" s="387"/>
      <c r="Q279" s="387"/>
      <c r="R279" s="387"/>
      <c r="S279" s="387"/>
      <c r="T279" s="387"/>
      <c r="U279" s="387"/>
      <c r="V279" s="387"/>
      <c r="W279" s="387"/>
      <c r="X279" s="387"/>
      <c r="Y279" s="387"/>
      <c r="Z279" s="387"/>
      <c r="AA279" s="387"/>
      <c r="AB279" s="387"/>
      <c r="AC279" s="387"/>
      <c r="AD279" s="387"/>
      <c r="AE279" s="387"/>
      <c r="AF279" s="387"/>
      <c r="AG279" s="387"/>
      <c r="AH279" s="387"/>
      <c r="AI279" s="387"/>
      <c r="AJ279" s="387"/>
    </row>
    <row r="280" spans="1:36">
      <c r="A280" s="387"/>
      <c r="B280" s="387"/>
      <c r="C280" s="387"/>
      <c r="D280" s="387"/>
      <c r="E280" s="387"/>
      <c r="F280" s="387"/>
      <c r="G280" s="387"/>
      <c r="H280" s="387"/>
      <c r="I280" s="387"/>
      <c r="J280" s="387"/>
      <c r="K280" s="387"/>
      <c r="L280" s="387"/>
      <c r="M280" s="387"/>
      <c r="N280" s="387"/>
      <c r="O280" s="387"/>
      <c r="P280" s="387"/>
      <c r="Q280" s="387"/>
      <c r="R280" s="387"/>
      <c r="S280" s="387"/>
      <c r="T280" s="387"/>
      <c r="U280" s="387"/>
      <c r="V280" s="387"/>
      <c r="W280" s="387"/>
      <c r="X280" s="387"/>
      <c r="Y280" s="387"/>
      <c r="Z280" s="387"/>
      <c r="AA280" s="387"/>
      <c r="AB280" s="387"/>
      <c r="AC280" s="387"/>
      <c r="AD280" s="387"/>
      <c r="AE280" s="387"/>
      <c r="AF280" s="387"/>
      <c r="AG280" s="387"/>
      <c r="AH280" s="387"/>
      <c r="AI280" s="387"/>
      <c r="AJ280" s="387"/>
    </row>
    <row r="281" spans="1:36">
      <c r="A281" s="387"/>
      <c r="B281" s="387"/>
      <c r="C281" s="387"/>
      <c r="D281" s="387"/>
      <c r="E281" s="387"/>
      <c r="F281" s="387"/>
      <c r="G281" s="387"/>
      <c r="H281" s="387"/>
      <c r="I281" s="387"/>
      <c r="J281" s="387"/>
      <c r="K281" s="387"/>
      <c r="L281" s="387"/>
      <c r="M281" s="387"/>
      <c r="N281" s="387"/>
      <c r="O281" s="387"/>
      <c r="P281" s="387"/>
      <c r="Q281" s="387"/>
      <c r="R281" s="387"/>
      <c r="S281" s="387"/>
      <c r="T281" s="387"/>
      <c r="U281" s="387"/>
      <c r="V281" s="387"/>
      <c r="W281" s="387"/>
      <c r="X281" s="387"/>
      <c r="Y281" s="387"/>
      <c r="Z281" s="387"/>
      <c r="AA281" s="387"/>
      <c r="AB281" s="387"/>
      <c r="AC281" s="387"/>
      <c r="AD281" s="387"/>
      <c r="AE281" s="387"/>
      <c r="AF281" s="387"/>
      <c r="AG281" s="387"/>
      <c r="AH281" s="387"/>
      <c r="AI281" s="387"/>
      <c r="AJ281" s="387"/>
    </row>
    <row r="282" spans="1:36">
      <c r="A282" s="387"/>
      <c r="B282" s="387"/>
      <c r="C282" s="387"/>
      <c r="D282" s="387"/>
      <c r="E282" s="387"/>
      <c r="F282" s="387"/>
      <c r="G282" s="387"/>
      <c r="H282" s="387"/>
      <c r="I282" s="387"/>
      <c r="J282" s="387"/>
      <c r="K282" s="387"/>
      <c r="L282" s="387"/>
      <c r="M282" s="387"/>
      <c r="N282" s="387"/>
      <c r="O282" s="387"/>
      <c r="P282" s="387"/>
      <c r="Q282" s="387"/>
      <c r="R282" s="387"/>
      <c r="S282" s="387"/>
      <c r="T282" s="387"/>
      <c r="U282" s="387"/>
      <c r="V282" s="387"/>
      <c r="W282" s="387"/>
      <c r="X282" s="387"/>
      <c r="Y282" s="387"/>
      <c r="Z282" s="387"/>
      <c r="AA282" s="387"/>
      <c r="AB282" s="387"/>
      <c r="AC282" s="387"/>
      <c r="AD282" s="387"/>
      <c r="AE282" s="387"/>
      <c r="AF282" s="387"/>
      <c r="AG282" s="387"/>
      <c r="AH282" s="387"/>
      <c r="AI282" s="387"/>
      <c r="AJ282" s="387"/>
    </row>
    <row r="283" spans="1:36">
      <c r="A283" s="387"/>
      <c r="B283" s="387"/>
      <c r="C283" s="387"/>
      <c r="D283" s="387"/>
      <c r="E283" s="387"/>
      <c r="F283" s="387"/>
      <c r="G283" s="387"/>
      <c r="H283" s="387"/>
      <c r="I283" s="387"/>
      <c r="J283" s="387"/>
      <c r="K283" s="387"/>
      <c r="L283" s="387"/>
      <c r="M283" s="387"/>
      <c r="N283" s="387"/>
      <c r="O283" s="387"/>
      <c r="P283" s="387"/>
      <c r="Q283" s="387"/>
      <c r="R283" s="387"/>
      <c r="S283" s="387"/>
      <c r="T283" s="387"/>
      <c r="U283" s="387"/>
      <c r="V283" s="387"/>
      <c r="W283" s="387"/>
      <c r="X283" s="387"/>
      <c r="Y283" s="387"/>
      <c r="Z283" s="387"/>
      <c r="AA283" s="387"/>
      <c r="AB283" s="387"/>
      <c r="AC283" s="387"/>
      <c r="AD283" s="387"/>
      <c r="AE283" s="387"/>
      <c r="AF283" s="387"/>
      <c r="AG283" s="387"/>
      <c r="AH283" s="387"/>
      <c r="AI283" s="387"/>
      <c r="AJ283" s="387"/>
    </row>
    <row r="284" spans="1:36">
      <c r="A284" s="387"/>
      <c r="B284" s="387"/>
      <c r="C284" s="387"/>
      <c r="D284" s="387"/>
      <c r="E284" s="387"/>
      <c r="F284" s="387"/>
      <c r="G284" s="387"/>
      <c r="H284" s="387"/>
      <c r="I284" s="387"/>
      <c r="J284" s="387"/>
      <c r="K284" s="387"/>
      <c r="L284" s="387"/>
      <c r="M284" s="387"/>
      <c r="N284" s="387"/>
      <c r="O284" s="387"/>
      <c r="P284" s="387"/>
      <c r="Q284" s="387"/>
      <c r="R284" s="387"/>
      <c r="S284" s="387"/>
      <c r="T284" s="387"/>
      <c r="U284" s="387"/>
      <c r="V284" s="387"/>
      <c r="W284" s="387"/>
      <c r="X284" s="387"/>
      <c r="Y284" s="387"/>
      <c r="Z284" s="387"/>
      <c r="AA284" s="387"/>
      <c r="AB284" s="387"/>
      <c r="AC284" s="387"/>
      <c r="AD284" s="387"/>
      <c r="AE284" s="387"/>
      <c r="AF284" s="387"/>
      <c r="AG284" s="387"/>
      <c r="AH284" s="387"/>
      <c r="AI284" s="387"/>
      <c r="AJ284" s="387"/>
    </row>
    <row r="285" spans="1:36">
      <c r="A285" s="387"/>
      <c r="B285" s="387"/>
      <c r="C285" s="387"/>
      <c r="D285" s="387"/>
      <c r="E285" s="387"/>
      <c r="F285" s="387"/>
      <c r="G285" s="387"/>
      <c r="H285" s="387"/>
      <c r="I285" s="387"/>
      <c r="J285" s="387"/>
      <c r="K285" s="387"/>
      <c r="L285" s="387"/>
      <c r="M285" s="387"/>
      <c r="N285" s="387"/>
      <c r="O285" s="387"/>
      <c r="P285" s="387"/>
      <c r="Q285" s="387"/>
      <c r="R285" s="387"/>
      <c r="S285" s="387"/>
      <c r="T285" s="387"/>
      <c r="U285" s="387"/>
      <c r="V285" s="387"/>
      <c r="W285" s="387"/>
      <c r="X285" s="387"/>
      <c r="Y285" s="387"/>
      <c r="Z285" s="387"/>
      <c r="AA285" s="387"/>
      <c r="AB285" s="387"/>
      <c r="AC285" s="387"/>
      <c r="AD285" s="387"/>
      <c r="AE285" s="387"/>
      <c r="AF285" s="387"/>
      <c r="AG285" s="387"/>
      <c r="AH285" s="387"/>
      <c r="AI285" s="387"/>
      <c r="AJ285" s="387"/>
    </row>
    <row r="286" spans="1:36">
      <c r="A286" s="387"/>
      <c r="B286" s="387"/>
      <c r="C286" s="387"/>
      <c r="D286" s="387"/>
      <c r="E286" s="387"/>
      <c r="F286" s="387"/>
      <c r="G286" s="387"/>
      <c r="H286" s="387"/>
      <c r="I286" s="387"/>
      <c r="J286" s="387"/>
      <c r="K286" s="387"/>
      <c r="L286" s="387"/>
      <c r="M286" s="387"/>
      <c r="N286" s="387"/>
      <c r="O286" s="387"/>
      <c r="P286" s="387"/>
      <c r="Q286" s="387"/>
      <c r="R286" s="387"/>
      <c r="S286" s="387"/>
      <c r="T286" s="387"/>
      <c r="U286" s="387"/>
      <c r="V286" s="387"/>
      <c r="W286" s="387"/>
      <c r="X286" s="387"/>
      <c r="Y286" s="387"/>
      <c r="Z286" s="387"/>
      <c r="AA286" s="387"/>
      <c r="AB286" s="387"/>
      <c r="AC286" s="387"/>
      <c r="AD286" s="387"/>
      <c r="AE286" s="387"/>
      <c r="AF286" s="387"/>
      <c r="AG286" s="387"/>
      <c r="AH286" s="387"/>
      <c r="AI286" s="387"/>
      <c r="AJ286" s="387"/>
    </row>
    <row r="287" spans="1:36">
      <c r="A287" s="387"/>
      <c r="B287" s="387"/>
      <c r="C287" s="387"/>
      <c r="D287" s="387"/>
      <c r="E287" s="387"/>
      <c r="F287" s="387"/>
      <c r="G287" s="387"/>
      <c r="H287" s="387"/>
      <c r="I287" s="387"/>
      <c r="J287" s="387"/>
      <c r="K287" s="387"/>
      <c r="L287" s="387"/>
      <c r="M287" s="387"/>
      <c r="N287" s="387"/>
      <c r="O287" s="387"/>
      <c r="P287" s="387"/>
      <c r="Q287" s="387"/>
      <c r="R287" s="387"/>
      <c r="S287" s="387"/>
      <c r="T287" s="387"/>
      <c r="U287" s="387"/>
      <c r="V287" s="387"/>
      <c r="W287" s="387"/>
      <c r="X287" s="387"/>
      <c r="Y287" s="387"/>
      <c r="Z287" s="387"/>
      <c r="AA287" s="387"/>
      <c r="AB287" s="387"/>
      <c r="AC287" s="387"/>
      <c r="AD287" s="387"/>
      <c r="AE287" s="387"/>
      <c r="AF287" s="387"/>
      <c r="AG287" s="387"/>
      <c r="AH287" s="387"/>
      <c r="AI287" s="387"/>
      <c r="AJ287" s="387"/>
    </row>
    <row r="288" spans="1:36">
      <c r="A288" s="387"/>
      <c r="B288" s="387"/>
      <c r="C288" s="387"/>
      <c r="D288" s="387"/>
      <c r="E288" s="387"/>
      <c r="F288" s="387"/>
      <c r="G288" s="387"/>
      <c r="H288" s="387"/>
      <c r="I288" s="387"/>
      <c r="J288" s="387"/>
      <c r="K288" s="387"/>
      <c r="L288" s="387"/>
      <c r="M288" s="387"/>
      <c r="N288" s="387"/>
      <c r="O288" s="387"/>
      <c r="P288" s="387"/>
      <c r="Q288" s="387"/>
      <c r="R288" s="387"/>
      <c r="S288" s="387"/>
      <c r="T288" s="387"/>
      <c r="U288" s="387"/>
      <c r="V288" s="387"/>
      <c r="W288" s="387"/>
      <c r="X288" s="387"/>
      <c r="Y288" s="387"/>
      <c r="Z288" s="387"/>
      <c r="AA288" s="387"/>
      <c r="AB288" s="387"/>
      <c r="AC288" s="387"/>
      <c r="AD288" s="387"/>
      <c r="AE288" s="387"/>
      <c r="AF288" s="387"/>
      <c r="AG288" s="387"/>
      <c r="AH288" s="387"/>
      <c r="AI288" s="387"/>
      <c r="AJ288" s="387"/>
    </row>
    <row r="289" spans="1:36">
      <c r="A289" s="387"/>
      <c r="B289" s="387"/>
      <c r="C289" s="387"/>
      <c r="D289" s="387"/>
      <c r="E289" s="387"/>
      <c r="F289" s="387"/>
      <c r="G289" s="387"/>
      <c r="H289" s="387"/>
      <c r="I289" s="387"/>
      <c r="J289" s="387"/>
      <c r="K289" s="387"/>
      <c r="L289" s="387"/>
      <c r="M289" s="387"/>
      <c r="N289" s="387"/>
      <c r="O289" s="387"/>
      <c r="P289" s="387"/>
      <c r="Q289" s="387"/>
      <c r="R289" s="387"/>
      <c r="S289" s="387"/>
      <c r="T289" s="387"/>
      <c r="U289" s="387"/>
      <c r="V289" s="387"/>
      <c r="W289" s="387"/>
      <c r="X289" s="387"/>
      <c r="Y289" s="387"/>
      <c r="Z289" s="387"/>
      <c r="AA289" s="387"/>
      <c r="AB289" s="387"/>
      <c r="AC289" s="387"/>
      <c r="AD289" s="387"/>
      <c r="AE289" s="387"/>
      <c r="AF289" s="387"/>
      <c r="AG289" s="387"/>
      <c r="AH289" s="387"/>
      <c r="AI289" s="387"/>
      <c r="AJ289" s="387"/>
    </row>
    <row r="290" spans="1:36">
      <c r="A290" s="387"/>
      <c r="B290" s="387"/>
      <c r="C290" s="387"/>
      <c r="D290" s="387"/>
      <c r="E290" s="387"/>
      <c r="F290" s="387"/>
      <c r="G290" s="387"/>
      <c r="H290" s="387"/>
      <c r="I290" s="387"/>
      <c r="J290" s="387"/>
      <c r="K290" s="387"/>
      <c r="L290" s="387"/>
      <c r="M290" s="387"/>
      <c r="N290" s="387"/>
      <c r="O290" s="387"/>
      <c r="P290" s="387"/>
      <c r="Q290" s="387"/>
      <c r="R290" s="387"/>
      <c r="S290" s="387"/>
      <c r="T290" s="387"/>
      <c r="U290" s="387"/>
      <c r="V290" s="387"/>
      <c r="W290" s="387"/>
      <c r="X290" s="387"/>
      <c r="Y290" s="387"/>
      <c r="Z290" s="387"/>
      <c r="AA290" s="387"/>
      <c r="AB290" s="387"/>
      <c r="AC290" s="387"/>
      <c r="AD290" s="387"/>
      <c r="AE290" s="387"/>
      <c r="AF290" s="387"/>
      <c r="AG290" s="387"/>
      <c r="AH290" s="387"/>
      <c r="AI290" s="387"/>
      <c r="AJ290" s="387"/>
    </row>
    <row r="291" spans="1:36">
      <c r="A291" s="387"/>
      <c r="B291" s="387"/>
      <c r="C291" s="387"/>
      <c r="D291" s="387"/>
      <c r="E291" s="387"/>
      <c r="F291" s="387"/>
      <c r="G291" s="387"/>
      <c r="H291" s="387"/>
      <c r="I291" s="387"/>
      <c r="J291" s="387"/>
      <c r="K291" s="387"/>
      <c r="L291" s="387"/>
      <c r="M291" s="387"/>
      <c r="N291" s="387"/>
      <c r="O291" s="387"/>
      <c r="P291" s="387"/>
      <c r="Q291" s="387"/>
      <c r="R291" s="387"/>
      <c r="S291" s="387"/>
      <c r="T291" s="387"/>
      <c r="U291" s="387"/>
      <c r="V291" s="387"/>
      <c r="W291" s="387"/>
      <c r="X291" s="387"/>
      <c r="Y291" s="387"/>
      <c r="Z291" s="387"/>
      <c r="AA291" s="387"/>
      <c r="AB291" s="387"/>
      <c r="AC291" s="387"/>
      <c r="AD291" s="387"/>
      <c r="AE291" s="387"/>
      <c r="AF291" s="387"/>
      <c r="AG291" s="387"/>
      <c r="AH291" s="387"/>
      <c r="AI291" s="387"/>
      <c r="AJ291" s="387"/>
    </row>
    <row r="292" spans="1:36">
      <c r="A292" s="387"/>
      <c r="B292" s="387"/>
      <c r="C292" s="387"/>
      <c r="D292" s="387"/>
      <c r="E292" s="387"/>
      <c r="F292" s="387"/>
      <c r="G292" s="387"/>
      <c r="H292" s="387"/>
      <c r="I292" s="387"/>
      <c r="J292" s="387"/>
      <c r="K292" s="387"/>
      <c r="L292" s="387"/>
      <c r="M292" s="387"/>
      <c r="N292" s="387"/>
      <c r="O292" s="387"/>
      <c r="P292" s="387"/>
      <c r="Q292" s="387"/>
      <c r="R292" s="387"/>
      <c r="S292" s="387"/>
      <c r="T292" s="387"/>
      <c r="U292" s="387"/>
      <c r="V292" s="387"/>
      <c r="W292" s="387"/>
      <c r="X292" s="387"/>
      <c r="Y292" s="387"/>
      <c r="Z292" s="387"/>
      <c r="AA292" s="387"/>
      <c r="AB292" s="387"/>
      <c r="AC292" s="387"/>
      <c r="AD292" s="387"/>
      <c r="AE292" s="387"/>
      <c r="AF292" s="387"/>
      <c r="AG292" s="387"/>
      <c r="AH292" s="387"/>
      <c r="AI292" s="387"/>
      <c r="AJ292" s="387"/>
    </row>
    <row r="293" spans="1:36">
      <c r="A293" s="387"/>
      <c r="B293" s="387"/>
      <c r="C293" s="387"/>
      <c r="D293" s="387"/>
      <c r="E293" s="387"/>
      <c r="F293" s="387"/>
      <c r="G293" s="387"/>
      <c r="H293" s="387"/>
      <c r="I293" s="387"/>
      <c r="J293" s="387"/>
      <c r="K293" s="387"/>
      <c r="L293" s="387"/>
      <c r="M293" s="387"/>
      <c r="N293" s="387"/>
      <c r="O293" s="387"/>
      <c r="P293" s="387"/>
      <c r="Q293" s="387"/>
      <c r="R293" s="387"/>
      <c r="S293" s="387"/>
      <c r="T293" s="387"/>
      <c r="U293" s="387"/>
      <c r="V293" s="387"/>
      <c r="W293" s="387"/>
      <c r="X293" s="387"/>
      <c r="Y293" s="387"/>
      <c r="Z293" s="387"/>
      <c r="AA293" s="387"/>
      <c r="AB293" s="387"/>
      <c r="AC293" s="387"/>
      <c r="AD293" s="387"/>
      <c r="AE293" s="387"/>
      <c r="AF293" s="387"/>
      <c r="AG293" s="387"/>
      <c r="AH293" s="387"/>
      <c r="AI293" s="387"/>
      <c r="AJ293" s="387"/>
    </row>
    <row r="294" spans="1:36">
      <c r="A294" s="387"/>
      <c r="B294" s="387"/>
      <c r="C294" s="387"/>
      <c r="D294" s="387"/>
      <c r="E294" s="387"/>
      <c r="F294" s="387"/>
      <c r="G294" s="387"/>
      <c r="H294" s="387"/>
      <c r="I294" s="387"/>
      <c r="J294" s="387"/>
      <c r="K294" s="387"/>
      <c r="L294" s="387"/>
      <c r="M294" s="387"/>
      <c r="N294" s="387"/>
      <c r="O294" s="387"/>
      <c r="P294" s="387"/>
      <c r="Q294" s="387"/>
      <c r="R294" s="387"/>
      <c r="S294" s="387"/>
      <c r="T294" s="387"/>
      <c r="U294" s="387"/>
      <c r="V294" s="387"/>
      <c r="W294" s="387"/>
      <c r="X294" s="387"/>
      <c r="Y294" s="387"/>
      <c r="Z294" s="387"/>
      <c r="AA294" s="387"/>
      <c r="AB294" s="387"/>
      <c r="AC294" s="387"/>
      <c r="AD294" s="387"/>
      <c r="AE294" s="387"/>
      <c r="AF294" s="387"/>
      <c r="AG294" s="387"/>
      <c r="AH294" s="387"/>
      <c r="AI294" s="387"/>
      <c r="AJ294" s="387"/>
    </row>
    <row r="295" spans="1:36">
      <c r="A295" s="387"/>
      <c r="B295" s="387"/>
      <c r="C295" s="387"/>
      <c r="D295" s="387"/>
      <c r="E295" s="387"/>
      <c r="F295" s="387"/>
      <c r="G295" s="387"/>
      <c r="H295" s="387"/>
      <c r="I295" s="387"/>
      <c r="J295" s="387"/>
      <c r="K295" s="387"/>
      <c r="L295" s="387"/>
      <c r="M295" s="387"/>
      <c r="N295" s="387"/>
      <c r="O295" s="387"/>
      <c r="P295" s="387"/>
      <c r="Q295" s="387"/>
      <c r="R295" s="387"/>
      <c r="S295" s="387"/>
      <c r="T295" s="387"/>
      <c r="U295" s="387"/>
      <c r="V295" s="387"/>
      <c r="W295" s="387"/>
      <c r="X295" s="387"/>
      <c r="Y295" s="387"/>
      <c r="Z295" s="387"/>
      <c r="AA295" s="387"/>
      <c r="AB295" s="387"/>
      <c r="AC295" s="387"/>
      <c r="AD295" s="387"/>
      <c r="AE295" s="387"/>
      <c r="AF295" s="387"/>
      <c r="AG295" s="387"/>
      <c r="AH295" s="387"/>
      <c r="AI295" s="387"/>
      <c r="AJ295" s="387"/>
    </row>
    <row r="296" spans="1:36">
      <c r="A296" s="387"/>
      <c r="B296" s="387"/>
      <c r="C296" s="387"/>
      <c r="D296" s="387"/>
      <c r="E296" s="387"/>
      <c r="F296" s="387"/>
      <c r="G296" s="387"/>
      <c r="H296" s="387"/>
      <c r="I296" s="387"/>
      <c r="J296" s="387"/>
      <c r="K296" s="387"/>
      <c r="L296" s="387"/>
      <c r="M296" s="387"/>
      <c r="N296" s="387"/>
      <c r="O296" s="387"/>
      <c r="P296" s="387"/>
      <c r="Q296" s="387"/>
      <c r="R296" s="387"/>
      <c r="S296" s="387"/>
      <c r="T296" s="387"/>
      <c r="U296" s="387"/>
      <c r="V296" s="387"/>
      <c r="W296" s="387"/>
      <c r="X296" s="387"/>
      <c r="Y296" s="387"/>
      <c r="Z296" s="387"/>
      <c r="AA296" s="387"/>
      <c r="AB296" s="387"/>
      <c r="AC296" s="387"/>
      <c r="AD296" s="387"/>
      <c r="AE296" s="387"/>
      <c r="AF296" s="387"/>
      <c r="AG296" s="387"/>
      <c r="AH296" s="387"/>
      <c r="AI296" s="387"/>
      <c r="AJ296" s="387"/>
    </row>
    <row r="297" spans="1:36">
      <c r="A297" s="387"/>
      <c r="B297" s="387"/>
      <c r="C297" s="387"/>
      <c r="D297" s="387"/>
      <c r="E297" s="387"/>
      <c r="F297" s="387"/>
      <c r="G297" s="387"/>
      <c r="H297" s="387"/>
      <c r="I297" s="387"/>
      <c r="J297" s="387"/>
      <c r="K297" s="387"/>
      <c r="L297" s="387"/>
      <c r="M297" s="387"/>
      <c r="N297" s="387"/>
      <c r="O297" s="387"/>
      <c r="P297" s="387"/>
      <c r="Q297" s="387"/>
      <c r="R297" s="387"/>
      <c r="S297" s="387"/>
      <c r="T297" s="387"/>
      <c r="U297" s="387"/>
      <c r="V297" s="387"/>
      <c r="W297" s="387"/>
      <c r="X297" s="387"/>
      <c r="Y297" s="387"/>
      <c r="Z297" s="387"/>
      <c r="AA297" s="387"/>
      <c r="AB297" s="387"/>
      <c r="AC297" s="387"/>
      <c r="AD297" s="387"/>
      <c r="AE297" s="387"/>
      <c r="AF297" s="387"/>
      <c r="AG297" s="387"/>
      <c r="AH297" s="387"/>
      <c r="AI297" s="387"/>
      <c r="AJ297" s="387"/>
    </row>
    <row r="298" spans="1:36">
      <c r="A298" s="385"/>
      <c r="B298" s="387"/>
      <c r="C298" s="385"/>
      <c r="D298" s="385"/>
      <c r="E298" s="385"/>
      <c r="F298" s="385"/>
      <c r="G298" s="385"/>
      <c r="H298" s="385"/>
      <c r="I298" s="385"/>
      <c r="J298" s="385"/>
      <c r="K298" s="385"/>
      <c r="L298" s="385"/>
      <c r="M298" s="385"/>
      <c r="N298" s="385"/>
      <c r="O298" s="385"/>
      <c r="P298" s="385"/>
      <c r="Q298" s="385"/>
      <c r="R298" s="385"/>
      <c r="S298" s="385"/>
      <c r="T298" s="385"/>
      <c r="U298" s="385"/>
      <c r="V298" s="385"/>
      <c r="W298" s="385"/>
      <c r="X298" s="385"/>
      <c r="Y298" s="385"/>
      <c r="Z298" s="385"/>
      <c r="AA298" s="385"/>
      <c r="AB298" s="385"/>
      <c r="AC298" s="385"/>
      <c r="AD298" s="385"/>
      <c r="AE298" s="385"/>
      <c r="AF298" s="385"/>
      <c r="AG298" s="385"/>
      <c r="AH298" s="385"/>
      <c r="AI298" s="385"/>
      <c r="AJ298" s="385"/>
    </row>
    <row r="299" spans="1:36">
      <c r="A299" s="385"/>
      <c r="B299" s="385"/>
      <c r="C299" s="385"/>
      <c r="D299" s="385"/>
      <c r="E299" s="385"/>
      <c r="F299" s="385"/>
      <c r="G299" s="385"/>
      <c r="H299" s="385"/>
      <c r="I299" s="385"/>
      <c r="J299" s="385"/>
      <c r="K299" s="385"/>
      <c r="L299" s="385"/>
      <c r="M299" s="385"/>
      <c r="N299" s="385"/>
      <c r="O299" s="385"/>
      <c r="P299" s="385"/>
      <c r="Q299" s="385"/>
      <c r="R299" s="385"/>
      <c r="S299" s="385"/>
      <c r="T299" s="385"/>
      <c r="U299" s="385"/>
      <c r="V299" s="385"/>
      <c r="W299" s="385"/>
      <c r="X299" s="385"/>
      <c r="Y299" s="385"/>
      <c r="Z299" s="385"/>
      <c r="AA299" s="385"/>
      <c r="AB299" s="385"/>
      <c r="AC299" s="385"/>
      <c r="AD299" s="385"/>
      <c r="AE299" s="385"/>
      <c r="AF299" s="385"/>
      <c r="AG299" s="385"/>
      <c r="AH299" s="385"/>
      <c r="AI299" s="385"/>
      <c r="AJ299" s="385"/>
    </row>
    <row r="300" spans="1:36">
      <c r="B300" s="385"/>
    </row>
  </sheetData>
  <sheetProtection formatCells="0" formatColumns="0" formatRows="0" insertColumns="0" insertRows="0" autoFilter="0"/>
  <mergeCells count="318">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K158:K160"/>
    <mergeCell ref="K161:K162"/>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L158:L160"/>
    <mergeCell ref="A178:D178"/>
    <mergeCell ref="M168:AJ168"/>
    <mergeCell ref="Y64:AC64"/>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9"/>
  <conditionalFormatting sqref="B19:C19">
    <cfRule type="expression" dxfId="74" priority="77">
      <formula>$B$19="×"</formula>
    </cfRule>
  </conditionalFormatting>
  <conditionalFormatting sqref="L19:M19">
    <cfRule type="expression" dxfId="73" priority="76">
      <formula>$L$19="×"</formula>
    </cfRule>
  </conditionalFormatting>
  <conditionalFormatting sqref="P28:V36">
    <cfRule type="expression" dxfId="72" priority="63">
      <formula>$B$19="×"</formula>
    </cfRule>
  </conditionalFormatting>
  <conditionalFormatting sqref="AD28:AI36">
    <cfRule type="expression" dxfId="71" priority="65">
      <formula>$W$19="×"</formula>
    </cfRule>
  </conditionalFormatting>
  <conditionalFormatting sqref="W28:AC36">
    <cfRule type="expression" dxfId="70" priority="64">
      <formula>$L$19="×"</formula>
    </cfRule>
  </conditionalFormatting>
  <conditionalFormatting sqref="AD27:AJ27 AJ28:AJ36">
    <cfRule type="expression" dxfId="69" priority="71">
      <formula>$W$19="×"</formula>
    </cfRule>
  </conditionalFormatting>
  <conditionalFormatting sqref="W27:AC27">
    <cfRule type="expression" dxfId="68" priority="70">
      <formula>$L$19="×"</formula>
    </cfRule>
  </conditionalFormatting>
  <conditionalFormatting sqref="P27:V27">
    <cfRule type="expression" dxfId="67" priority="69">
      <formula>$B$19="×"</formula>
    </cfRule>
  </conditionalFormatting>
  <conditionalFormatting sqref="A52:AK54 A55:AK55">
    <cfRule type="expression" dxfId="66" priority="62">
      <formula>$B$19="×"</formula>
    </cfRule>
  </conditionalFormatting>
  <conditionalFormatting sqref="A88:AK89 A91:AK91">
    <cfRule type="expression" dxfId="65" priority="59">
      <formula>$W$19="×"</formula>
    </cfRule>
  </conditionalFormatting>
  <conditionalFormatting sqref="L99:AI99">
    <cfRule type="expression" dxfId="64" priority="57">
      <formula>$W$19="×"</formula>
    </cfRule>
  </conditionalFormatting>
  <conditionalFormatting sqref="P98:S98">
    <cfRule type="expression" dxfId="63" priority="56">
      <formula>$W$19="×"</formula>
    </cfRule>
  </conditionalFormatting>
  <conditionalFormatting sqref="B102:AJ102">
    <cfRule type="expression" dxfId="62" priority="55">
      <formula>$W$19="×"</formula>
    </cfRule>
  </conditionalFormatting>
  <conditionalFormatting sqref="A87">
    <cfRule type="expression" dxfId="61" priority="54">
      <formula>AND(#REF!=TRUE,#REF!=FALSE)</formula>
    </cfRule>
  </conditionalFormatting>
  <conditionalFormatting sqref="A105:AJ105 A107:AJ107 A106:D106 F106:H106 J106:N106 P106:U106 W106:Y106 AA106:AJ106 A109:AJ111 A108:D108 F108:J108 L108:Q108 S108:AJ108 A113:AF113 AH113:AJ113 A112:U112 W112:Y112 AA112:AJ112">
    <cfRule type="expression" dxfId="60" priority="53">
      <formula>$B$19="×"</formula>
    </cfRule>
  </conditionalFormatting>
  <conditionalFormatting sqref="A115:AJ116 A118:AJ118 A117:D117 F117:O117 Q117:W117 Y117:AJ117 A120:AJ120 A119:D119 F119:H119 J119:N119 P119:U119 W119:X119 Z119:AJ119 A122:AJ124 A121:D121 F121:J121 L121:Q121 S121:AJ121 A126:AF126 AH126:AJ126 A125:T125 V125:X125 Z125:AJ125">
    <cfRule type="expression" dxfId="59" priority="52">
      <formula>$L$19="×"</formula>
    </cfRule>
  </conditionalFormatting>
  <conditionalFormatting sqref="E135:AJ135 E136:T136 V136:X136 Z136:AJ136">
    <cfRule type="expression" dxfId="58" priority="51">
      <formula>$W$19="×"</formula>
    </cfRule>
  </conditionalFormatting>
  <conditionalFormatting sqref="A137:AF137 AH137:AJ137">
    <cfRule type="expression" dxfId="57" priority="50">
      <formula>$W$19="×"</formula>
    </cfRule>
  </conditionalFormatting>
  <conditionalFormatting sqref="A154:AF154 AH154:AJ154">
    <cfRule type="expression" dxfId="56" priority="49">
      <formula>$B$19="×"</formula>
    </cfRule>
  </conditionalFormatting>
  <conditionalFormatting sqref="A147:AJ149 A151:AJ153 A150:AB150 AD150:AF150 AH150:AJ150 A155:AJ155 A154:AF154 AH154:AJ154 A157:AJ157 A156:AB156 AD156:AF156 AH156:AJ156 A163:AJ163 A158:J162 L158:AJ162 A165:AJ165 A164:AF164 AH164:AJ164 A167:AJ167 A166:AB166 AD166:AF166 AH166:AJ166 A171:AJ171 A168:J170 L168:AJ170 A173:AJ173 A172:AF172 AH172:AJ172">
    <cfRule type="expression" dxfId="55" priority="48">
      <formula>$B$19="×"</formula>
    </cfRule>
  </conditionalFormatting>
  <conditionalFormatting sqref="A172:AF172 AH172:AJ172">
    <cfRule type="expression" dxfId="54" priority="47">
      <formula>$B$19="×"</formula>
    </cfRule>
  </conditionalFormatting>
  <conditionalFormatting sqref="A174:AJ178 A205:AJ205 A179:D203 F179:AJ203 A204:AF204 AH204:AJ204">
    <cfRule type="expression" dxfId="53" priority="46">
      <formula>AND($B$19="×",$L$19="×")</formula>
    </cfRule>
  </conditionalFormatting>
  <conditionalFormatting sqref="A207:AJ209 A214:AF214 A210:D213 F213:Z213 F211:U212 W210:AJ212 AB213:AJ213 AH214:AJ214 F210:T210">
    <cfRule type="expression" dxfId="52" priority="45">
      <formula>$L$19="×"</formula>
    </cfRule>
  </conditionalFormatting>
  <conditionalFormatting sqref="A86:AK102">
    <cfRule type="expression" dxfId="51" priority="44">
      <formula>$W$19="×"</formula>
    </cfRule>
  </conditionalFormatting>
  <conditionalFormatting sqref="A128:AJ128 A131:AJ131 A129:H130 J129:L130 N129:S130 U129:AJ129 U130:Z130 AB130:AJ130 A133:AJ135 A132:D132 F132:J132 L132:Q132 S132:AJ132 A137:AF137 A136:T136 V136:X136 Z136:AJ136 AH137:AJ137">
    <cfRule type="expression" dxfId="50" priority="43">
      <formula>$W$19="×"</formula>
    </cfRule>
  </conditionalFormatting>
  <conditionalFormatting sqref="W19:AK19">
    <cfRule type="expression" dxfId="49" priority="42">
      <formula>$W$19="×"</formula>
    </cfRule>
  </conditionalFormatting>
  <conditionalFormatting sqref="A57:AK65 A80:AK84 A76:B79 D76:AK79 A67:AK67 A66:J66 L66:AK66 A69:AK69 A68:J68 L68:AK68 A71:AK71 A70:J70 L70:AK70 A73:AK75 A72:J72 L72:AK72">
    <cfRule type="expression" dxfId="48" priority="41">
      <formula>$L$19="×"</formula>
    </cfRule>
  </conditionalFormatting>
  <conditionalFormatting sqref="C222:AJ222">
    <cfRule type="expression" dxfId="47" priority="40">
      <formula>$B$19="×"</formula>
    </cfRule>
  </conditionalFormatting>
  <conditionalFormatting sqref="C76:C79">
    <cfRule type="expression" dxfId="46" priority="39">
      <formula>AND($AM$20=TRUE,$AN$20=FALSE)</formula>
    </cfRule>
  </conditionalFormatting>
  <conditionalFormatting sqref="K66">
    <cfRule type="expression" dxfId="45" priority="38">
      <formula>AND($AM$20=TRUE,$AN$20=FALSE)</formula>
    </cfRule>
  </conditionalFormatting>
  <conditionalFormatting sqref="K68">
    <cfRule type="expression" dxfId="44" priority="37">
      <formula>AND($AM$20=TRUE,$AN$20=FALSE)</formula>
    </cfRule>
  </conditionalFormatting>
  <conditionalFormatting sqref="K70">
    <cfRule type="expression" dxfId="43" priority="36">
      <formula>AND($AM$20=TRUE,$AN$20=FALSE)</formula>
    </cfRule>
  </conditionalFormatting>
  <conditionalFormatting sqref="K72">
    <cfRule type="expression" dxfId="42" priority="35">
      <formula>AND($AM$20=TRUE,$AN$20=FALSE)</formula>
    </cfRule>
  </conditionalFormatting>
  <conditionalFormatting sqref="E117">
    <cfRule type="expression" dxfId="41" priority="34">
      <formula>AND($AM$20=TRUE,$AN$20=FALSE)</formula>
    </cfRule>
  </conditionalFormatting>
  <conditionalFormatting sqref="P117">
    <cfRule type="expression" dxfId="40" priority="33">
      <formula>AND($AM$20=TRUE,$AN$20=FALSE)</formula>
    </cfRule>
  </conditionalFormatting>
  <conditionalFormatting sqref="X117">
    <cfRule type="expression" dxfId="39" priority="32">
      <formula>AND($AM$20=TRUE,$AN$20=FALSE)</formula>
    </cfRule>
  </conditionalFormatting>
  <conditionalFormatting sqref="E119">
    <cfRule type="expression" dxfId="38" priority="31">
      <formula>AND($AM$20=TRUE,$AN$20=FALSE)</formula>
    </cfRule>
  </conditionalFormatting>
  <conditionalFormatting sqref="I119">
    <cfRule type="expression" dxfId="37" priority="30">
      <formula>AND($AM$20=TRUE,$AN$20=FALSE)</formula>
    </cfRule>
  </conditionalFormatting>
  <conditionalFormatting sqref="O119">
    <cfRule type="expression" dxfId="36" priority="29">
      <formula>AND($AM$20=TRUE,$AN$20=FALSE)</formula>
    </cfRule>
  </conditionalFormatting>
  <conditionalFormatting sqref="V119">
    <cfRule type="expression" dxfId="35" priority="28">
      <formula>AND($AM$20=TRUE,$AN$20=FALSE)</formula>
    </cfRule>
  </conditionalFormatting>
  <conditionalFormatting sqref="Y119">
    <cfRule type="expression" dxfId="34" priority="27">
      <formula>AND($AM$20=TRUE,$AN$20=FALSE)</formula>
    </cfRule>
  </conditionalFormatting>
  <conditionalFormatting sqref="E121">
    <cfRule type="expression" dxfId="33" priority="26">
      <formula>AND($AM$20=TRUE,$AN$20=FALSE)</formula>
    </cfRule>
  </conditionalFormatting>
  <conditionalFormatting sqref="K121">
    <cfRule type="expression" dxfId="32" priority="25">
      <formula>AND($AM$20=TRUE,$AN$20=FALSE)</formula>
    </cfRule>
  </conditionalFormatting>
  <conditionalFormatting sqref="R121">
    <cfRule type="expression" dxfId="31" priority="24">
      <formula>AND($AM$20=TRUE,$AN$20=FALSE)</formula>
    </cfRule>
  </conditionalFormatting>
  <conditionalFormatting sqref="AG126">
    <cfRule type="expression" dxfId="30" priority="23">
      <formula>AND($AM$20=TRUE,$AN$20=FALSE)</formula>
    </cfRule>
  </conditionalFormatting>
  <conditionalFormatting sqref="U125">
    <cfRule type="expression" dxfId="29" priority="22">
      <formula>AND($AM$20=TRUE,$AN$20=FALSE)</formula>
    </cfRule>
  </conditionalFormatting>
  <conditionalFormatting sqref="Y125">
    <cfRule type="expression" dxfId="28" priority="21">
      <formula>AND($AM$20=TRUE,$AN$20=FALSE)</formula>
    </cfRule>
  </conditionalFormatting>
  <conditionalFormatting sqref="I129">
    <cfRule type="expression" dxfId="27" priority="20">
      <formula>AND($AM$20=TRUE,$AN$20=FALSE)</formula>
    </cfRule>
  </conditionalFormatting>
  <conditionalFormatting sqref="M129">
    <cfRule type="expression" dxfId="26" priority="19">
      <formula>AND($AM$20=TRUE,$AN$20=FALSE)</formula>
    </cfRule>
  </conditionalFormatting>
  <conditionalFormatting sqref="T129">
    <cfRule type="expression" dxfId="25" priority="18">
      <formula>AND($AM$20=TRUE,$AN$20=FALSE)</formula>
    </cfRule>
  </conditionalFormatting>
  <conditionalFormatting sqref="I130">
    <cfRule type="expression" dxfId="24" priority="17">
      <formula>AND($AM$20=TRUE,$AN$20=FALSE)</formula>
    </cfRule>
  </conditionalFormatting>
  <conditionalFormatting sqref="M130">
    <cfRule type="expression" dxfId="23" priority="16">
      <formula>AND($AM$20=TRUE,$AN$20=FALSE)</formula>
    </cfRule>
  </conditionalFormatting>
  <conditionalFormatting sqref="T130">
    <cfRule type="expression" dxfId="22" priority="15">
      <formula>AND($AM$20=TRUE,$AN$20=FALSE)</formula>
    </cfRule>
  </conditionalFormatting>
  <conditionalFormatting sqref="AA130">
    <cfRule type="expression" dxfId="21" priority="14">
      <formula>AND($AM$20=TRUE,$AN$20=FALSE)</formula>
    </cfRule>
  </conditionalFormatting>
  <conditionalFormatting sqref="E132">
    <cfRule type="expression" dxfId="20" priority="13">
      <formula>AND($AM$20=TRUE,$AN$20=FALSE)</formula>
    </cfRule>
  </conditionalFormatting>
  <conditionalFormatting sqref="K132">
    <cfRule type="expression" dxfId="19" priority="12">
      <formula>AND($AM$20=TRUE,$AN$20=FALSE)</formula>
    </cfRule>
  </conditionalFormatting>
  <conditionalFormatting sqref="R132">
    <cfRule type="expression" dxfId="18" priority="11">
      <formula>AND($AM$20=TRUE,$AN$20=FALSE)</formula>
    </cfRule>
  </conditionalFormatting>
  <conditionalFormatting sqref="U136">
    <cfRule type="expression" dxfId="17" priority="10">
      <formula>AND($AM$20=TRUE,$AN$20=FALSE)</formula>
    </cfRule>
  </conditionalFormatting>
  <conditionalFormatting sqref="Y136">
    <cfRule type="expression" dxfId="16" priority="9">
      <formula>AND($AM$20=TRUE,$AN$20=FALSE)</formula>
    </cfRule>
  </conditionalFormatting>
  <conditionalFormatting sqref="AG137">
    <cfRule type="expression" dxfId="15" priority="8">
      <formula>AND($AM$20=TRUE,$AN$20=FALSE)</formula>
    </cfRule>
  </conditionalFormatting>
  <conditionalFormatting sqref="E210:E213">
    <cfRule type="expression" dxfId="14" priority="7">
      <formula>AND($AM$20=TRUE,$AN$20=FALSE)</formula>
    </cfRule>
  </conditionalFormatting>
  <conditionalFormatting sqref="V210:V212">
    <cfRule type="expression" dxfId="13" priority="6">
      <formula>AND($AM$20=TRUE,$AN$20=FALSE)</formula>
    </cfRule>
  </conditionalFormatting>
  <conditionalFormatting sqref="AA213">
    <cfRule type="expression" dxfId="12" priority="5">
      <formula>AND($AM$20=TRUE,$AN$20=FALSE)</formula>
    </cfRule>
  </conditionalFormatting>
  <conditionalFormatting sqref="AG214">
    <cfRule type="expression" dxfId="11" priority="4">
      <formula>AND($AM$20=TRUE,$AN$20=FALSE)</formula>
    </cfRule>
  </conditionalFormatting>
  <conditionalFormatting sqref="AG204">
    <cfRule type="expression" dxfId="10" priority="3">
      <formula>AND($AM$20=TRUE,$AN$20=FALSE)</formula>
    </cfRule>
  </conditionalFormatting>
  <conditionalFormatting sqref="AG113">
    <cfRule type="expression" dxfId="9" priority="2">
      <formula>AND($AM$20=TRUE,$AN$20=FALSE)</formula>
    </cfRule>
  </conditionalFormatting>
  <conditionalFormatting sqref="U210">
    <cfRule type="expression" dxfId="8" priority="1">
      <formula>$L$19="×"</formula>
    </cfRule>
  </conditionalFormatting>
  <dataValidations count="6">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 type="list" allowBlank="1" showInputMessage="1" showErrorMessage="1" sqref="C76:C79 K66 K68 K70 K72 E106 I106 O106 V106 Z106 E108 K108 R108 E117 P117 X117 E119 I119 O119 V119 Y119 E121 K121 R121 AG126 U125 Y125 I129:I130 M129:M130 T129:T130 AA130 E132 K132 R132 U136 Y136 AG137 AC150 AG150 AG154 AC156 AG156 K158:K162 AG164 AC166 AG166 K168:K170 AG172 E179:E203 E210:E213 V210:V212 AA213 AG214 B219:B225 AG204 AG113 V112 Z112">
      <formula1>"✓,　"</formula1>
    </dataValidation>
    <dataValidation type="list" allowBlank="1" showInputMessage="1" showErrorMessage="1" sqref="O205:P205">
      <formula1>"✔,  "</formula1>
    </dataValidation>
  </dataValidations>
  <pageMargins left="0.51181102362204722" right="0.51181102362204722" top="0.55118110236220474" bottom="0.15748031496062992" header="0.31496062992125984" footer="0.31496062992125984"/>
  <pageSetup paperSize="8" scale="85" orientation="landscape" cellComments="asDisplayed" r:id="rId1"/>
  <headerFooter alignWithMargins="0"/>
  <rowBreaks count="5" manualBreakCount="5">
    <brk id="50" max="37" man="1"/>
    <brk id="102" max="37" man="1"/>
    <brk id="137" max="37" man="1"/>
    <brk id="173" max="37" man="1"/>
    <brk id="237"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9"/>
  </sheetPr>
  <dimension ref="A1:AG111"/>
  <sheetViews>
    <sheetView view="pageBreakPreview" zoomScale="80" zoomScaleNormal="85" zoomScaleSheetLayoutView="80" zoomScalePageLayoutView="70" workbookViewId="0">
      <selection activeCell="T18" sqref="T18"/>
    </sheetView>
  </sheetViews>
  <sheetFormatPr defaultColWidth="2.5" defaultRowHeight="13.5"/>
  <cols>
    <col min="1" max="1" width="5.625" style="39" customWidth="1"/>
    <col min="2" max="11" width="2.625" style="39" customWidth="1"/>
    <col min="12" max="13" width="11.75" style="39" customWidth="1"/>
    <col min="14" max="14" width="16.875" style="39" customWidth="1"/>
    <col min="15" max="15" width="37.5" style="39" customWidth="1"/>
    <col min="16" max="16" width="22.625" style="39" customWidth="1"/>
    <col min="17" max="17" width="15.625" style="39" customWidth="1"/>
    <col min="18" max="18" width="13.625" style="39" customWidth="1"/>
    <col min="19" max="19" width="10" style="39" customWidth="1"/>
    <col min="20" max="20" width="6.75" style="39" customWidth="1"/>
    <col min="21" max="21" width="4.75" style="39" customWidth="1"/>
    <col min="22" max="22" width="3.625" style="39" customWidth="1"/>
    <col min="23" max="23" width="3.125" style="39" customWidth="1"/>
    <col min="24" max="24" width="3.625" style="39" customWidth="1"/>
    <col min="25" max="25" width="8" style="39" customWidth="1"/>
    <col min="26" max="26" width="3.625" style="39" customWidth="1"/>
    <col min="27" max="27" width="3.125" style="39" customWidth="1"/>
    <col min="28" max="28" width="3.625" style="39" customWidth="1"/>
    <col min="29" max="29" width="3.125" style="39" customWidth="1"/>
    <col min="30" max="30" width="2.5" style="39" customWidth="1"/>
    <col min="31" max="31" width="3.5" style="39" customWidth="1"/>
    <col min="32" max="32" width="5.875" style="39" customWidth="1"/>
    <col min="33" max="33" width="14.625" style="39" customWidth="1"/>
    <col min="34" max="16384" width="2.5" style="39"/>
  </cols>
  <sheetData>
    <row r="1" spans="1:33" ht="21" customHeight="1">
      <c r="A1" s="391" t="s">
        <v>305</v>
      </c>
      <c r="G1" s="42" t="s">
        <v>245</v>
      </c>
      <c r="V1" s="40"/>
      <c r="W1" s="40"/>
      <c r="X1" s="40"/>
      <c r="Y1" s="40"/>
      <c r="Z1" s="40"/>
      <c r="AA1" s="40"/>
      <c r="AB1" s="40"/>
      <c r="AC1" s="40"/>
      <c r="AD1" s="40"/>
      <c r="AE1" s="40"/>
      <c r="AF1" s="40"/>
      <c r="AG1" s="40"/>
    </row>
    <row r="2" spans="1:33" ht="21" customHeight="1" thickBot="1">
      <c r="B2" s="42"/>
      <c r="C2" s="42"/>
      <c r="D2" s="42"/>
      <c r="E2" s="42"/>
      <c r="F2" s="42"/>
      <c r="G2" s="42"/>
      <c r="H2" s="42"/>
      <c r="I2" s="42"/>
      <c r="J2" s="42"/>
      <c r="K2" s="42"/>
      <c r="L2" s="42"/>
      <c r="M2" s="42"/>
      <c r="N2" s="42"/>
      <c r="O2" s="42"/>
      <c r="P2" s="42"/>
      <c r="Q2" s="42"/>
      <c r="R2" s="42"/>
      <c r="S2" s="42"/>
      <c r="T2" s="42"/>
      <c r="U2" s="42"/>
      <c r="V2" s="40"/>
      <c r="W2" s="40"/>
      <c r="X2" s="40"/>
      <c r="Y2" s="40"/>
      <c r="Z2" s="45"/>
      <c r="AA2" s="392"/>
      <c r="AB2" s="392"/>
      <c r="AC2" s="392"/>
      <c r="AD2" s="392"/>
      <c r="AE2" s="392"/>
      <c r="AF2" s="392"/>
      <c r="AG2" s="392"/>
    </row>
    <row r="3" spans="1:33" ht="27" customHeight="1" thickBot="1">
      <c r="A3" s="1408" t="s">
        <v>6</v>
      </c>
      <c r="B3" s="1408"/>
      <c r="C3" s="1409"/>
      <c r="D3" s="1405" t="str">
        <f>IF(基本情報入力シート!M16="","",基本情報入力シート!M16)</f>
        <v>〇〇ケアサービス</v>
      </c>
      <c r="E3" s="1406"/>
      <c r="F3" s="1406"/>
      <c r="G3" s="1406"/>
      <c r="H3" s="1406"/>
      <c r="I3" s="1406"/>
      <c r="J3" s="1406"/>
      <c r="K3" s="1406"/>
      <c r="L3" s="1406"/>
      <c r="M3" s="1406"/>
      <c r="N3" s="1406"/>
      <c r="O3" s="1407"/>
      <c r="P3" s="393"/>
      <c r="Q3" s="394"/>
      <c r="U3" s="394"/>
    </row>
    <row r="4" spans="1:33" ht="21" customHeight="1" thickBot="1">
      <c r="A4" s="395"/>
      <c r="B4" s="395"/>
      <c r="C4" s="395"/>
      <c r="D4" s="396"/>
      <c r="E4" s="396"/>
      <c r="F4" s="396"/>
      <c r="G4" s="396"/>
      <c r="H4" s="396"/>
      <c r="I4" s="396"/>
      <c r="J4" s="396"/>
      <c r="K4" s="396"/>
      <c r="L4" s="396"/>
      <c r="M4" s="396"/>
      <c r="N4" s="396"/>
      <c r="O4" s="396"/>
      <c r="P4" s="396"/>
      <c r="Q4" s="394"/>
      <c r="U4" s="394"/>
    </row>
    <row r="5" spans="1:33" ht="27.75" customHeight="1" thickBot="1">
      <c r="A5" s="1400" t="s">
        <v>412</v>
      </c>
      <c r="B5" s="1401"/>
      <c r="C5" s="1401"/>
      <c r="D5" s="1401"/>
      <c r="E5" s="1401"/>
      <c r="F5" s="1401"/>
      <c r="G5" s="1401"/>
      <c r="H5" s="1401"/>
      <c r="I5" s="1401"/>
      <c r="J5" s="1401"/>
      <c r="K5" s="1401"/>
      <c r="L5" s="1401"/>
      <c r="M5" s="1401"/>
      <c r="N5" s="1401"/>
      <c r="O5" s="397">
        <f>IF(SUM(AG12:AG111)=0,"",SUM(AG12:AG111))</f>
        <v>5466528</v>
      </c>
      <c r="P5" s="396"/>
      <c r="Q5" s="394"/>
      <c r="U5" s="394"/>
    </row>
    <row r="6" spans="1:33" ht="21" customHeight="1" thickBot="1">
      <c r="Q6" s="70"/>
      <c r="AG6" s="398"/>
    </row>
    <row r="7" spans="1:33" ht="18" customHeight="1">
      <c r="A7" s="1410"/>
      <c r="B7" s="1412" t="s">
        <v>247</v>
      </c>
      <c r="C7" s="1413"/>
      <c r="D7" s="1413"/>
      <c r="E7" s="1413"/>
      <c r="F7" s="1413"/>
      <c r="G7" s="1413"/>
      <c r="H7" s="1413"/>
      <c r="I7" s="1413"/>
      <c r="J7" s="1413"/>
      <c r="K7" s="1414"/>
      <c r="L7" s="1418" t="s">
        <v>84</v>
      </c>
      <c r="M7" s="1388" t="s">
        <v>151</v>
      </c>
      <c r="N7" s="1390"/>
      <c r="O7" s="1420" t="s">
        <v>97</v>
      </c>
      <c r="P7" s="1396" t="s">
        <v>52</v>
      </c>
      <c r="Q7" s="1398" t="s">
        <v>422</v>
      </c>
      <c r="R7" s="399" t="s">
        <v>232</v>
      </c>
      <c r="S7" s="400"/>
      <c r="T7" s="400"/>
      <c r="U7" s="400"/>
      <c r="V7" s="400"/>
      <c r="W7" s="400"/>
      <c r="X7" s="400"/>
      <c r="Y7" s="400"/>
      <c r="Z7" s="400"/>
      <c r="AA7" s="400"/>
      <c r="AB7" s="400"/>
      <c r="AC7" s="400"/>
      <c r="AD7" s="400"/>
      <c r="AE7" s="400"/>
      <c r="AF7" s="400"/>
      <c r="AG7" s="401"/>
    </row>
    <row r="8" spans="1:33" ht="14.25" customHeight="1">
      <c r="A8" s="1411"/>
      <c r="B8" s="1415"/>
      <c r="C8" s="1416"/>
      <c r="D8" s="1416"/>
      <c r="E8" s="1416"/>
      <c r="F8" s="1416"/>
      <c r="G8" s="1416"/>
      <c r="H8" s="1416"/>
      <c r="I8" s="1416"/>
      <c r="J8" s="1416"/>
      <c r="K8" s="1417"/>
      <c r="L8" s="1419"/>
      <c r="M8" s="1391"/>
      <c r="N8" s="1393"/>
      <c r="O8" s="1421"/>
      <c r="P8" s="1397"/>
      <c r="Q8" s="1399"/>
      <c r="R8" s="402"/>
      <c r="S8" s="1384" t="s">
        <v>246</v>
      </c>
      <c r="T8" s="1386" t="s">
        <v>264</v>
      </c>
      <c r="U8" s="1388" t="s">
        <v>265</v>
      </c>
      <c r="V8" s="1389"/>
      <c r="W8" s="1389"/>
      <c r="X8" s="1389"/>
      <c r="Y8" s="1389"/>
      <c r="Z8" s="1389"/>
      <c r="AA8" s="1389"/>
      <c r="AB8" s="1389"/>
      <c r="AC8" s="1389"/>
      <c r="AD8" s="1389"/>
      <c r="AE8" s="1389"/>
      <c r="AF8" s="1390"/>
      <c r="AG8" s="1394" t="s">
        <v>423</v>
      </c>
    </row>
    <row r="9" spans="1:33" ht="13.5" customHeight="1">
      <c r="A9" s="1411"/>
      <c r="B9" s="1415"/>
      <c r="C9" s="1416"/>
      <c r="D9" s="1416"/>
      <c r="E9" s="1416"/>
      <c r="F9" s="1416"/>
      <c r="G9" s="1416"/>
      <c r="H9" s="1416"/>
      <c r="I9" s="1416"/>
      <c r="J9" s="1416"/>
      <c r="K9" s="1417"/>
      <c r="L9" s="1419"/>
      <c r="M9" s="1402"/>
      <c r="N9" s="1403"/>
      <c r="O9" s="1421"/>
      <c r="P9" s="1397"/>
      <c r="Q9" s="1399"/>
      <c r="R9" s="1404" t="s">
        <v>62</v>
      </c>
      <c r="S9" s="1385"/>
      <c r="T9" s="1387"/>
      <c r="U9" s="1391"/>
      <c r="V9" s="1392"/>
      <c r="W9" s="1392"/>
      <c r="X9" s="1392"/>
      <c r="Y9" s="1392"/>
      <c r="Z9" s="1392"/>
      <c r="AA9" s="1392"/>
      <c r="AB9" s="1392"/>
      <c r="AC9" s="1392"/>
      <c r="AD9" s="1392"/>
      <c r="AE9" s="1392"/>
      <c r="AF9" s="1393"/>
      <c r="AG9" s="1395"/>
    </row>
    <row r="10" spans="1:33" ht="120" customHeight="1">
      <c r="A10" s="1411"/>
      <c r="B10" s="1415"/>
      <c r="C10" s="1416"/>
      <c r="D10" s="1416"/>
      <c r="E10" s="1416"/>
      <c r="F10" s="1416"/>
      <c r="G10" s="1416"/>
      <c r="H10" s="1416"/>
      <c r="I10" s="1416"/>
      <c r="J10" s="1416"/>
      <c r="K10" s="1417"/>
      <c r="L10" s="1419"/>
      <c r="M10" s="404" t="s">
        <v>152</v>
      </c>
      <c r="N10" s="404" t="s">
        <v>153</v>
      </c>
      <c r="O10" s="1421"/>
      <c r="P10" s="1397"/>
      <c r="Q10" s="1399"/>
      <c r="R10" s="1404"/>
      <c r="S10" s="1385"/>
      <c r="T10" s="1387"/>
      <c r="U10" s="1391"/>
      <c r="V10" s="1392"/>
      <c r="W10" s="1392"/>
      <c r="X10" s="1392"/>
      <c r="Y10" s="1392"/>
      <c r="Z10" s="1392"/>
      <c r="AA10" s="1392"/>
      <c r="AB10" s="1392"/>
      <c r="AC10" s="1392"/>
      <c r="AD10" s="1392"/>
      <c r="AE10" s="1392"/>
      <c r="AF10" s="1393"/>
      <c r="AG10" s="1395"/>
    </row>
    <row r="11" spans="1:33" ht="14.25">
      <c r="A11" s="405"/>
      <c r="B11" s="406"/>
      <c r="C11" s="407"/>
      <c r="D11" s="407"/>
      <c r="E11" s="407"/>
      <c r="F11" s="407"/>
      <c r="G11" s="407"/>
      <c r="H11" s="407"/>
      <c r="I11" s="407"/>
      <c r="J11" s="407"/>
      <c r="K11" s="408"/>
      <c r="L11" s="409"/>
      <c r="M11" s="409"/>
      <c r="N11" s="409"/>
      <c r="O11" s="410"/>
      <c r="P11" s="411"/>
      <c r="Q11" s="412"/>
      <c r="R11" s="414"/>
      <c r="S11" s="415"/>
      <c r="T11" s="416"/>
      <c r="U11" s="417"/>
      <c r="V11" s="418"/>
      <c r="W11" s="418"/>
      <c r="X11" s="418"/>
      <c r="Y11" s="418"/>
      <c r="Z11" s="418"/>
      <c r="AA11" s="418"/>
      <c r="AB11" s="418"/>
      <c r="AC11" s="418"/>
      <c r="AD11" s="418"/>
      <c r="AE11" s="418"/>
      <c r="AF11" s="418"/>
      <c r="AG11" s="413"/>
    </row>
    <row r="12" spans="1:33" ht="36.75" customHeight="1">
      <c r="A12" s="419">
        <v>1</v>
      </c>
      <c r="B12" s="420">
        <f>IF(基本情報入力シート!C34="","",基本情報入力シート!C34)</f>
        <v>1</v>
      </c>
      <c r="C12" s="421">
        <f>IF(基本情報入力シート!D34="","",基本情報入力シート!D34)</f>
        <v>3</v>
      </c>
      <c r="D12" s="422">
        <f>IF(基本情報入力シート!E34="","",基本情報入力シート!E34)</f>
        <v>3</v>
      </c>
      <c r="E12" s="422">
        <f>IF(基本情報入力シート!F34="","",基本情報入力シート!F34)</f>
        <v>4</v>
      </c>
      <c r="F12" s="422">
        <f>IF(基本情報入力シート!G34="","",基本情報入力シート!G34)</f>
        <v>5</v>
      </c>
      <c r="G12" s="422">
        <f>IF(基本情報入力シート!H34="","",基本情報入力シート!H34)</f>
        <v>6</v>
      </c>
      <c r="H12" s="422">
        <f>IF(基本情報入力シート!I34="","",基本情報入力シート!I34)</f>
        <v>7</v>
      </c>
      <c r="I12" s="422">
        <f>IF(基本情報入力シート!J34="","",基本情報入力シート!J34)</f>
        <v>8</v>
      </c>
      <c r="J12" s="422">
        <f>IF(基本情報入力シート!K34="","",基本情報入力シート!K34)</f>
        <v>9</v>
      </c>
      <c r="K12" s="423">
        <f>IF(基本情報入力シート!L34="","",基本情報入力シート!L34)</f>
        <v>1</v>
      </c>
      <c r="L12" s="424" t="str">
        <f>IF(基本情報入力シート!M34="","",基本情報入力シート!M34)</f>
        <v>東京都</v>
      </c>
      <c r="M12" s="424" t="str">
        <f>IF(基本情報入力シート!R34="","",基本情報入力シート!R34)</f>
        <v>東京都</v>
      </c>
      <c r="N12" s="424" t="str">
        <f>IF(基本情報入力シート!W34="","",基本情報入力シート!W34)</f>
        <v>千代田区</v>
      </c>
      <c r="O12" s="419" t="str">
        <f>IF(基本情報入力シート!X34="","",基本情報入力シート!X34)</f>
        <v>障害福祉事業所０１</v>
      </c>
      <c r="P12" s="425" t="str">
        <f>IF(基本情報入力シート!Y34="","",基本情報入力シート!Y34)</f>
        <v>居宅介護</v>
      </c>
      <c r="Q12" s="426">
        <f>IF(基本情報入力シート!AB34="","",基本情報入力シート!AB34)</f>
        <v>164000</v>
      </c>
      <c r="R12" s="427" t="s">
        <v>681</v>
      </c>
      <c r="S12" s="428" t="s">
        <v>61</v>
      </c>
      <c r="T12" s="447">
        <f>IF(P12="","",VLOOKUP(P12,[7]【参考】数式用!$A$5:$H$34,MATCH(S12,[7]【参考】数式用!$C$4:$E$4,0)+2,0))</f>
        <v>0.2</v>
      </c>
      <c r="U12" s="69" t="s">
        <v>17</v>
      </c>
      <c r="V12" s="429">
        <v>5</v>
      </c>
      <c r="W12" s="68" t="s">
        <v>11</v>
      </c>
      <c r="X12" s="429">
        <v>4</v>
      </c>
      <c r="Y12" s="225" t="s">
        <v>64</v>
      </c>
      <c r="Z12" s="430">
        <v>6</v>
      </c>
      <c r="AA12" s="68" t="s">
        <v>11</v>
      </c>
      <c r="AB12" s="430">
        <v>3</v>
      </c>
      <c r="AC12" s="68" t="s">
        <v>14</v>
      </c>
      <c r="AD12" s="431" t="s">
        <v>27</v>
      </c>
      <c r="AE12" s="432">
        <f>IF(AND(V12&gt;=1,X12&gt;=1,Z12&gt;=1,AB12&gt;=1),(Z12*12+AB12)-(V12*12+X12)+1,"")</f>
        <v>12</v>
      </c>
      <c r="AF12" s="433" t="s">
        <v>46</v>
      </c>
      <c r="AG12" s="434">
        <f>IFERROR(ROUNDDOWN(Q12*T12,0)*AE12,"")</f>
        <v>393600</v>
      </c>
    </row>
    <row r="13" spans="1:33" ht="36.75" customHeight="1">
      <c r="A13" s="419">
        <f>A12+1</f>
        <v>2</v>
      </c>
      <c r="B13" s="420">
        <f>IF(基本情報入力シート!C35="","",基本情報入力シート!C35)</f>
        <v>1</v>
      </c>
      <c r="C13" s="421">
        <f>IF(基本情報入力シート!D35="","",基本情報入力シート!D35)</f>
        <v>3</v>
      </c>
      <c r="D13" s="422">
        <f>IF(基本情報入力シート!E35="","",基本情報入力シート!E35)</f>
        <v>3</v>
      </c>
      <c r="E13" s="422">
        <f>IF(基本情報入力シート!F35="","",基本情報入力シート!F35)</f>
        <v>4</v>
      </c>
      <c r="F13" s="422">
        <f>IF(基本情報入力シート!G35="","",基本情報入力シート!G35)</f>
        <v>5</v>
      </c>
      <c r="G13" s="422">
        <f>IF(基本情報入力シート!H35="","",基本情報入力シート!H35)</f>
        <v>6</v>
      </c>
      <c r="H13" s="422">
        <f>IF(基本情報入力シート!I35="","",基本情報入力シート!I35)</f>
        <v>7</v>
      </c>
      <c r="I13" s="422">
        <f>IF(基本情報入力シート!J35="","",基本情報入力シート!J35)</f>
        <v>8</v>
      </c>
      <c r="J13" s="422">
        <f>IF(基本情報入力シート!K35="","",基本情報入力シート!K35)</f>
        <v>9</v>
      </c>
      <c r="K13" s="423">
        <f>IF(基本情報入力シート!L35="","",基本情報入力シート!L35)</f>
        <v>2</v>
      </c>
      <c r="L13" s="424" t="str">
        <f>IF(基本情報入力シート!M35="","",基本情報入力シート!M35)</f>
        <v>東京都</v>
      </c>
      <c r="M13" s="424" t="str">
        <f>IF(基本情報入力シート!R35="","",基本情報入力シート!R35)</f>
        <v>東京都</v>
      </c>
      <c r="N13" s="424" t="str">
        <f>IF(基本情報入力シート!W35="","",基本情報入力シート!W35)</f>
        <v>豊島区</v>
      </c>
      <c r="O13" s="419" t="str">
        <f>IF(基本情報入力シート!X35="","",基本情報入力シート!X35)</f>
        <v>障害福祉事業所０２</v>
      </c>
      <c r="P13" s="425" t="str">
        <f>IF(基本情報入力シート!Y35="","",基本情報入力シート!Y35)</f>
        <v>同行援護</v>
      </c>
      <c r="Q13" s="426">
        <f>IF(基本情報入力シート!AB35="","",基本情報入力シート!AB35)</f>
        <v>262400</v>
      </c>
      <c r="R13" s="427" t="s">
        <v>654</v>
      </c>
      <c r="S13" s="428" t="s">
        <v>61</v>
      </c>
      <c r="T13" s="447">
        <f>IF(P13="","",VLOOKUP(P13,[7]【参考】数式用!$A$5:$H$34,MATCH(S13,[7]【参考】数式用!$C$4:$E$4,0)+2,0))</f>
        <v>0.2</v>
      </c>
      <c r="U13" s="69" t="s">
        <v>17</v>
      </c>
      <c r="V13" s="429">
        <v>5</v>
      </c>
      <c r="W13" s="68" t="s">
        <v>11</v>
      </c>
      <c r="X13" s="429">
        <v>4</v>
      </c>
      <c r="Y13" s="225" t="s">
        <v>64</v>
      </c>
      <c r="Z13" s="430">
        <v>6</v>
      </c>
      <c r="AA13" s="68" t="s">
        <v>11</v>
      </c>
      <c r="AB13" s="430">
        <v>3</v>
      </c>
      <c r="AC13" s="68" t="s">
        <v>14</v>
      </c>
      <c r="AD13" s="431" t="s">
        <v>27</v>
      </c>
      <c r="AE13" s="432">
        <f t="shared" ref="AE13:AE76" si="0">IF(AND(V13&gt;=1,X13&gt;=1,Z13&gt;=1,AB13&gt;=1),(Z13*12+AB13)-(V13*12+X13)+1,"")</f>
        <v>12</v>
      </c>
      <c r="AF13" s="433" t="s">
        <v>46</v>
      </c>
      <c r="AG13" s="434">
        <f t="shared" ref="AG13:AG76" si="1">IFERROR(ROUNDDOWN(Q13*T13,0)*AE13,"")</f>
        <v>629760</v>
      </c>
    </row>
    <row r="14" spans="1:33" ht="36.75" customHeight="1">
      <c r="A14" s="419">
        <f t="shared" ref="A14:A26" si="2">A13+1</f>
        <v>3</v>
      </c>
      <c r="B14" s="420">
        <f>IF(基本情報入力シート!C36="","",基本情報入力シート!C36)</f>
        <v>1</v>
      </c>
      <c r="C14" s="421">
        <f>IF(基本情報入力シート!D36="","",基本情報入力シート!D36)</f>
        <v>3</v>
      </c>
      <c r="D14" s="422">
        <f>IF(基本情報入力シート!E36="","",基本情報入力シート!E36)</f>
        <v>3</v>
      </c>
      <c r="E14" s="422">
        <f>IF(基本情報入力シート!F36="","",基本情報入力シート!F36)</f>
        <v>4</v>
      </c>
      <c r="F14" s="422">
        <f>IF(基本情報入力シート!G36="","",基本情報入力シート!G36)</f>
        <v>5</v>
      </c>
      <c r="G14" s="422">
        <f>IF(基本情報入力シート!H36="","",基本情報入力シート!H36)</f>
        <v>6</v>
      </c>
      <c r="H14" s="422">
        <f>IF(基本情報入力シート!I36="","",基本情報入力シート!I36)</f>
        <v>7</v>
      </c>
      <c r="I14" s="422">
        <f>IF(基本情報入力シート!J36="","",基本情報入力シート!J36)</f>
        <v>8</v>
      </c>
      <c r="J14" s="422">
        <f>IF(基本情報入力シート!K36="","",基本情報入力シート!K36)</f>
        <v>9</v>
      </c>
      <c r="K14" s="423">
        <f>IF(基本情報入力シート!L36="","",基本情報入力シート!L36)</f>
        <v>3</v>
      </c>
      <c r="L14" s="424" t="str">
        <f>IF(基本情報入力シート!M36="","",基本情報入力シート!M36)</f>
        <v>世田谷区</v>
      </c>
      <c r="M14" s="424" t="str">
        <f>IF(基本情報入力シート!R36="","",基本情報入力シート!R36)</f>
        <v>東京都</v>
      </c>
      <c r="N14" s="424" t="str">
        <f>IF(基本情報入力シート!W36="","",基本情報入力シート!W36)</f>
        <v>世田谷区</v>
      </c>
      <c r="O14" s="419" t="str">
        <f>IF(基本情報入力シート!X36="","",基本情報入力シート!X36)</f>
        <v>障害福祉事業所０３</v>
      </c>
      <c r="P14" s="425" t="str">
        <f>IF(基本情報入力シート!Y36="","",基本情報入力シート!Y36)</f>
        <v>生活介護</v>
      </c>
      <c r="Q14" s="426">
        <f>IF(基本情報入力シート!AB36="","",基本情報入力シート!AB36)</f>
        <v>375200</v>
      </c>
      <c r="R14" s="427" t="s">
        <v>654</v>
      </c>
      <c r="S14" s="428" t="s">
        <v>60</v>
      </c>
      <c r="T14" s="447">
        <f>IF(P14="","",VLOOKUP(P14,[7]【参考】数式用!$A$5:$H$34,MATCH(S14,[7]【参考】数式用!$C$4:$E$4,0)+2,0))</f>
        <v>4.3999999999999997E-2</v>
      </c>
      <c r="U14" s="69" t="s">
        <v>17</v>
      </c>
      <c r="V14" s="429">
        <v>5</v>
      </c>
      <c r="W14" s="68" t="s">
        <v>11</v>
      </c>
      <c r="X14" s="429">
        <v>4</v>
      </c>
      <c r="Y14" s="225" t="s">
        <v>64</v>
      </c>
      <c r="Z14" s="430">
        <v>6</v>
      </c>
      <c r="AA14" s="68" t="s">
        <v>11</v>
      </c>
      <c r="AB14" s="430">
        <v>3</v>
      </c>
      <c r="AC14" s="68" t="s">
        <v>14</v>
      </c>
      <c r="AD14" s="431" t="s">
        <v>27</v>
      </c>
      <c r="AE14" s="432">
        <f t="shared" si="0"/>
        <v>12</v>
      </c>
      <c r="AF14" s="433" t="s">
        <v>46</v>
      </c>
      <c r="AG14" s="434">
        <f t="shared" si="1"/>
        <v>198096</v>
      </c>
    </row>
    <row r="15" spans="1:33" ht="36.75" customHeight="1">
      <c r="A15" s="419">
        <f t="shared" si="2"/>
        <v>4</v>
      </c>
      <c r="B15" s="420">
        <f>IF(基本情報入力シート!C37="","",基本情報入力シート!C37)</f>
        <v>1</v>
      </c>
      <c r="C15" s="421">
        <f>IF(基本情報入力シート!D37="","",基本情報入力シート!D37)</f>
        <v>1</v>
      </c>
      <c r="D15" s="422">
        <f>IF(基本情報入力シート!E37="","",基本情報入力シート!E37)</f>
        <v>3</v>
      </c>
      <c r="E15" s="422">
        <f>IF(基本情報入力シート!F37="","",基本情報入力シート!F37)</f>
        <v>4</v>
      </c>
      <c r="F15" s="422">
        <f>IF(基本情報入力シート!G37="","",基本情報入力シート!G37)</f>
        <v>5</v>
      </c>
      <c r="G15" s="422">
        <f>IF(基本情報入力シート!H37="","",基本情報入力シート!H37)</f>
        <v>6</v>
      </c>
      <c r="H15" s="422">
        <f>IF(基本情報入力シート!I37="","",基本情報入力シート!I37)</f>
        <v>7</v>
      </c>
      <c r="I15" s="422">
        <f>IF(基本情報入力シート!J37="","",基本情報入力シート!J37)</f>
        <v>8</v>
      </c>
      <c r="J15" s="422">
        <f>IF(基本情報入力シート!K37="","",基本情報入力シート!K37)</f>
        <v>9</v>
      </c>
      <c r="K15" s="423">
        <f>IF(基本情報入力シート!L37="","",基本情報入力シート!L37)</f>
        <v>4</v>
      </c>
      <c r="L15" s="424" t="str">
        <f>IF(基本情報入力シート!M37="","",基本情報入力シート!M37)</f>
        <v>埼玉県</v>
      </c>
      <c r="M15" s="424" t="str">
        <f>IF(基本情報入力シート!R37="","",基本情報入力シート!R37)</f>
        <v>埼玉県</v>
      </c>
      <c r="N15" s="424" t="str">
        <f>IF(基本情報入力シート!W37="","",基本情報入力シート!W37)</f>
        <v>さいたま市</v>
      </c>
      <c r="O15" s="419" t="str">
        <f>IF(基本情報入力シート!X37="","",基本情報入力シート!X37)</f>
        <v>障害福祉事業所０４</v>
      </c>
      <c r="P15" s="425" t="str">
        <f>IF(基本情報入力シート!Y37="","",基本情報入力シート!Y37)</f>
        <v>就労継続支援Ｂ型</v>
      </c>
      <c r="Q15" s="426">
        <f>IF(基本情報入力シート!AB37="","",基本情報入力シート!AB37)</f>
        <v>1848000</v>
      </c>
      <c r="R15" s="427" t="s">
        <v>654</v>
      </c>
      <c r="S15" s="428" t="s">
        <v>60</v>
      </c>
      <c r="T15" s="447">
        <f>IF(P15="","",VLOOKUP(P15,[7]【参考】数式用!$A$5:$H$34,MATCH(S15,[7]【参考】数式用!$C$4:$E$4,0)+2,0))</f>
        <v>5.3999999999999999E-2</v>
      </c>
      <c r="U15" s="69" t="s">
        <v>17</v>
      </c>
      <c r="V15" s="429">
        <v>5</v>
      </c>
      <c r="W15" s="68" t="s">
        <v>11</v>
      </c>
      <c r="X15" s="429">
        <v>4</v>
      </c>
      <c r="Y15" s="225" t="s">
        <v>64</v>
      </c>
      <c r="Z15" s="430">
        <v>6</v>
      </c>
      <c r="AA15" s="68" t="s">
        <v>11</v>
      </c>
      <c r="AB15" s="430">
        <v>3</v>
      </c>
      <c r="AC15" s="68" t="s">
        <v>14</v>
      </c>
      <c r="AD15" s="431" t="s">
        <v>27</v>
      </c>
      <c r="AE15" s="432">
        <f t="shared" si="0"/>
        <v>12</v>
      </c>
      <c r="AF15" s="433" t="s">
        <v>46</v>
      </c>
      <c r="AG15" s="434">
        <f t="shared" si="1"/>
        <v>1197504</v>
      </c>
    </row>
    <row r="16" spans="1:33" ht="36.75" customHeight="1">
      <c r="A16" s="419">
        <f t="shared" si="2"/>
        <v>5</v>
      </c>
      <c r="B16" s="420">
        <f>IF(基本情報入力シート!C38="","",基本情報入力シート!C38)</f>
        <v>1</v>
      </c>
      <c r="C16" s="421">
        <f>IF(基本情報入力シート!D38="","",基本情報入力シート!D38)</f>
        <v>4</v>
      </c>
      <c r="D16" s="422">
        <f>IF(基本情報入力シート!E38="","",基本情報入力シート!E38)</f>
        <v>3</v>
      </c>
      <c r="E16" s="422">
        <f>IF(基本情報入力シート!F38="","",基本情報入力シート!F38)</f>
        <v>4</v>
      </c>
      <c r="F16" s="422">
        <f>IF(基本情報入力シート!G38="","",基本情報入力シート!G38)</f>
        <v>5</v>
      </c>
      <c r="G16" s="422">
        <f>IF(基本情報入力シート!H38="","",基本情報入力シート!H38)</f>
        <v>6</v>
      </c>
      <c r="H16" s="422">
        <f>IF(基本情報入力シート!I38="","",基本情報入力シート!I38)</f>
        <v>7</v>
      </c>
      <c r="I16" s="422">
        <f>IF(基本情報入力シート!J38="","",基本情報入力シート!J38)</f>
        <v>8</v>
      </c>
      <c r="J16" s="422">
        <f>IF(基本情報入力シート!K38="","",基本情報入力シート!K38)</f>
        <v>9</v>
      </c>
      <c r="K16" s="423">
        <f>IF(基本情報入力シート!L38="","",基本情報入力シート!L38)</f>
        <v>5</v>
      </c>
      <c r="L16" s="424" t="str">
        <f>IF(基本情報入力シート!M38="","",基本情報入力シート!M38)</f>
        <v>横浜市</v>
      </c>
      <c r="M16" s="424" t="str">
        <f>IF(基本情報入力シート!R38="","",基本情報入力シート!R38)</f>
        <v>神奈川県</v>
      </c>
      <c r="N16" s="424" t="str">
        <f>IF(基本情報入力シート!W38="","",基本情報入力シート!W38)</f>
        <v>横浜市</v>
      </c>
      <c r="O16" s="419" t="str">
        <f>IF(基本情報入力シート!X38="","",基本情報入力シート!X38)</f>
        <v>障害福祉事業所０５</v>
      </c>
      <c r="P16" s="425" t="str">
        <f>IF(基本情報入力シート!Y38="","",基本情報入力シート!Y38)</f>
        <v>短期入所</v>
      </c>
      <c r="Q16" s="426">
        <f>IF(基本情報入力シート!AB38="","",基本情報入力シート!AB38)</f>
        <v>351600</v>
      </c>
      <c r="R16" s="427" t="s">
        <v>654</v>
      </c>
      <c r="S16" s="428" t="s">
        <v>60</v>
      </c>
      <c r="T16" s="447">
        <f>IF(P16="","",VLOOKUP(P16,[7]【参考】数式用!$A$5:$H$34,MATCH(S16,[7]【参考】数式用!$C$4:$E$4,0)+2,0))</f>
        <v>8.5999999999999993E-2</v>
      </c>
      <c r="U16" s="69" t="s">
        <v>17</v>
      </c>
      <c r="V16" s="429">
        <v>5</v>
      </c>
      <c r="W16" s="68" t="s">
        <v>11</v>
      </c>
      <c r="X16" s="429">
        <v>4</v>
      </c>
      <c r="Y16" s="225" t="s">
        <v>64</v>
      </c>
      <c r="Z16" s="430">
        <v>6</v>
      </c>
      <c r="AA16" s="68" t="s">
        <v>11</v>
      </c>
      <c r="AB16" s="430">
        <v>3</v>
      </c>
      <c r="AC16" s="68" t="s">
        <v>14</v>
      </c>
      <c r="AD16" s="431" t="s">
        <v>27</v>
      </c>
      <c r="AE16" s="432">
        <f t="shared" si="0"/>
        <v>12</v>
      </c>
      <c r="AF16" s="433" t="s">
        <v>46</v>
      </c>
      <c r="AG16" s="434">
        <f t="shared" si="1"/>
        <v>362844</v>
      </c>
    </row>
    <row r="17" spans="1:33" ht="36.75" customHeight="1">
      <c r="A17" s="419">
        <f t="shared" si="2"/>
        <v>6</v>
      </c>
      <c r="B17" s="420">
        <f>IF(基本情報入力シート!C39="","",基本情報入力シート!C39)</f>
        <v>1</v>
      </c>
      <c r="C17" s="421">
        <f>IF(基本情報入力シート!D39="","",基本情報入力シート!D39)</f>
        <v>2</v>
      </c>
      <c r="D17" s="422">
        <f>IF(基本情報入力シート!E39="","",基本情報入力シート!E39)</f>
        <v>3</v>
      </c>
      <c r="E17" s="422">
        <f>IF(基本情報入力シート!F39="","",基本情報入力シート!F39)</f>
        <v>4</v>
      </c>
      <c r="F17" s="422">
        <f>IF(基本情報入力シート!G39="","",基本情報入力シート!G39)</f>
        <v>5</v>
      </c>
      <c r="G17" s="422">
        <f>IF(基本情報入力シート!H39="","",基本情報入力シート!H39)</f>
        <v>6</v>
      </c>
      <c r="H17" s="422">
        <f>IF(基本情報入力シート!I39="","",基本情報入力シート!I39)</f>
        <v>7</v>
      </c>
      <c r="I17" s="422">
        <f>IF(基本情報入力シート!J39="","",基本情報入力シート!J39)</f>
        <v>8</v>
      </c>
      <c r="J17" s="422">
        <f>IF(基本情報入力シート!K39="","",基本情報入力シート!K39)</f>
        <v>9</v>
      </c>
      <c r="K17" s="423">
        <f>IF(基本情報入力シート!L39="","",基本情報入力シート!L39)</f>
        <v>6</v>
      </c>
      <c r="L17" s="424" t="str">
        <f>IF(基本情報入力シート!M39="","",基本情報入力シート!M39)</f>
        <v>千葉県</v>
      </c>
      <c r="M17" s="424" t="str">
        <f>IF(基本情報入力シート!R39="","",基本情報入力シート!R39)</f>
        <v>千葉県</v>
      </c>
      <c r="N17" s="424" t="str">
        <f>IF(基本情報入力シート!W39="","",基本情報入力シート!W39)</f>
        <v>千葉市</v>
      </c>
      <c r="O17" s="419" t="str">
        <f>IF(基本情報入力シート!X39="","",基本情報入力シート!X39)</f>
        <v>障害福祉事業所０６</v>
      </c>
      <c r="P17" s="425" t="str">
        <f>IF(基本情報入力シート!Y39="","",基本情報入力シート!Y39)</f>
        <v>施設入所支援</v>
      </c>
      <c r="Q17" s="426">
        <f>IF(基本情報入力シート!AB39="","",基本情報入力シート!AB39)</f>
        <v>2461200</v>
      </c>
      <c r="R17" s="427" t="s">
        <v>655</v>
      </c>
      <c r="S17" s="428" t="s">
        <v>60</v>
      </c>
      <c r="T17" s="447">
        <f>IF(P17="","",VLOOKUP(P17,[7]【参考】数式用!$A$5:$H$34,MATCH(S17,[7]【参考】数式用!$C$4:$E$4,0)+2,0))</f>
        <v>8.5999999999999993E-2</v>
      </c>
      <c r="U17" s="69" t="s">
        <v>141</v>
      </c>
      <c r="V17" s="429">
        <v>5</v>
      </c>
      <c r="W17" s="68" t="s">
        <v>142</v>
      </c>
      <c r="X17" s="429">
        <v>4</v>
      </c>
      <c r="Y17" s="225" t="s">
        <v>143</v>
      </c>
      <c r="Z17" s="430">
        <v>6</v>
      </c>
      <c r="AA17" s="68" t="s">
        <v>142</v>
      </c>
      <c r="AB17" s="430">
        <v>3</v>
      </c>
      <c r="AC17" s="68" t="s">
        <v>144</v>
      </c>
      <c r="AD17" s="431" t="s">
        <v>145</v>
      </c>
      <c r="AE17" s="432">
        <f t="shared" si="0"/>
        <v>12</v>
      </c>
      <c r="AF17" s="433" t="s">
        <v>146</v>
      </c>
      <c r="AG17" s="434">
        <f t="shared" si="1"/>
        <v>2539956</v>
      </c>
    </row>
    <row r="18" spans="1:33" ht="36.75" customHeight="1">
      <c r="A18" s="419">
        <f t="shared" si="2"/>
        <v>7</v>
      </c>
      <c r="B18" s="420">
        <f>IF(基本情報入力シート!C40="","",基本情報入力シート!C40)</f>
        <v>1</v>
      </c>
      <c r="C18" s="421">
        <f>IF(基本情報入力シート!D40="","",基本情報入力シート!D40)</f>
        <v>2</v>
      </c>
      <c r="D18" s="422">
        <f>IF(基本情報入力シート!E40="","",基本情報入力シート!E40)</f>
        <v>3</v>
      </c>
      <c r="E18" s="422">
        <f>IF(基本情報入力シート!F40="","",基本情報入力シート!F40)</f>
        <v>4</v>
      </c>
      <c r="F18" s="422">
        <f>IF(基本情報入力シート!G40="","",基本情報入力シート!G40)</f>
        <v>5</v>
      </c>
      <c r="G18" s="422">
        <f>IF(基本情報入力シート!H40="","",基本情報入力シート!H40)</f>
        <v>6</v>
      </c>
      <c r="H18" s="422">
        <f>IF(基本情報入力シート!I40="","",基本情報入力シート!I40)</f>
        <v>7</v>
      </c>
      <c r="I18" s="422">
        <f>IF(基本情報入力シート!J40="","",基本情報入力シート!J40)</f>
        <v>8</v>
      </c>
      <c r="J18" s="422">
        <f>IF(基本情報入力シート!K40="","",基本情報入力シート!K40)</f>
        <v>9</v>
      </c>
      <c r="K18" s="423">
        <f>IF(基本情報入力シート!L40="","",基本情報入力シート!L40)</f>
        <v>6</v>
      </c>
      <c r="L18" s="424" t="str">
        <f>IF(基本情報入力シート!M40="","",基本情報入力シート!M40)</f>
        <v>千葉県</v>
      </c>
      <c r="M18" s="424" t="str">
        <f>IF(基本情報入力シート!R40="","",基本情報入力シート!R40)</f>
        <v>千葉県</v>
      </c>
      <c r="N18" s="424" t="str">
        <f>IF(基本情報入力シート!W40="","",基本情報入力シート!W40)</f>
        <v>千葉市</v>
      </c>
      <c r="O18" s="419" t="str">
        <f>IF(基本情報入力シート!X40="","",基本情報入力シート!X40)</f>
        <v>障害福祉事業所０６</v>
      </c>
      <c r="P18" s="425" t="str">
        <f>IF(基本情報入力シート!Y40="","",基本情報入力シート!Y40)</f>
        <v>障害者支援施設：生活介護</v>
      </c>
      <c r="Q18" s="426">
        <f>IF(基本情報入力シート!AB40="","",基本情報入力シート!AB40)</f>
        <v>274200</v>
      </c>
      <c r="R18" s="427" t="s">
        <v>655</v>
      </c>
      <c r="S18" s="428" t="s">
        <v>61</v>
      </c>
      <c r="T18" s="447">
        <f>IF(P18="","",VLOOKUP(P18,[7]【参考】数式用!$A$5:$H$34,MATCH(S18,[7]【参考】数式用!$C$4:$E$4,0)+2,0))</f>
        <v>4.4000000000000004E-2</v>
      </c>
      <c r="U18" s="69" t="s">
        <v>141</v>
      </c>
      <c r="V18" s="429">
        <v>5</v>
      </c>
      <c r="W18" s="68" t="s">
        <v>142</v>
      </c>
      <c r="X18" s="429">
        <v>4</v>
      </c>
      <c r="Y18" s="225" t="s">
        <v>143</v>
      </c>
      <c r="Z18" s="430">
        <v>6</v>
      </c>
      <c r="AA18" s="68" t="s">
        <v>142</v>
      </c>
      <c r="AB18" s="430">
        <v>3</v>
      </c>
      <c r="AC18" s="68" t="s">
        <v>144</v>
      </c>
      <c r="AD18" s="431" t="s">
        <v>145</v>
      </c>
      <c r="AE18" s="432">
        <f t="shared" si="0"/>
        <v>12</v>
      </c>
      <c r="AF18" s="433" t="s">
        <v>146</v>
      </c>
      <c r="AG18" s="434">
        <f t="shared" si="1"/>
        <v>144768</v>
      </c>
    </row>
    <row r="19" spans="1:33" ht="36.75" customHeight="1">
      <c r="A19" s="419">
        <f t="shared" si="2"/>
        <v>8</v>
      </c>
      <c r="B19" s="420" t="str">
        <f>IF(基本情報入力シート!C41="","",基本情報入力シート!C41)</f>
        <v/>
      </c>
      <c r="C19" s="421" t="str">
        <f>IF(基本情報入力シート!D41="","",基本情報入力シート!D41)</f>
        <v/>
      </c>
      <c r="D19" s="422" t="str">
        <f>IF(基本情報入力シート!E41="","",基本情報入力シート!E41)</f>
        <v/>
      </c>
      <c r="E19" s="422" t="str">
        <f>IF(基本情報入力シート!F41="","",基本情報入力シート!F41)</f>
        <v/>
      </c>
      <c r="F19" s="422" t="str">
        <f>IF(基本情報入力シート!G41="","",基本情報入力シート!G41)</f>
        <v/>
      </c>
      <c r="G19" s="422" t="str">
        <f>IF(基本情報入力シート!H41="","",基本情報入力シート!H41)</f>
        <v/>
      </c>
      <c r="H19" s="422" t="str">
        <f>IF(基本情報入力シート!I41="","",基本情報入力シート!I41)</f>
        <v/>
      </c>
      <c r="I19" s="422" t="str">
        <f>IF(基本情報入力シート!J41="","",基本情報入力シート!J41)</f>
        <v/>
      </c>
      <c r="J19" s="422" t="str">
        <f>IF(基本情報入力シート!K41="","",基本情報入力シート!K41)</f>
        <v/>
      </c>
      <c r="K19" s="423" t="str">
        <f>IF(基本情報入力シート!L41="","",基本情報入力シート!L41)</f>
        <v/>
      </c>
      <c r="L19" s="424" t="str">
        <f>IF(基本情報入力シート!M41="","",基本情報入力シート!M41)</f>
        <v/>
      </c>
      <c r="M19" s="424" t="str">
        <f>IF(基本情報入力シート!R41="","",基本情報入力シート!R41)</f>
        <v/>
      </c>
      <c r="N19" s="424" t="str">
        <f>IF(基本情報入力シート!W41="","",基本情報入力シート!W41)</f>
        <v/>
      </c>
      <c r="O19" s="419" t="str">
        <f>IF(基本情報入力シート!X41="","",基本情報入力シート!X41)</f>
        <v/>
      </c>
      <c r="P19" s="425" t="str">
        <f>IF(基本情報入力シート!Y41="","",基本情報入力シート!Y41)</f>
        <v/>
      </c>
      <c r="Q19" s="426" t="str">
        <f>IF(基本情報入力シート!AB41="","",基本情報入力シート!AB41)</f>
        <v/>
      </c>
      <c r="R19" s="427"/>
      <c r="S19" s="428"/>
      <c r="T19" s="447" t="str">
        <f>IF(P19="","",VLOOKUP(P19,[7]【参考】数式用!$A$5:$H$34,MATCH(S19,[7]【参考】数式用!$C$4:$E$4,0)+2,0))</f>
        <v/>
      </c>
      <c r="U19" s="69" t="s">
        <v>141</v>
      </c>
      <c r="V19" s="429"/>
      <c r="W19" s="68" t="s">
        <v>142</v>
      </c>
      <c r="X19" s="429"/>
      <c r="Y19" s="225" t="s">
        <v>143</v>
      </c>
      <c r="Z19" s="430"/>
      <c r="AA19" s="68" t="s">
        <v>142</v>
      </c>
      <c r="AB19" s="430"/>
      <c r="AC19" s="68" t="s">
        <v>144</v>
      </c>
      <c r="AD19" s="431" t="s">
        <v>145</v>
      </c>
      <c r="AE19" s="432" t="str">
        <f t="shared" si="0"/>
        <v/>
      </c>
      <c r="AF19" s="433" t="s">
        <v>146</v>
      </c>
      <c r="AG19" s="434" t="str">
        <f t="shared" si="1"/>
        <v/>
      </c>
    </row>
    <row r="20" spans="1:33" ht="36.75" customHeight="1">
      <c r="A20" s="419">
        <f t="shared" si="2"/>
        <v>9</v>
      </c>
      <c r="B20" s="420" t="str">
        <f>IF(基本情報入力シート!C42="","",基本情報入力シート!C42)</f>
        <v/>
      </c>
      <c r="C20" s="421" t="str">
        <f>IF(基本情報入力シート!D42="","",基本情報入力シート!D42)</f>
        <v/>
      </c>
      <c r="D20" s="422" t="str">
        <f>IF(基本情報入力シート!E42="","",基本情報入力シート!E42)</f>
        <v/>
      </c>
      <c r="E20" s="422" t="str">
        <f>IF(基本情報入力シート!F42="","",基本情報入力シート!F42)</f>
        <v/>
      </c>
      <c r="F20" s="422" t="str">
        <f>IF(基本情報入力シート!G42="","",基本情報入力シート!G42)</f>
        <v/>
      </c>
      <c r="G20" s="422" t="str">
        <f>IF(基本情報入力シート!H42="","",基本情報入力シート!H42)</f>
        <v/>
      </c>
      <c r="H20" s="422" t="str">
        <f>IF(基本情報入力シート!I42="","",基本情報入力シート!I42)</f>
        <v/>
      </c>
      <c r="I20" s="422" t="str">
        <f>IF(基本情報入力シート!J42="","",基本情報入力シート!J42)</f>
        <v/>
      </c>
      <c r="J20" s="422" t="str">
        <f>IF(基本情報入力シート!K42="","",基本情報入力シート!K42)</f>
        <v/>
      </c>
      <c r="K20" s="423" t="str">
        <f>IF(基本情報入力シート!L42="","",基本情報入力シート!L42)</f>
        <v/>
      </c>
      <c r="L20" s="424" t="str">
        <f>IF(基本情報入力シート!M42="","",基本情報入力シート!M42)</f>
        <v/>
      </c>
      <c r="M20" s="424" t="str">
        <f>IF(基本情報入力シート!R42="","",基本情報入力シート!R42)</f>
        <v/>
      </c>
      <c r="N20" s="424" t="str">
        <f>IF(基本情報入力シート!W42="","",基本情報入力シート!W42)</f>
        <v/>
      </c>
      <c r="O20" s="419" t="str">
        <f>IF(基本情報入力シート!X42="","",基本情報入力シート!X42)</f>
        <v/>
      </c>
      <c r="P20" s="425" t="str">
        <f>IF(基本情報入力シート!Y42="","",基本情報入力シート!Y42)</f>
        <v/>
      </c>
      <c r="Q20" s="426" t="str">
        <f>IF(基本情報入力シート!AB42="","",基本情報入力シート!AB42)</f>
        <v/>
      </c>
      <c r="R20" s="427"/>
      <c r="S20" s="428"/>
      <c r="T20" s="447" t="str">
        <f>IF(P20="","",VLOOKUP(P20,[7]【参考】数式用!$A$5:$H$34,MATCH(S20,[7]【参考】数式用!$C$4:$E$4,0)+2,0))</f>
        <v/>
      </c>
      <c r="U20" s="69" t="s">
        <v>141</v>
      </c>
      <c r="V20" s="429"/>
      <c r="W20" s="68" t="s">
        <v>142</v>
      </c>
      <c r="X20" s="429"/>
      <c r="Y20" s="225" t="s">
        <v>143</v>
      </c>
      <c r="Z20" s="430"/>
      <c r="AA20" s="68" t="s">
        <v>142</v>
      </c>
      <c r="AB20" s="430"/>
      <c r="AC20" s="68" t="s">
        <v>144</v>
      </c>
      <c r="AD20" s="431" t="s">
        <v>145</v>
      </c>
      <c r="AE20" s="432" t="str">
        <f t="shared" si="0"/>
        <v/>
      </c>
      <c r="AF20" s="433" t="s">
        <v>146</v>
      </c>
      <c r="AG20" s="434" t="str">
        <f t="shared" si="1"/>
        <v/>
      </c>
    </row>
    <row r="21" spans="1:33" ht="36.75" customHeight="1">
      <c r="A21" s="419">
        <f t="shared" si="2"/>
        <v>10</v>
      </c>
      <c r="B21" s="420" t="str">
        <f>IF(基本情報入力シート!C43="","",基本情報入力シート!C43)</f>
        <v/>
      </c>
      <c r="C21" s="421" t="str">
        <f>IF(基本情報入力シート!D43="","",基本情報入力シート!D43)</f>
        <v/>
      </c>
      <c r="D21" s="422" t="str">
        <f>IF(基本情報入力シート!E43="","",基本情報入力シート!E43)</f>
        <v/>
      </c>
      <c r="E21" s="422" t="str">
        <f>IF(基本情報入力シート!F43="","",基本情報入力シート!F43)</f>
        <v/>
      </c>
      <c r="F21" s="422" t="str">
        <f>IF(基本情報入力シート!G43="","",基本情報入力シート!G43)</f>
        <v/>
      </c>
      <c r="G21" s="422" t="str">
        <f>IF(基本情報入力シート!H43="","",基本情報入力シート!H43)</f>
        <v/>
      </c>
      <c r="H21" s="422" t="str">
        <f>IF(基本情報入力シート!I43="","",基本情報入力シート!I43)</f>
        <v/>
      </c>
      <c r="I21" s="422" t="str">
        <f>IF(基本情報入力シート!J43="","",基本情報入力シート!J43)</f>
        <v/>
      </c>
      <c r="J21" s="422" t="str">
        <f>IF(基本情報入力シート!K43="","",基本情報入力シート!K43)</f>
        <v/>
      </c>
      <c r="K21" s="423" t="str">
        <f>IF(基本情報入力シート!L43="","",基本情報入力シート!L43)</f>
        <v/>
      </c>
      <c r="L21" s="424" t="str">
        <f>IF(基本情報入力シート!M43="","",基本情報入力シート!M43)</f>
        <v/>
      </c>
      <c r="M21" s="424" t="str">
        <f>IF(基本情報入力シート!R43="","",基本情報入力シート!R43)</f>
        <v/>
      </c>
      <c r="N21" s="424" t="str">
        <f>IF(基本情報入力シート!W43="","",基本情報入力シート!W43)</f>
        <v/>
      </c>
      <c r="O21" s="419" t="str">
        <f>IF(基本情報入力シート!X43="","",基本情報入力シート!X43)</f>
        <v/>
      </c>
      <c r="P21" s="425" t="str">
        <f>IF(基本情報入力シート!Y43="","",基本情報入力シート!Y43)</f>
        <v/>
      </c>
      <c r="Q21" s="426" t="str">
        <f>IF(基本情報入力シート!AB43="","",基本情報入力シート!AB43)</f>
        <v/>
      </c>
      <c r="R21" s="427"/>
      <c r="S21" s="428"/>
      <c r="T21" s="447" t="str">
        <f>IF(P21="","",VLOOKUP(P21,[7]【参考】数式用!$A$5:$H$34,MATCH(S21,[7]【参考】数式用!$C$4:$E$4,0)+2,0))</f>
        <v/>
      </c>
      <c r="U21" s="69" t="s">
        <v>141</v>
      </c>
      <c r="V21" s="429"/>
      <c r="W21" s="68" t="s">
        <v>142</v>
      </c>
      <c r="X21" s="429"/>
      <c r="Y21" s="225" t="s">
        <v>143</v>
      </c>
      <c r="Z21" s="430"/>
      <c r="AA21" s="68" t="s">
        <v>142</v>
      </c>
      <c r="AB21" s="430"/>
      <c r="AC21" s="68" t="s">
        <v>144</v>
      </c>
      <c r="AD21" s="431" t="s">
        <v>145</v>
      </c>
      <c r="AE21" s="432" t="str">
        <f t="shared" si="0"/>
        <v/>
      </c>
      <c r="AF21" s="433" t="s">
        <v>146</v>
      </c>
      <c r="AG21" s="434" t="str">
        <f t="shared" si="1"/>
        <v/>
      </c>
    </row>
    <row r="22" spans="1:33" ht="36.75" customHeight="1">
      <c r="A22" s="419">
        <f t="shared" si="2"/>
        <v>11</v>
      </c>
      <c r="B22" s="420" t="str">
        <f>IF(基本情報入力シート!C44="","",基本情報入力シート!C44)</f>
        <v/>
      </c>
      <c r="C22" s="421" t="str">
        <f>IF(基本情報入力シート!D44="","",基本情報入力シート!D44)</f>
        <v/>
      </c>
      <c r="D22" s="422" t="str">
        <f>IF(基本情報入力シート!E44="","",基本情報入力シート!E44)</f>
        <v/>
      </c>
      <c r="E22" s="422" t="str">
        <f>IF(基本情報入力シート!F44="","",基本情報入力シート!F44)</f>
        <v/>
      </c>
      <c r="F22" s="422" t="str">
        <f>IF(基本情報入力シート!G44="","",基本情報入力シート!G44)</f>
        <v/>
      </c>
      <c r="G22" s="422" t="str">
        <f>IF(基本情報入力シート!H44="","",基本情報入力シート!H44)</f>
        <v/>
      </c>
      <c r="H22" s="422" t="str">
        <f>IF(基本情報入力シート!I44="","",基本情報入力シート!I44)</f>
        <v/>
      </c>
      <c r="I22" s="422" t="str">
        <f>IF(基本情報入力シート!J44="","",基本情報入力シート!J44)</f>
        <v/>
      </c>
      <c r="J22" s="422" t="str">
        <f>IF(基本情報入力シート!K44="","",基本情報入力シート!K44)</f>
        <v/>
      </c>
      <c r="K22" s="423" t="str">
        <f>IF(基本情報入力シート!L44="","",基本情報入力シート!L44)</f>
        <v/>
      </c>
      <c r="L22" s="424" t="str">
        <f>IF(基本情報入力シート!M44="","",基本情報入力シート!M44)</f>
        <v/>
      </c>
      <c r="M22" s="424" t="str">
        <f>IF(基本情報入力シート!R44="","",基本情報入力シート!R44)</f>
        <v/>
      </c>
      <c r="N22" s="424" t="str">
        <f>IF(基本情報入力シート!W44="","",基本情報入力シート!W44)</f>
        <v/>
      </c>
      <c r="O22" s="419" t="str">
        <f>IF(基本情報入力シート!X44="","",基本情報入力シート!X44)</f>
        <v/>
      </c>
      <c r="P22" s="425" t="str">
        <f>IF(基本情報入力シート!Y44="","",基本情報入力シート!Y44)</f>
        <v/>
      </c>
      <c r="Q22" s="426" t="str">
        <f>IF(基本情報入力シート!AB44="","",基本情報入力シート!AB44)</f>
        <v/>
      </c>
      <c r="R22" s="427"/>
      <c r="S22" s="428"/>
      <c r="T22" s="447" t="str">
        <f>IF(P22="","",VLOOKUP(P22,[7]【参考】数式用!$A$5:$H$34,MATCH(S22,[7]【参考】数式用!$C$4:$E$4,0)+2,0))</f>
        <v/>
      </c>
      <c r="U22" s="69" t="s">
        <v>141</v>
      </c>
      <c r="V22" s="429"/>
      <c r="W22" s="68" t="s">
        <v>142</v>
      </c>
      <c r="X22" s="429"/>
      <c r="Y22" s="225" t="s">
        <v>143</v>
      </c>
      <c r="Z22" s="430"/>
      <c r="AA22" s="68" t="s">
        <v>142</v>
      </c>
      <c r="AB22" s="430"/>
      <c r="AC22" s="68" t="s">
        <v>144</v>
      </c>
      <c r="AD22" s="431" t="s">
        <v>145</v>
      </c>
      <c r="AE22" s="432" t="str">
        <f t="shared" si="0"/>
        <v/>
      </c>
      <c r="AF22" s="433" t="s">
        <v>146</v>
      </c>
      <c r="AG22" s="434" t="str">
        <f t="shared" si="1"/>
        <v/>
      </c>
    </row>
    <row r="23" spans="1:33" ht="36.75" customHeight="1">
      <c r="A23" s="419">
        <f t="shared" si="2"/>
        <v>12</v>
      </c>
      <c r="B23" s="420" t="str">
        <f>IF(基本情報入力シート!C45="","",基本情報入力シート!C45)</f>
        <v/>
      </c>
      <c r="C23" s="421" t="str">
        <f>IF(基本情報入力シート!D45="","",基本情報入力シート!D45)</f>
        <v/>
      </c>
      <c r="D23" s="422" t="str">
        <f>IF(基本情報入力シート!E45="","",基本情報入力シート!E45)</f>
        <v/>
      </c>
      <c r="E23" s="422" t="str">
        <f>IF(基本情報入力シート!F45="","",基本情報入力シート!F45)</f>
        <v/>
      </c>
      <c r="F23" s="422" t="str">
        <f>IF(基本情報入力シート!G45="","",基本情報入力シート!G45)</f>
        <v/>
      </c>
      <c r="G23" s="422" t="str">
        <f>IF(基本情報入力シート!H45="","",基本情報入力シート!H45)</f>
        <v/>
      </c>
      <c r="H23" s="422" t="str">
        <f>IF(基本情報入力シート!I45="","",基本情報入力シート!I45)</f>
        <v/>
      </c>
      <c r="I23" s="422" t="str">
        <f>IF(基本情報入力シート!J45="","",基本情報入力シート!J45)</f>
        <v/>
      </c>
      <c r="J23" s="422" t="str">
        <f>IF(基本情報入力シート!K45="","",基本情報入力シート!K45)</f>
        <v/>
      </c>
      <c r="K23" s="423" t="str">
        <f>IF(基本情報入力シート!L45="","",基本情報入力シート!L45)</f>
        <v/>
      </c>
      <c r="L23" s="424" t="str">
        <f>IF(基本情報入力シート!M45="","",基本情報入力シート!M45)</f>
        <v/>
      </c>
      <c r="M23" s="424" t="str">
        <f>IF(基本情報入力シート!R45="","",基本情報入力シート!R45)</f>
        <v/>
      </c>
      <c r="N23" s="424" t="str">
        <f>IF(基本情報入力シート!W45="","",基本情報入力シート!W45)</f>
        <v/>
      </c>
      <c r="O23" s="419" t="str">
        <f>IF(基本情報入力シート!X45="","",基本情報入力シート!X45)</f>
        <v/>
      </c>
      <c r="P23" s="425" t="str">
        <f>IF(基本情報入力シート!Y45="","",基本情報入力シート!Y45)</f>
        <v/>
      </c>
      <c r="Q23" s="426" t="str">
        <f>IF(基本情報入力シート!AB45="","",基本情報入力シート!AB45)</f>
        <v/>
      </c>
      <c r="R23" s="427"/>
      <c r="S23" s="428"/>
      <c r="T23" s="447" t="str">
        <f>IF(P23="","",VLOOKUP(P23,[7]【参考】数式用!$A$5:$H$34,MATCH(S23,[7]【参考】数式用!$C$4:$E$4,0)+2,0))</f>
        <v/>
      </c>
      <c r="U23" s="69" t="s">
        <v>141</v>
      </c>
      <c r="V23" s="429"/>
      <c r="W23" s="68" t="s">
        <v>142</v>
      </c>
      <c r="X23" s="429"/>
      <c r="Y23" s="225" t="s">
        <v>143</v>
      </c>
      <c r="Z23" s="430"/>
      <c r="AA23" s="68" t="s">
        <v>142</v>
      </c>
      <c r="AB23" s="430"/>
      <c r="AC23" s="68" t="s">
        <v>144</v>
      </c>
      <c r="AD23" s="431" t="s">
        <v>145</v>
      </c>
      <c r="AE23" s="432" t="str">
        <f t="shared" si="0"/>
        <v/>
      </c>
      <c r="AF23" s="433" t="s">
        <v>146</v>
      </c>
      <c r="AG23" s="434" t="str">
        <f t="shared" si="1"/>
        <v/>
      </c>
    </row>
    <row r="24" spans="1:33" ht="36.75" customHeight="1">
      <c r="A24" s="419">
        <f t="shared" si="2"/>
        <v>13</v>
      </c>
      <c r="B24" s="420" t="str">
        <f>IF(基本情報入力シート!C46="","",基本情報入力シート!C46)</f>
        <v/>
      </c>
      <c r="C24" s="421" t="str">
        <f>IF(基本情報入力シート!D46="","",基本情報入力シート!D46)</f>
        <v/>
      </c>
      <c r="D24" s="422" t="str">
        <f>IF(基本情報入力シート!E46="","",基本情報入力シート!E46)</f>
        <v/>
      </c>
      <c r="E24" s="422" t="str">
        <f>IF(基本情報入力シート!F46="","",基本情報入力シート!F46)</f>
        <v/>
      </c>
      <c r="F24" s="422" t="str">
        <f>IF(基本情報入力シート!G46="","",基本情報入力シート!G46)</f>
        <v/>
      </c>
      <c r="G24" s="422" t="str">
        <f>IF(基本情報入力シート!H46="","",基本情報入力シート!H46)</f>
        <v/>
      </c>
      <c r="H24" s="422" t="str">
        <f>IF(基本情報入力シート!I46="","",基本情報入力シート!I46)</f>
        <v/>
      </c>
      <c r="I24" s="422" t="str">
        <f>IF(基本情報入力シート!J46="","",基本情報入力シート!J46)</f>
        <v/>
      </c>
      <c r="J24" s="422" t="str">
        <f>IF(基本情報入力シート!K46="","",基本情報入力シート!K46)</f>
        <v/>
      </c>
      <c r="K24" s="423" t="str">
        <f>IF(基本情報入力シート!L46="","",基本情報入力シート!L46)</f>
        <v/>
      </c>
      <c r="L24" s="424" t="str">
        <f>IF(基本情報入力シート!M46="","",基本情報入力シート!M46)</f>
        <v/>
      </c>
      <c r="M24" s="424" t="str">
        <f>IF(基本情報入力シート!R46="","",基本情報入力シート!R46)</f>
        <v/>
      </c>
      <c r="N24" s="424" t="str">
        <f>IF(基本情報入力シート!W46="","",基本情報入力シート!W46)</f>
        <v/>
      </c>
      <c r="O24" s="419" t="str">
        <f>IF(基本情報入力シート!X46="","",基本情報入力シート!X46)</f>
        <v/>
      </c>
      <c r="P24" s="425" t="str">
        <f>IF(基本情報入力シート!Y46="","",基本情報入力シート!Y46)</f>
        <v/>
      </c>
      <c r="Q24" s="426" t="str">
        <f>IF(基本情報入力シート!AB46="","",基本情報入力シート!AB46)</f>
        <v/>
      </c>
      <c r="R24" s="427"/>
      <c r="S24" s="428"/>
      <c r="T24" s="447" t="str">
        <f>IF(P24="","",VLOOKUP(P24,[7]【参考】数式用!$A$5:$H$34,MATCH(S24,[7]【参考】数式用!$C$4:$E$4,0)+2,0))</f>
        <v/>
      </c>
      <c r="U24" s="69" t="s">
        <v>141</v>
      </c>
      <c r="V24" s="429"/>
      <c r="W24" s="68" t="s">
        <v>142</v>
      </c>
      <c r="X24" s="429"/>
      <c r="Y24" s="225" t="s">
        <v>143</v>
      </c>
      <c r="Z24" s="430"/>
      <c r="AA24" s="68" t="s">
        <v>142</v>
      </c>
      <c r="AB24" s="430"/>
      <c r="AC24" s="68" t="s">
        <v>144</v>
      </c>
      <c r="AD24" s="431" t="s">
        <v>145</v>
      </c>
      <c r="AE24" s="432" t="str">
        <f t="shared" si="0"/>
        <v/>
      </c>
      <c r="AF24" s="433" t="s">
        <v>146</v>
      </c>
      <c r="AG24" s="434" t="str">
        <f t="shared" si="1"/>
        <v/>
      </c>
    </row>
    <row r="25" spans="1:33" ht="36.75" customHeight="1">
      <c r="A25" s="419">
        <f t="shared" si="2"/>
        <v>14</v>
      </c>
      <c r="B25" s="420" t="str">
        <f>IF(基本情報入力シート!C47="","",基本情報入力シート!C47)</f>
        <v/>
      </c>
      <c r="C25" s="421" t="str">
        <f>IF(基本情報入力シート!D47="","",基本情報入力シート!D47)</f>
        <v/>
      </c>
      <c r="D25" s="422" t="str">
        <f>IF(基本情報入力シート!E47="","",基本情報入力シート!E47)</f>
        <v/>
      </c>
      <c r="E25" s="422" t="str">
        <f>IF(基本情報入力シート!F47="","",基本情報入力シート!F47)</f>
        <v/>
      </c>
      <c r="F25" s="422" t="str">
        <f>IF(基本情報入力シート!G47="","",基本情報入力シート!G47)</f>
        <v/>
      </c>
      <c r="G25" s="422" t="str">
        <f>IF(基本情報入力シート!H47="","",基本情報入力シート!H47)</f>
        <v/>
      </c>
      <c r="H25" s="422" t="str">
        <f>IF(基本情報入力シート!I47="","",基本情報入力シート!I47)</f>
        <v/>
      </c>
      <c r="I25" s="422" t="str">
        <f>IF(基本情報入力シート!J47="","",基本情報入力シート!J47)</f>
        <v/>
      </c>
      <c r="J25" s="422" t="str">
        <f>IF(基本情報入力シート!K47="","",基本情報入力シート!K47)</f>
        <v/>
      </c>
      <c r="K25" s="423" t="str">
        <f>IF(基本情報入力シート!L47="","",基本情報入力シート!L47)</f>
        <v/>
      </c>
      <c r="L25" s="424" t="str">
        <f>IF(基本情報入力シート!M47="","",基本情報入力シート!M47)</f>
        <v/>
      </c>
      <c r="M25" s="424" t="str">
        <f>IF(基本情報入力シート!R47="","",基本情報入力シート!R47)</f>
        <v/>
      </c>
      <c r="N25" s="424" t="str">
        <f>IF(基本情報入力シート!W47="","",基本情報入力シート!W47)</f>
        <v/>
      </c>
      <c r="O25" s="419" t="str">
        <f>IF(基本情報入力シート!X47="","",基本情報入力シート!X47)</f>
        <v/>
      </c>
      <c r="P25" s="425" t="str">
        <f>IF(基本情報入力シート!Y47="","",基本情報入力シート!Y47)</f>
        <v/>
      </c>
      <c r="Q25" s="426" t="str">
        <f>IF(基本情報入力シート!AB47="","",基本情報入力シート!AB47)</f>
        <v/>
      </c>
      <c r="R25" s="427"/>
      <c r="S25" s="428"/>
      <c r="T25" s="447" t="str">
        <f>IF(P25="","",VLOOKUP(P25,[7]【参考】数式用!$A$5:$H$34,MATCH(S25,[7]【参考】数式用!$C$4:$E$4,0)+2,0))</f>
        <v/>
      </c>
      <c r="U25" s="69" t="s">
        <v>141</v>
      </c>
      <c r="V25" s="429"/>
      <c r="W25" s="68" t="s">
        <v>142</v>
      </c>
      <c r="X25" s="429"/>
      <c r="Y25" s="225" t="s">
        <v>143</v>
      </c>
      <c r="Z25" s="430"/>
      <c r="AA25" s="68" t="s">
        <v>142</v>
      </c>
      <c r="AB25" s="430"/>
      <c r="AC25" s="68" t="s">
        <v>144</v>
      </c>
      <c r="AD25" s="431" t="s">
        <v>145</v>
      </c>
      <c r="AE25" s="432" t="str">
        <f t="shared" si="0"/>
        <v/>
      </c>
      <c r="AF25" s="433" t="s">
        <v>146</v>
      </c>
      <c r="AG25" s="434" t="str">
        <f t="shared" si="1"/>
        <v/>
      </c>
    </row>
    <row r="26" spans="1:33" ht="36.75" customHeight="1">
      <c r="A26" s="419">
        <f t="shared" si="2"/>
        <v>15</v>
      </c>
      <c r="B26" s="420" t="str">
        <f>IF(基本情報入力シート!C48="","",基本情報入力シート!C48)</f>
        <v/>
      </c>
      <c r="C26" s="421" t="str">
        <f>IF(基本情報入力シート!D48="","",基本情報入力シート!D48)</f>
        <v/>
      </c>
      <c r="D26" s="422" t="str">
        <f>IF(基本情報入力シート!E48="","",基本情報入力シート!E48)</f>
        <v/>
      </c>
      <c r="E26" s="422" t="str">
        <f>IF(基本情報入力シート!F48="","",基本情報入力シート!F48)</f>
        <v/>
      </c>
      <c r="F26" s="422" t="str">
        <f>IF(基本情報入力シート!G48="","",基本情報入力シート!G48)</f>
        <v/>
      </c>
      <c r="G26" s="422" t="str">
        <f>IF(基本情報入力シート!H48="","",基本情報入力シート!H48)</f>
        <v/>
      </c>
      <c r="H26" s="422" t="str">
        <f>IF(基本情報入力シート!I48="","",基本情報入力シート!I48)</f>
        <v/>
      </c>
      <c r="I26" s="422" t="str">
        <f>IF(基本情報入力シート!J48="","",基本情報入力シート!J48)</f>
        <v/>
      </c>
      <c r="J26" s="422" t="str">
        <f>IF(基本情報入力シート!K48="","",基本情報入力シート!K48)</f>
        <v/>
      </c>
      <c r="K26" s="423" t="str">
        <f>IF(基本情報入力シート!L48="","",基本情報入力シート!L48)</f>
        <v/>
      </c>
      <c r="L26" s="424" t="str">
        <f>IF(基本情報入力シート!M48="","",基本情報入力シート!M48)</f>
        <v/>
      </c>
      <c r="M26" s="424" t="str">
        <f>IF(基本情報入力シート!R48="","",基本情報入力シート!R48)</f>
        <v/>
      </c>
      <c r="N26" s="424" t="str">
        <f>IF(基本情報入力シート!W48="","",基本情報入力シート!W48)</f>
        <v/>
      </c>
      <c r="O26" s="419" t="str">
        <f>IF(基本情報入力シート!X48="","",基本情報入力シート!X48)</f>
        <v/>
      </c>
      <c r="P26" s="425" t="str">
        <f>IF(基本情報入力シート!Y48="","",基本情報入力シート!Y48)</f>
        <v/>
      </c>
      <c r="Q26" s="426" t="str">
        <f>IF(基本情報入力シート!AB48="","",基本情報入力シート!AB48)</f>
        <v/>
      </c>
      <c r="R26" s="427"/>
      <c r="S26" s="428"/>
      <c r="T26" s="447" t="str">
        <f>IF(P26="","",VLOOKUP(P26,[7]【参考】数式用!$A$5:$H$34,MATCH(S26,[7]【参考】数式用!$C$4:$E$4,0)+2,0))</f>
        <v/>
      </c>
      <c r="U26" s="69" t="s">
        <v>141</v>
      </c>
      <c r="V26" s="429"/>
      <c r="W26" s="68" t="s">
        <v>142</v>
      </c>
      <c r="X26" s="429"/>
      <c r="Y26" s="225" t="s">
        <v>143</v>
      </c>
      <c r="Z26" s="430"/>
      <c r="AA26" s="68" t="s">
        <v>142</v>
      </c>
      <c r="AB26" s="430"/>
      <c r="AC26" s="68" t="s">
        <v>144</v>
      </c>
      <c r="AD26" s="431" t="s">
        <v>145</v>
      </c>
      <c r="AE26" s="432" t="str">
        <f t="shared" si="0"/>
        <v/>
      </c>
      <c r="AF26" s="433" t="s">
        <v>146</v>
      </c>
      <c r="AG26" s="434" t="str">
        <f t="shared" si="1"/>
        <v/>
      </c>
    </row>
    <row r="27" spans="1:33" ht="36.75" customHeight="1">
      <c r="A27" s="419">
        <f t="shared" ref="A27:A90" si="3">A26+1</f>
        <v>16</v>
      </c>
      <c r="B27" s="420" t="str">
        <f>IF(基本情報入力シート!C49="","",基本情報入力シート!C49)</f>
        <v/>
      </c>
      <c r="C27" s="421" t="str">
        <f>IF(基本情報入力シート!D49="","",基本情報入力シート!D49)</f>
        <v/>
      </c>
      <c r="D27" s="422" t="str">
        <f>IF(基本情報入力シート!E49="","",基本情報入力シート!E49)</f>
        <v/>
      </c>
      <c r="E27" s="422" t="str">
        <f>IF(基本情報入力シート!F49="","",基本情報入力シート!F49)</f>
        <v/>
      </c>
      <c r="F27" s="422" t="str">
        <f>IF(基本情報入力シート!G49="","",基本情報入力シート!G49)</f>
        <v/>
      </c>
      <c r="G27" s="422" t="str">
        <f>IF(基本情報入力シート!H49="","",基本情報入力シート!H49)</f>
        <v/>
      </c>
      <c r="H27" s="422" t="str">
        <f>IF(基本情報入力シート!I49="","",基本情報入力シート!I49)</f>
        <v/>
      </c>
      <c r="I27" s="422" t="str">
        <f>IF(基本情報入力シート!J49="","",基本情報入力シート!J49)</f>
        <v/>
      </c>
      <c r="J27" s="422" t="str">
        <f>IF(基本情報入力シート!K49="","",基本情報入力シート!K49)</f>
        <v/>
      </c>
      <c r="K27" s="423" t="str">
        <f>IF(基本情報入力シート!L49="","",基本情報入力シート!L49)</f>
        <v/>
      </c>
      <c r="L27" s="424" t="str">
        <f>IF(基本情報入力シート!M49="","",基本情報入力シート!M49)</f>
        <v/>
      </c>
      <c r="M27" s="424" t="str">
        <f>IF(基本情報入力シート!R49="","",基本情報入力シート!R49)</f>
        <v/>
      </c>
      <c r="N27" s="424" t="str">
        <f>IF(基本情報入力シート!W49="","",基本情報入力シート!W49)</f>
        <v/>
      </c>
      <c r="O27" s="419" t="str">
        <f>IF(基本情報入力シート!X49="","",基本情報入力シート!X49)</f>
        <v/>
      </c>
      <c r="P27" s="425" t="str">
        <f>IF(基本情報入力シート!Y49="","",基本情報入力シート!Y49)</f>
        <v/>
      </c>
      <c r="Q27" s="426" t="str">
        <f>IF(基本情報入力シート!AB49="","",基本情報入力シート!AB49)</f>
        <v/>
      </c>
      <c r="R27" s="427"/>
      <c r="S27" s="428"/>
      <c r="T27" s="447" t="str">
        <f>IF(P27="","",VLOOKUP(P27,[7]【参考】数式用!$A$5:$H$34,MATCH(S27,[7]【参考】数式用!$C$4:$E$4,0)+2,0))</f>
        <v/>
      </c>
      <c r="U27" s="69" t="s">
        <v>141</v>
      </c>
      <c r="V27" s="429"/>
      <c r="W27" s="68" t="s">
        <v>142</v>
      </c>
      <c r="X27" s="429"/>
      <c r="Y27" s="225" t="s">
        <v>143</v>
      </c>
      <c r="Z27" s="430"/>
      <c r="AA27" s="68" t="s">
        <v>142</v>
      </c>
      <c r="AB27" s="430"/>
      <c r="AC27" s="68" t="s">
        <v>144</v>
      </c>
      <c r="AD27" s="431" t="s">
        <v>145</v>
      </c>
      <c r="AE27" s="432" t="str">
        <f t="shared" si="0"/>
        <v/>
      </c>
      <c r="AF27" s="433" t="s">
        <v>146</v>
      </c>
      <c r="AG27" s="434" t="str">
        <f t="shared" si="1"/>
        <v/>
      </c>
    </row>
    <row r="28" spans="1:33" ht="36.75" customHeight="1">
      <c r="A28" s="419">
        <f t="shared" si="3"/>
        <v>17</v>
      </c>
      <c r="B28" s="420" t="str">
        <f>IF(基本情報入力シート!C50="","",基本情報入力シート!C50)</f>
        <v/>
      </c>
      <c r="C28" s="421" t="str">
        <f>IF(基本情報入力シート!D50="","",基本情報入力シート!D50)</f>
        <v/>
      </c>
      <c r="D28" s="422" t="str">
        <f>IF(基本情報入力シート!E50="","",基本情報入力シート!E50)</f>
        <v/>
      </c>
      <c r="E28" s="422" t="str">
        <f>IF(基本情報入力シート!F50="","",基本情報入力シート!F50)</f>
        <v/>
      </c>
      <c r="F28" s="422" t="str">
        <f>IF(基本情報入力シート!G50="","",基本情報入力シート!G50)</f>
        <v/>
      </c>
      <c r="G28" s="422" t="str">
        <f>IF(基本情報入力シート!H50="","",基本情報入力シート!H50)</f>
        <v/>
      </c>
      <c r="H28" s="422" t="str">
        <f>IF(基本情報入力シート!I50="","",基本情報入力シート!I50)</f>
        <v/>
      </c>
      <c r="I28" s="422" t="str">
        <f>IF(基本情報入力シート!J50="","",基本情報入力シート!J50)</f>
        <v/>
      </c>
      <c r="J28" s="422" t="str">
        <f>IF(基本情報入力シート!K50="","",基本情報入力シート!K50)</f>
        <v/>
      </c>
      <c r="K28" s="423" t="str">
        <f>IF(基本情報入力シート!L50="","",基本情報入力シート!L50)</f>
        <v/>
      </c>
      <c r="L28" s="424" t="str">
        <f>IF(基本情報入力シート!M50="","",基本情報入力シート!M50)</f>
        <v/>
      </c>
      <c r="M28" s="424" t="str">
        <f>IF(基本情報入力シート!R50="","",基本情報入力シート!R50)</f>
        <v/>
      </c>
      <c r="N28" s="424" t="str">
        <f>IF(基本情報入力シート!W50="","",基本情報入力シート!W50)</f>
        <v/>
      </c>
      <c r="O28" s="419" t="str">
        <f>IF(基本情報入力シート!X50="","",基本情報入力シート!X50)</f>
        <v/>
      </c>
      <c r="P28" s="425" t="str">
        <f>IF(基本情報入力シート!Y50="","",基本情報入力シート!Y50)</f>
        <v/>
      </c>
      <c r="Q28" s="426" t="str">
        <f>IF(基本情報入力シート!AB50="","",基本情報入力シート!AB50)</f>
        <v/>
      </c>
      <c r="R28" s="427"/>
      <c r="S28" s="428"/>
      <c r="T28" s="447" t="str">
        <f>IF(P28="","",VLOOKUP(P28,[7]【参考】数式用!$A$5:$H$34,MATCH(S28,[7]【参考】数式用!$C$4:$E$4,0)+2,0))</f>
        <v/>
      </c>
      <c r="U28" s="69" t="s">
        <v>141</v>
      </c>
      <c r="V28" s="429"/>
      <c r="W28" s="68" t="s">
        <v>142</v>
      </c>
      <c r="X28" s="429"/>
      <c r="Y28" s="225" t="s">
        <v>143</v>
      </c>
      <c r="Z28" s="430"/>
      <c r="AA28" s="68" t="s">
        <v>142</v>
      </c>
      <c r="AB28" s="430"/>
      <c r="AC28" s="68" t="s">
        <v>144</v>
      </c>
      <c r="AD28" s="431" t="s">
        <v>145</v>
      </c>
      <c r="AE28" s="432" t="str">
        <f t="shared" si="0"/>
        <v/>
      </c>
      <c r="AF28" s="433" t="s">
        <v>146</v>
      </c>
      <c r="AG28" s="434" t="str">
        <f t="shared" si="1"/>
        <v/>
      </c>
    </row>
    <row r="29" spans="1:33" ht="36.75" customHeight="1">
      <c r="A29" s="419">
        <f t="shared" si="3"/>
        <v>18</v>
      </c>
      <c r="B29" s="420" t="str">
        <f>IF(基本情報入力シート!C51="","",基本情報入力シート!C51)</f>
        <v/>
      </c>
      <c r="C29" s="421" t="str">
        <f>IF(基本情報入力シート!D51="","",基本情報入力シート!D51)</f>
        <v/>
      </c>
      <c r="D29" s="422" t="str">
        <f>IF(基本情報入力シート!E51="","",基本情報入力シート!E51)</f>
        <v/>
      </c>
      <c r="E29" s="422" t="str">
        <f>IF(基本情報入力シート!F51="","",基本情報入力シート!F51)</f>
        <v/>
      </c>
      <c r="F29" s="422" t="str">
        <f>IF(基本情報入力シート!G51="","",基本情報入力シート!G51)</f>
        <v/>
      </c>
      <c r="G29" s="422" t="str">
        <f>IF(基本情報入力シート!H51="","",基本情報入力シート!H51)</f>
        <v/>
      </c>
      <c r="H29" s="422" t="str">
        <f>IF(基本情報入力シート!I51="","",基本情報入力シート!I51)</f>
        <v/>
      </c>
      <c r="I29" s="422" t="str">
        <f>IF(基本情報入力シート!J51="","",基本情報入力シート!J51)</f>
        <v/>
      </c>
      <c r="J29" s="422" t="str">
        <f>IF(基本情報入力シート!K51="","",基本情報入力シート!K51)</f>
        <v/>
      </c>
      <c r="K29" s="423" t="str">
        <f>IF(基本情報入力シート!L51="","",基本情報入力シート!L51)</f>
        <v/>
      </c>
      <c r="L29" s="424" t="str">
        <f>IF(基本情報入力シート!M51="","",基本情報入力シート!M51)</f>
        <v/>
      </c>
      <c r="M29" s="424" t="str">
        <f>IF(基本情報入力シート!R51="","",基本情報入力シート!R51)</f>
        <v/>
      </c>
      <c r="N29" s="424" t="str">
        <f>IF(基本情報入力シート!W51="","",基本情報入力シート!W51)</f>
        <v/>
      </c>
      <c r="O29" s="419" t="str">
        <f>IF(基本情報入力シート!X51="","",基本情報入力シート!X51)</f>
        <v/>
      </c>
      <c r="P29" s="425" t="str">
        <f>IF(基本情報入力シート!Y51="","",基本情報入力シート!Y51)</f>
        <v/>
      </c>
      <c r="Q29" s="426" t="str">
        <f>IF(基本情報入力シート!AB51="","",基本情報入力シート!AB51)</f>
        <v/>
      </c>
      <c r="R29" s="427"/>
      <c r="S29" s="428"/>
      <c r="T29" s="447" t="str">
        <f>IF(P29="","",VLOOKUP(P29,[7]【参考】数式用!$A$5:$H$34,MATCH(S29,[7]【参考】数式用!$C$4:$E$4,0)+2,0))</f>
        <v/>
      </c>
      <c r="U29" s="69" t="s">
        <v>141</v>
      </c>
      <c r="V29" s="429"/>
      <c r="W29" s="68" t="s">
        <v>142</v>
      </c>
      <c r="X29" s="429"/>
      <c r="Y29" s="225" t="s">
        <v>143</v>
      </c>
      <c r="Z29" s="430"/>
      <c r="AA29" s="68" t="s">
        <v>142</v>
      </c>
      <c r="AB29" s="430"/>
      <c r="AC29" s="68" t="s">
        <v>144</v>
      </c>
      <c r="AD29" s="431" t="s">
        <v>145</v>
      </c>
      <c r="AE29" s="432" t="str">
        <f t="shared" si="0"/>
        <v/>
      </c>
      <c r="AF29" s="433" t="s">
        <v>146</v>
      </c>
      <c r="AG29" s="434" t="str">
        <f t="shared" si="1"/>
        <v/>
      </c>
    </row>
    <row r="30" spans="1:33" ht="36.75" customHeight="1">
      <c r="A30" s="419">
        <f t="shared" si="3"/>
        <v>19</v>
      </c>
      <c r="B30" s="420" t="str">
        <f>IF(基本情報入力シート!C52="","",基本情報入力シート!C52)</f>
        <v/>
      </c>
      <c r="C30" s="421" t="str">
        <f>IF(基本情報入力シート!D52="","",基本情報入力シート!D52)</f>
        <v/>
      </c>
      <c r="D30" s="422" t="str">
        <f>IF(基本情報入力シート!E52="","",基本情報入力シート!E52)</f>
        <v/>
      </c>
      <c r="E30" s="422" t="str">
        <f>IF(基本情報入力シート!F52="","",基本情報入力シート!F52)</f>
        <v/>
      </c>
      <c r="F30" s="422" t="str">
        <f>IF(基本情報入力シート!G52="","",基本情報入力シート!G52)</f>
        <v/>
      </c>
      <c r="G30" s="422" t="str">
        <f>IF(基本情報入力シート!H52="","",基本情報入力シート!H52)</f>
        <v/>
      </c>
      <c r="H30" s="422" t="str">
        <f>IF(基本情報入力シート!I52="","",基本情報入力シート!I52)</f>
        <v/>
      </c>
      <c r="I30" s="422" t="str">
        <f>IF(基本情報入力シート!J52="","",基本情報入力シート!J52)</f>
        <v/>
      </c>
      <c r="J30" s="422" t="str">
        <f>IF(基本情報入力シート!K52="","",基本情報入力シート!K52)</f>
        <v/>
      </c>
      <c r="K30" s="423" t="str">
        <f>IF(基本情報入力シート!L52="","",基本情報入力シート!L52)</f>
        <v/>
      </c>
      <c r="L30" s="424" t="str">
        <f>IF(基本情報入力シート!M52="","",基本情報入力シート!M52)</f>
        <v/>
      </c>
      <c r="M30" s="424" t="str">
        <f>IF(基本情報入力シート!R52="","",基本情報入力シート!R52)</f>
        <v/>
      </c>
      <c r="N30" s="424" t="str">
        <f>IF(基本情報入力シート!W52="","",基本情報入力シート!W52)</f>
        <v/>
      </c>
      <c r="O30" s="419" t="str">
        <f>IF(基本情報入力シート!X52="","",基本情報入力シート!X52)</f>
        <v/>
      </c>
      <c r="P30" s="425" t="str">
        <f>IF(基本情報入力シート!Y52="","",基本情報入力シート!Y52)</f>
        <v/>
      </c>
      <c r="Q30" s="426" t="str">
        <f>IF(基本情報入力シート!AB52="","",基本情報入力シート!AB52)</f>
        <v/>
      </c>
      <c r="R30" s="427"/>
      <c r="S30" s="428"/>
      <c r="T30" s="447" t="str">
        <f>IF(P30="","",VLOOKUP(P30,[7]【参考】数式用!$A$5:$H$34,MATCH(S30,[7]【参考】数式用!$C$4:$E$4,0)+2,0))</f>
        <v/>
      </c>
      <c r="U30" s="69" t="s">
        <v>141</v>
      </c>
      <c r="V30" s="429"/>
      <c r="W30" s="68" t="s">
        <v>142</v>
      </c>
      <c r="X30" s="429"/>
      <c r="Y30" s="225" t="s">
        <v>143</v>
      </c>
      <c r="Z30" s="430"/>
      <c r="AA30" s="68" t="s">
        <v>142</v>
      </c>
      <c r="AB30" s="430"/>
      <c r="AC30" s="68" t="s">
        <v>144</v>
      </c>
      <c r="AD30" s="431" t="s">
        <v>145</v>
      </c>
      <c r="AE30" s="432" t="str">
        <f t="shared" si="0"/>
        <v/>
      </c>
      <c r="AF30" s="433" t="s">
        <v>146</v>
      </c>
      <c r="AG30" s="434" t="str">
        <f t="shared" si="1"/>
        <v/>
      </c>
    </row>
    <row r="31" spans="1:33" ht="36.75" customHeight="1">
      <c r="A31" s="419">
        <f t="shared" si="3"/>
        <v>20</v>
      </c>
      <c r="B31" s="420" t="str">
        <f>IF(基本情報入力シート!C53="","",基本情報入力シート!C53)</f>
        <v/>
      </c>
      <c r="C31" s="421" t="str">
        <f>IF(基本情報入力シート!D53="","",基本情報入力シート!D53)</f>
        <v/>
      </c>
      <c r="D31" s="422" t="str">
        <f>IF(基本情報入力シート!E53="","",基本情報入力シート!E53)</f>
        <v/>
      </c>
      <c r="E31" s="422" t="str">
        <f>IF(基本情報入力シート!F53="","",基本情報入力シート!F53)</f>
        <v/>
      </c>
      <c r="F31" s="422" t="str">
        <f>IF(基本情報入力シート!G53="","",基本情報入力シート!G53)</f>
        <v/>
      </c>
      <c r="G31" s="422" t="str">
        <f>IF(基本情報入力シート!H53="","",基本情報入力シート!H53)</f>
        <v/>
      </c>
      <c r="H31" s="422" t="str">
        <f>IF(基本情報入力シート!I53="","",基本情報入力シート!I53)</f>
        <v/>
      </c>
      <c r="I31" s="422" t="str">
        <f>IF(基本情報入力シート!J53="","",基本情報入力シート!J53)</f>
        <v/>
      </c>
      <c r="J31" s="422" t="str">
        <f>IF(基本情報入力シート!K53="","",基本情報入力シート!K53)</f>
        <v/>
      </c>
      <c r="K31" s="423" t="str">
        <f>IF(基本情報入力シート!L53="","",基本情報入力シート!L53)</f>
        <v/>
      </c>
      <c r="L31" s="424" t="str">
        <f>IF(基本情報入力シート!M53="","",基本情報入力シート!M53)</f>
        <v/>
      </c>
      <c r="M31" s="424" t="str">
        <f>IF(基本情報入力シート!R53="","",基本情報入力シート!R53)</f>
        <v/>
      </c>
      <c r="N31" s="424" t="str">
        <f>IF(基本情報入力シート!W53="","",基本情報入力シート!W53)</f>
        <v/>
      </c>
      <c r="O31" s="419" t="str">
        <f>IF(基本情報入力シート!X53="","",基本情報入力シート!X53)</f>
        <v/>
      </c>
      <c r="P31" s="425" t="str">
        <f>IF(基本情報入力シート!Y53="","",基本情報入力シート!Y53)</f>
        <v/>
      </c>
      <c r="Q31" s="426" t="str">
        <f>IF(基本情報入力シート!AB53="","",基本情報入力シート!AB53)</f>
        <v/>
      </c>
      <c r="R31" s="427"/>
      <c r="S31" s="428"/>
      <c r="T31" s="447" t="str">
        <f>IF(P31="","",VLOOKUP(P31,[7]【参考】数式用!$A$5:$H$34,MATCH(S31,[7]【参考】数式用!$C$4:$E$4,0)+2,0))</f>
        <v/>
      </c>
      <c r="U31" s="69" t="s">
        <v>141</v>
      </c>
      <c r="V31" s="429"/>
      <c r="W31" s="68" t="s">
        <v>142</v>
      </c>
      <c r="X31" s="429"/>
      <c r="Y31" s="225" t="s">
        <v>143</v>
      </c>
      <c r="Z31" s="430"/>
      <c r="AA31" s="68" t="s">
        <v>142</v>
      </c>
      <c r="AB31" s="430"/>
      <c r="AC31" s="68" t="s">
        <v>144</v>
      </c>
      <c r="AD31" s="431" t="s">
        <v>145</v>
      </c>
      <c r="AE31" s="432" t="str">
        <f t="shared" si="0"/>
        <v/>
      </c>
      <c r="AF31" s="433" t="s">
        <v>146</v>
      </c>
      <c r="AG31" s="434" t="str">
        <f t="shared" si="1"/>
        <v/>
      </c>
    </row>
    <row r="32" spans="1:33" ht="36.75" customHeight="1">
      <c r="A32" s="419">
        <f t="shared" si="3"/>
        <v>21</v>
      </c>
      <c r="B32" s="420" t="str">
        <f>IF(基本情報入力シート!C54="","",基本情報入力シート!C54)</f>
        <v/>
      </c>
      <c r="C32" s="421" t="str">
        <f>IF(基本情報入力シート!D54="","",基本情報入力シート!D54)</f>
        <v/>
      </c>
      <c r="D32" s="422" t="str">
        <f>IF(基本情報入力シート!E54="","",基本情報入力シート!E54)</f>
        <v/>
      </c>
      <c r="E32" s="422" t="str">
        <f>IF(基本情報入力シート!F54="","",基本情報入力シート!F54)</f>
        <v/>
      </c>
      <c r="F32" s="422" t="str">
        <f>IF(基本情報入力シート!G54="","",基本情報入力シート!G54)</f>
        <v/>
      </c>
      <c r="G32" s="422" t="str">
        <f>IF(基本情報入力シート!H54="","",基本情報入力シート!H54)</f>
        <v/>
      </c>
      <c r="H32" s="422" t="str">
        <f>IF(基本情報入力シート!I54="","",基本情報入力シート!I54)</f>
        <v/>
      </c>
      <c r="I32" s="422" t="str">
        <f>IF(基本情報入力シート!J54="","",基本情報入力シート!J54)</f>
        <v/>
      </c>
      <c r="J32" s="422" t="str">
        <f>IF(基本情報入力シート!K54="","",基本情報入力シート!K54)</f>
        <v/>
      </c>
      <c r="K32" s="423" t="str">
        <f>IF(基本情報入力シート!L54="","",基本情報入力シート!L54)</f>
        <v/>
      </c>
      <c r="L32" s="424" t="str">
        <f>IF(基本情報入力シート!M54="","",基本情報入力シート!M54)</f>
        <v/>
      </c>
      <c r="M32" s="424" t="str">
        <f>IF(基本情報入力シート!R54="","",基本情報入力シート!R54)</f>
        <v/>
      </c>
      <c r="N32" s="424" t="str">
        <f>IF(基本情報入力シート!W54="","",基本情報入力シート!W54)</f>
        <v/>
      </c>
      <c r="O32" s="419" t="str">
        <f>IF(基本情報入力シート!X54="","",基本情報入力シート!X54)</f>
        <v/>
      </c>
      <c r="P32" s="425" t="str">
        <f>IF(基本情報入力シート!Y54="","",基本情報入力シート!Y54)</f>
        <v/>
      </c>
      <c r="Q32" s="426" t="str">
        <f>IF(基本情報入力シート!AB54="","",基本情報入力シート!AB54)</f>
        <v/>
      </c>
      <c r="R32" s="427"/>
      <c r="S32" s="428"/>
      <c r="T32" s="447" t="str">
        <f>IF(P32="","",VLOOKUP(P32,[7]【参考】数式用!$A$5:$H$34,MATCH(S32,[7]【参考】数式用!$C$4:$E$4,0)+2,0))</f>
        <v/>
      </c>
      <c r="U32" s="69" t="s">
        <v>141</v>
      </c>
      <c r="V32" s="429"/>
      <c r="W32" s="68" t="s">
        <v>142</v>
      </c>
      <c r="X32" s="429"/>
      <c r="Y32" s="225" t="s">
        <v>143</v>
      </c>
      <c r="Z32" s="430"/>
      <c r="AA32" s="68" t="s">
        <v>142</v>
      </c>
      <c r="AB32" s="430"/>
      <c r="AC32" s="68" t="s">
        <v>144</v>
      </c>
      <c r="AD32" s="431" t="s">
        <v>145</v>
      </c>
      <c r="AE32" s="432" t="str">
        <f t="shared" si="0"/>
        <v/>
      </c>
      <c r="AF32" s="433" t="s">
        <v>146</v>
      </c>
      <c r="AG32" s="434" t="str">
        <f t="shared" si="1"/>
        <v/>
      </c>
    </row>
    <row r="33" spans="1:33" ht="36.75" customHeight="1">
      <c r="A33" s="419">
        <f t="shared" si="3"/>
        <v>22</v>
      </c>
      <c r="B33" s="420" t="str">
        <f>IF(基本情報入力シート!C55="","",基本情報入力シート!C55)</f>
        <v/>
      </c>
      <c r="C33" s="421" t="str">
        <f>IF(基本情報入力シート!D55="","",基本情報入力シート!D55)</f>
        <v/>
      </c>
      <c r="D33" s="422" t="str">
        <f>IF(基本情報入力シート!E55="","",基本情報入力シート!E55)</f>
        <v/>
      </c>
      <c r="E33" s="422" t="str">
        <f>IF(基本情報入力シート!F55="","",基本情報入力シート!F55)</f>
        <v/>
      </c>
      <c r="F33" s="422" t="str">
        <f>IF(基本情報入力シート!G55="","",基本情報入力シート!G55)</f>
        <v/>
      </c>
      <c r="G33" s="422" t="str">
        <f>IF(基本情報入力シート!H55="","",基本情報入力シート!H55)</f>
        <v/>
      </c>
      <c r="H33" s="422" t="str">
        <f>IF(基本情報入力シート!I55="","",基本情報入力シート!I55)</f>
        <v/>
      </c>
      <c r="I33" s="422" t="str">
        <f>IF(基本情報入力シート!J55="","",基本情報入力シート!J55)</f>
        <v/>
      </c>
      <c r="J33" s="422" t="str">
        <f>IF(基本情報入力シート!K55="","",基本情報入力シート!K55)</f>
        <v/>
      </c>
      <c r="K33" s="423" t="str">
        <f>IF(基本情報入力シート!L55="","",基本情報入力シート!L55)</f>
        <v/>
      </c>
      <c r="L33" s="424" t="str">
        <f>IF(基本情報入力シート!M55="","",基本情報入力シート!M55)</f>
        <v/>
      </c>
      <c r="M33" s="424" t="str">
        <f>IF(基本情報入力シート!R55="","",基本情報入力シート!R55)</f>
        <v/>
      </c>
      <c r="N33" s="424" t="str">
        <f>IF(基本情報入力シート!W55="","",基本情報入力シート!W55)</f>
        <v/>
      </c>
      <c r="O33" s="419" t="str">
        <f>IF(基本情報入力シート!X55="","",基本情報入力シート!X55)</f>
        <v/>
      </c>
      <c r="P33" s="425" t="str">
        <f>IF(基本情報入力シート!Y55="","",基本情報入力シート!Y55)</f>
        <v/>
      </c>
      <c r="Q33" s="426" t="str">
        <f>IF(基本情報入力シート!AB55="","",基本情報入力シート!AB55)</f>
        <v/>
      </c>
      <c r="R33" s="427"/>
      <c r="S33" s="428"/>
      <c r="T33" s="447" t="str">
        <f>IF(P33="","",VLOOKUP(P33,[7]【参考】数式用!$A$5:$H$34,MATCH(S33,[7]【参考】数式用!$C$4:$E$4,0)+2,0))</f>
        <v/>
      </c>
      <c r="U33" s="69" t="s">
        <v>141</v>
      </c>
      <c r="V33" s="429"/>
      <c r="W33" s="68" t="s">
        <v>142</v>
      </c>
      <c r="X33" s="429"/>
      <c r="Y33" s="225" t="s">
        <v>143</v>
      </c>
      <c r="Z33" s="430"/>
      <c r="AA33" s="68" t="s">
        <v>142</v>
      </c>
      <c r="AB33" s="430"/>
      <c r="AC33" s="68" t="s">
        <v>144</v>
      </c>
      <c r="AD33" s="431" t="s">
        <v>145</v>
      </c>
      <c r="AE33" s="432" t="str">
        <f t="shared" si="0"/>
        <v/>
      </c>
      <c r="AF33" s="433" t="s">
        <v>146</v>
      </c>
      <c r="AG33" s="434" t="str">
        <f t="shared" si="1"/>
        <v/>
      </c>
    </row>
    <row r="34" spans="1:33" ht="36.75" customHeight="1">
      <c r="A34" s="419">
        <f t="shared" si="3"/>
        <v>23</v>
      </c>
      <c r="B34" s="420" t="str">
        <f>IF(基本情報入力シート!C56="","",基本情報入力シート!C56)</f>
        <v/>
      </c>
      <c r="C34" s="421" t="str">
        <f>IF(基本情報入力シート!D56="","",基本情報入力シート!D56)</f>
        <v/>
      </c>
      <c r="D34" s="422" t="str">
        <f>IF(基本情報入力シート!E56="","",基本情報入力シート!E56)</f>
        <v/>
      </c>
      <c r="E34" s="422" t="str">
        <f>IF(基本情報入力シート!F56="","",基本情報入力シート!F56)</f>
        <v/>
      </c>
      <c r="F34" s="422" t="str">
        <f>IF(基本情報入力シート!G56="","",基本情報入力シート!G56)</f>
        <v/>
      </c>
      <c r="G34" s="422" t="str">
        <f>IF(基本情報入力シート!H56="","",基本情報入力シート!H56)</f>
        <v/>
      </c>
      <c r="H34" s="422" t="str">
        <f>IF(基本情報入力シート!I56="","",基本情報入力シート!I56)</f>
        <v/>
      </c>
      <c r="I34" s="422" t="str">
        <f>IF(基本情報入力シート!J56="","",基本情報入力シート!J56)</f>
        <v/>
      </c>
      <c r="J34" s="422" t="str">
        <f>IF(基本情報入力シート!K56="","",基本情報入力シート!K56)</f>
        <v/>
      </c>
      <c r="K34" s="423" t="str">
        <f>IF(基本情報入力シート!L56="","",基本情報入力シート!L56)</f>
        <v/>
      </c>
      <c r="L34" s="424" t="str">
        <f>IF(基本情報入力シート!M56="","",基本情報入力シート!M56)</f>
        <v/>
      </c>
      <c r="M34" s="424" t="str">
        <f>IF(基本情報入力シート!R56="","",基本情報入力シート!R56)</f>
        <v/>
      </c>
      <c r="N34" s="424" t="str">
        <f>IF(基本情報入力シート!W56="","",基本情報入力シート!W56)</f>
        <v/>
      </c>
      <c r="O34" s="419" t="str">
        <f>IF(基本情報入力シート!X56="","",基本情報入力シート!X56)</f>
        <v/>
      </c>
      <c r="P34" s="425" t="str">
        <f>IF(基本情報入力シート!Y56="","",基本情報入力シート!Y56)</f>
        <v/>
      </c>
      <c r="Q34" s="426" t="str">
        <f>IF(基本情報入力シート!AB56="","",基本情報入力シート!AB56)</f>
        <v/>
      </c>
      <c r="R34" s="427"/>
      <c r="S34" s="428"/>
      <c r="T34" s="447" t="str">
        <f>IF(P34="","",VLOOKUP(P34,[7]【参考】数式用!$A$5:$H$34,MATCH(S34,[7]【参考】数式用!$C$4:$E$4,0)+2,0))</f>
        <v/>
      </c>
      <c r="U34" s="69" t="s">
        <v>141</v>
      </c>
      <c r="V34" s="429"/>
      <c r="W34" s="68" t="s">
        <v>142</v>
      </c>
      <c r="X34" s="429"/>
      <c r="Y34" s="225" t="s">
        <v>143</v>
      </c>
      <c r="Z34" s="430"/>
      <c r="AA34" s="68" t="s">
        <v>142</v>
      </c>
      <c r="AB34" s="430"/>
      <c r="AC34" s="68" t="s">
        <v>144</v>
      </c>
      <c r="AD34" s="431" t="s">
        <v>145</v>
      </c>
      <c r="AE34" s="432" t="str">
        <f t="shared" si="0"/>
        <v/>
      </c>
      <c r="AF34" s="433" t="s">
        <v>146</v>
      </c>
      <c r="AG34" s="434" t="str">
        <f t="shared" si="1"/>
        <v/>
      </c>
    </row>
    <row r="35" spans="1:33" ht="36.75" customHeight="1">
      <c r="A35" s="419">
        <f t="shared" si="3"/>
        <v>24</v>
      </c>
      <c r="B35" s="420" t="str">
        <f>IF(基本情報入力シート!C57="","",基本情報入力シート!C57)</f>
        <v/>
      </c>
      <c r="C35" s="421" t="str">
        <f>IF(基本情報入力シート!D57="","",基本情報入力シート!D57)</f>
        <v/>
      </c>
      <c r="D35" s="422" t="str">
        <f>IF(基本情報入力シート!E57="","",基本情報入力シート!E57)</f>
        <v/>
      </c>
      <c r="E35" s="422" t="str">
        <f>IF(基本情報入力シート!F57="","",基本情報入力シート!F57)</f>
        <v/>
      </c>
      <c r="F35" s="422" t="str">
        <f>IF(基本情報入力シート!G57="","",基本情報入力シート!G57)</f>
        <v/>
      </c>
      <c r="G35" s="422" t="str">
        <f>IF(基本情報入力シート!H57="","",基本情報入力シート!H57)</f>
        <v/>
      </c>
      <c r="H35" s="422" t="str">
        <f>IF(基本情報入力シート!I57="","",基本情報入力シート!I57)</f>
        <v/>
      </c>
      <c r="I35" s="422" t="str">
        <f>IF(基本情報入力シート!J57="","",基本情報入力シート!J57)</f>
        <v/>
      </c>
      <c r="J35" s="422" t="str">
        <f>IF(基本情報入力シート!K57="","",基本情報入力シート!K57)</f>
        <v/>
      </c>
      <c r="K35" s="423" t="str">
        <f>IF(基本情報入力シート!L57="","",基本情報入力シート!L57)</f>
        <v/>
      </c>
      <c r="L35" s="424" t="str">
        <f>IF(基本情報入力シート!M57="","",基本情報入力シート!M57)</f>
        <v/>
      </c>
      <c r="M35" s="424" t="str">
        <f>IF(基本情報入力シート!R57="","",基本情報入力シート!R57)</f>
        <v/>
      </c>
      <c r="N35" s="424" t="str">
        <f>IF(基本情報入力シート!W57="","",基本情報入力シート!W57)</f>
        <v/>
      </c>
      <c r="O35" s="419" t="str">
        <f>IF(基本情報入力シート!X57="","",基本情報入力シート!X57)</f>
        <v/>
      </c>
      <c r="P35" s="425" t="str">
        <f>IF(基本情報入力シート!Y57="","",基本情報入力シート!Y57)</f>
        <v/>
      </c>
      <c r="Q35" s="426" t="str">
        <f>IF(基本情報入力シート!AB57="","",基本情報入力シート!AB57)</f>
        <v/>
      </c>
      <c r="R35" s="427"/>
      <c r="S35" s="428"/>
      <c r="T35" s="447" t="str">
        <f>IF(P35="","",VLOOKUP(P35,[7]【参考】数式用!$A$5:$H$34,MATCH(S35,[7]【参考】数式用!$C$4:$E$4,0)+2,0))</f>
        <v/>
      </c>
      <c r="U35" s="69" t="s">
        <v>141</v>
      </c>
      <c r="V35" s="429"/>
      <c r="W35" s="68" t="s">
        <v>142</v>
      </c>
      <c r="X35" s="429"/>
      <c r="Y35" s="225" t="s">
        <v>143</v>
      </c>
      <c r="Z35" s="430"/>
      <c r="AA35" s="68" t="s">
        <v>142</v>
      </c>
      <c r="AB35" s="430"/>
      <c r="AC35" s="68" t="s">
        <v>144</v>
      </c>
      <c r="AD35" s="431" t="s">
        <v>145</v>
      </c>
      <c r="AE35" s="432" t="str">
        <f t="shared" si="0"/>
        <v/>
      </c>
      <c r="AF35" s="433" t="s">
        <v>146</v>
      </c>
      <c r="AG35" s="434" t="str">
        <f t="shared" si="1"/>
        <v/>
      </c>
    </row>
    <row r="36" spans="1:33" ht="36.75" customHeight="1">
      <c r="A36" s="419">
        <f t="shared" si="3"/>
        <v>25</v>
      </c>
      <c r="B36" s="420" t="str">
        <f>IF(基本情報入力シート!C58="","",基本情報入力シート!C58)</f>
        <v/>
      </c>
      <c r="C36" s="421" t="str">
        <f>IF(基本情報入力シート!D58="","",基本情報入力シート!D58)</f>
        <v/>
      </c>
      <c r="D36" s="422" t="str">
        <f>IF(基本情報入力シート!E58="","",基本情報入力シート!E58)</f>
        <v/>
      </c>
      <c r="E36" s="422" t="str">
        <f>IF(基本情報入力シート!F58="","",基本情報入力シート!F58)</f>
        <v/>
      </c>
      <c r="F36" s="422" t="str">
        <f>IF(基本情報入力シート!G58="","",基本情報入力シート!G58)</f>
        <v/>
      </c>
      <c r="G36" s="422" t="str">
        <f>IF(基本情報入力シート!H58="","",基本情報入力シート!H58)</f>
        <v/>
      </c>
      <c r="H36" s="422" t="str">
        <f>IF(基本情報入力シート!I58="","",基本情報入力シート!I58)</f>
        <v/>
      </c>
      <c r="I36" s="422" t="str">
        <f>IF(基本情報入力シート!J58="","",基本情報入力シート!J58)</f>
        <v/>
      </c>
      <c r="J36" s="422" t="str">
        <f>IF(基本情報入力シート!K58="","",基本情報入力シート!K58)</f>
        <v/>
      </c>
      <c r="K36" s="423" t="str">
        <f>IF(基本情報入力シート!L58="","",基本情報入力シート!L58)</f>
        <v/>
      </c>
      <c r="L36" s="424" t="str">
        <f>IF(基本情報入力シート!M58="","",基本情報入力シート!M58)</f>
        <v/>
      </c>
      <c r="M36" s="424" t="str">
        <f>IF(基本情報入力シート!R58="","",基本情報入力シート!R58)</f>
        <v/>
      </c>
      <c r="N36" s="424" t="str">
        <f>IF(基本情報入力シート!W58="","",基本情報入力シート!W58)</f>
        <v/>
      </c>
      <c r="O36" s="419" t="str">
        <f>IF(基本情報入力シート!X58="","",基本情報入力シート!X58)</f>
        <v/>
      </c>
      <c r="P36" s="425" t="str">
        <f>IF(基本情報入力シート!Y58="","",基本情報入力シート!Y58)</f>
        <v/>
      </c>
      <c r="Q36" s="426" t="str">
        <f>IF(基本情報入力シート!AB58="","",基本情報入力シート!AB58)</f>
        <v/>
      </c>
      <c r="R36" s="427"/>
      <c r="S36" s="428"/>
      <c r="T36" s="447" t="str">
        <f>IF(P36="","",VLOOKUP(P36,[7]【参考】数式用!$A$5:$H$34,MATCH(S36,[7]【参考】数式用!$C$4:$E$4,0)+2,0))</f>
        <v/>
      </c>
      <c r="U36" s="69" t="s">
        <v>141</v>
      </c>
      <c r="V36" s="429"/>
      <c r="W36" s="68" t="s">
        <v>142</v>
      </c>
      <c r="X36" s="429"/>
      <c r="Y36" s="225" t="s">
        <v>143</v>
      </c>
      <c r="Z36" s="430"/>
      <c r="AA36" s="68" t="s">
        <v>142</v>
      </c>
      <c r="AB36" s="430"/>
      <c r="AC36" s="68" t="s">
        <v>144</v>
      </c>
      <c r="AD36" s="431" t="s">
        <v>145</v>
      </c>
      <c r="AE36" s="432" t="str">
        <f t="shared" si="0"/>
        <v/>
      </c>
      <c r="AF36" s="433" t="s">
        <v>146</v>
      </c>
      <c r="AG36" s="434" t="str">
        <f t="shared" si="1"/>
        <v/>
      </c>
    </row>
    <row r="37" spans="1:33" ht="36.75" customHeight="1">
      <c r="A37" s="419">
        <f t="shared" si="3"/>
        <v>26</v>
      </c>
      <c r="B37" s="420" t="str">
        <f>IF(基本情報入力シート!C59="","",基本情報入力シート!C59)</f>
        <v/>
      </c>
      <c r="C37" s="421" t="str">
        <f>IF(基本情報入力シート!D59="","",基本情報入力シート!D59)</f>
        <v/>
      </c>
      <c r="D37" s="422" t="str">
        <f>IF(基本情報入力シート!E59="","",基本情報入力シート!E59)</f>
        <v/>
      </c>
      <c r="E37" s="422" t="str">
        <f>IF(基本情報入力シート!F59="","",基本情報入力シート!F59)</f>
        <v/>
      </c>
      <c r="F37" s="422" t="str">
        <f>IF(基本情報入力シート!G59="","",基本情報入力シート!G59)</f>
        <v/>
      </c>
      <c r="G37" s="422" t="str">
        <f>IF(基本情報入力シート!H59="","",基本情報入力シート!H59)</f>
        <v/>
      </c>
      <c r="H37" s="422" t="str">
        <f>IF(基本情報入力シート!I59="","",基本情報入力シート!I59)</f>
        <v/>
      </c>
      <c r="I37" s="422" t="str">
        <f>IF(基本情報入力シート!J59="","",基本情報入力シート!J59)</f>
        <v/>
      </c>
      <c r="J37" s="422" t="str">
        <f>IF(基本情報入力シート!K59="","",基本情報入力シート!K59)</f>
        <v/>
      </c>
      <c r="K37" s="423" t="str">
        <f>IF(基本情報入力シート!L59="","",基本情報入力シート!L59)</f>
        <v/>
      </c>
      <c r="L37" s="424" t="str">
        <f>IF(基本情報入力シート!M59="","",基本情報入力シート!M59)</f>
        <v/>
      </c>
      <c r="M37" s="424" t="str">
        <f>IF(基本情報入力シート!R59="","",基本情報入力シート!R59)</f>
        <v/>
      </c>
      <c r="N37" s="424" t="str">
        <f>IF(基本情報入力シート!W59="","",基本情報入力シート!W59)</f>
        <v/>
      </c>
      <c r="O37" s="419" t="str">
        <f>IF(基本情報入力シート!X59="","",基本情報入力シート!X59)</f>
        <v/>
      </c>
      <c r="P37" s="425" t="str">
        <f>IF(基本情報入力シート!Y59="","",基本情報入力シート!Y59)</f>
        <v/>
      </c>
      <c r="Q37" s="426" t="str">
        <f>IF(基本情報入力シート!AB59="","",基本情報入力シート!AB59)</f>
        <v/>
      </c>
      <c r="R37" s="427"/>
      <c r="S37" s="428"/>
      <c r="T37" s="447" t="str">
        <f>IF(P37="","",VLOOKUP(P37,[7]【参考】数式用!$A$5:$H$34,MATCH(S37,[7]【参考】数式用!$C$4:$E$4,0)+2,0))</f>
        <v/>
      </c>
      <c r="U37" s="69" t="s">
        <v>141</v>
      </c>
      <c r="V37" s="429"/>
      <c r="W37" s="68" t="s">
        <v>142</v>
      </c>
      <c r="X37" s="429"/>
      <c r="Y37" s="225" t="s">
        <v>143</v>
      </c>
      <c r="Z37" s="430"/>
      <c r="AA37" s="68" t="s">
        <v>142</v>
      </c>
      <c r="AB37" s="430"/>
      <c r="AC37" s="68" t="s">
        <v>144</v>
      </c>
      <c r="AD37" s="431" t="s">
        <v>145</v>
      </c>
      <c r="AE37" s="432" t="str">
        <f t="shared" si="0"/>
        <v/>
      </c>
      <c r="AF37" s="433" t="s">
        <v>146</v>
      </c>
      <c r="AG37" s="434" t="str">
        <f t="shared" si="1"/>
        <v/>
      </c>
    </row>
    <row r="38" spans="1:33" ht="36.75" customHeight="1">
      <c r="A38" s="419">
        <f t="shared" si="3"/>
        <v>27</v>
      </c>
      <c r="B38" s="420" t="str">
        <f>IF(基本情報入力シート!C60="","",基本情報入力シート!C60)</f>
        <v/>
      </c>
      <c r="C38" s="421" t="str">
        <f>IF(基本情報入力シート!D60="","",基本情報入力シート!D60)</f>
        <v/>
      </c>
      <c r="D38" s="422" t="str">
        <f>IF(基本情報入力シート!E60="","",基本情報入力シート!E60)</f>
        <v/>
      </c>
      <c r="E38" s="422" t="str">
        <f>IF(基本情報入力シート!F60="","",基本情報入力シート!F60)</f>
        <v/>
      </c>
      <c r="F38" s="422" t="str">
        <f>IF(基本情報入力シート!G60="","",基本情報入力シート!G60)</f>
        <v/>
      </c>
      <c r="G38" s="422" t="str">
        <f>IF(基本情報入力シート!H60="","",基本情報入力シート!H60)</f>
        <v/>
      </c>
      <c r="H38" s="422" t="str">
        <f>IF(基本情報入力シート!I60="","",基本情報入力シート!I60)</f>
        <v/>
      </c>
      <c r="I38" s="422" t="str">
        <f>IF(基本情報入力シート!J60="","",基本情報入力シート!J60)</f>
        <v/>
      </c>
      <c r="J38" s="422" t="str">
        <f>IF(基本情報入力シート!K60="","",基本情報入力シート!K60)</f>
        <v/>
      </c>
      <c r="K38" s="423" t="str">
        <f>IF(基本情報入力シート!L60="","",基本情報入力シート!L60)</f>
        <v/>
      </c>
      <c r="L38" s="424" t="str">
        <f>IF(基本情報入力シート!M60="","",基本情報入力シート!M60)</f>
        <v/>
      </c>
      <c r="M38" s="424" t="str">
        <f>IF(基本情報入力シート!R60="","",基本情報入力シート!R60)</f>
        <v/>
      </c>
      <c r="N38" s="424" t="str">
        <f>IF(基本情報入力シート!W60="","",基本情報入力シート!W60)</f>
        <v/>
      </c>
      <c r="O38" s="419" t="str">
        <f>IF(基本情報入力シート!X60="","",基本情報入力シート!X60)</f>
        <v/>
      </c>
      <c r="P38" s="425" t="str">
        <f>IF(基本情報入力シート!Y60="","",基本情報入力シート!Y60)</f>
        <v/>
      </c>
      <c r="Q38" s="426" t="str">
        <f>IF(基本情報入力シート!AB60="","",基本情報入力シート!AB60)</f>
        <v/>
      </c>
      <c r="R38" s="427"/>
      <c r="S38" s="428"/>
      <c r="T38" s="447" t="str">
        <f>IF(P38="","",VLOOKUP(P38,[7]【参考】数式用!$A$5:$H$34,MATCH(S38,[7]【参考】数式用!$C$4:$E$4,0)+2,0))</f>
        <v/>
      </c>
      <c r="U38" s="69" t="s">
        <v>141</v>
      </c>
      <c r="V38" s="429"/>
      <c r="W38" s="68" t="s">
        <v>142</v>
      </c>
      <c r="X38" s="429"/>
      <c r="Y38" s="225" t="s">
        <v>143</v>
      </c>
      <c r="Z38" s="430"/>
      <c r="AA38" s="68" t="s">
        <v>142</v>
      </c>
      <c r="AB38" s="430"/>
      <c r="AC38" s="68" t="s">
        <v>144</v>
      </c>
      <c r="AD38" s="431" t="s">
        <v>145</v>
      </c>
      <c r="AE38" s="432" t="str">
        <f t="shared" si="0"/>
        <v/>
      </c>
      <c r="AF38" s="433" t="s">
        <v>146</v>
      </c>
      <c r="AG38" s="434" t="str">
        <f t="shared" si="1"/>
        <v/>
      </c>
    </row>
    <row r="39" spans="1:33" ht="36.75" customHeight="1">
      <c r="A39" s="419">
        <f t="shared" si="3"/>
        <v>28</v>
      </c>
      <c r="B39" s="420" t="str">
        <f>IF(基本情報入力シート!C61="","",基本情報入力シート!C61)</f>
        <v/>
      </c>
      <c r="C39" s="421" t="str">
        <f>IF(基本情報入力シート!D61="","",基本情報入力シート!D61)</f>
        <v/>
      </c>
      <c r="D39" s="422" t="str">
        <f>IF(基本情報入力シート!E61="","",基本情報入力シート!E61)</f>
        <v/>
      </c>
      <c r="E39" s="422" t="str">
        <f>IF(基本情報入力シート!F61="","",基本情報入力シート!F61)</f>
        <v/>
      </c>
      <c r="F39" s="422" t="str">
        <f>IF(基本情報入力シート!G61="","",基本情報入力シート!G61)</f>
        <v/>
      </c>
      <c r="G39" s="422" t="str">
        <f>IF(基本情報入力シート!H61="","",基本情報入力シート!H61)</f>
        <v/>
      </c>
      <c r="H39" s="422" t="str">
        <f>IF(基本情報入力シート!I61="","",基本情報入力シート!I61)</f>
        <v/>
      </c>
      <c r="I39" s="422" t="str">
        <f>IF(基本情報入力シート!J61="","",基本情報入力シート!J61)</f>
        <v/>
      </c>
      <c r="J39" s="422" t="str">
        <f>IF(基本情報入力シート!K61="","",基本情報入力シート!K61)</f>
        <v/>
      </c>
      <c r="K39" s="423" t="str">
        <f>IF(基本情報入力シート!L61="","",基本情報入力シート!L61)</f>
        <v/>
      </c>
      <c r="L39" s="424" t="str">
        <f>IF(基本情報入力シート!M61="","",基本情報入力シート!M61)</f>
        <v/>
      </c>
      <c r="M39" s="424" t="str">
        <f>IF(基本情報入力シート!R61="","",基本情報入力シート!R61)</f>
        <v/>
      </c>
      <c r="N39" s="424" t="str">
        <f>IF(基本情報入力シート!W61="","",基本情報入力シート!W61)</f>
        <v/>
      </c>
      <c r="O39" s="419" t="str">
        <f>IF(基本情報入力シート!X61="","",基本情報入力シート!X61)</f>
        <v/>
      </c>
      <c r="P39" s="425" t="str">
        <f>IF(基本情報入力シート!Y61="","",基本情報入力シート!Y61)</f>
        <v/>
      </c>
      <c r="Q39" s="426" t="str">
        <f>IF(基本情報入力シート!AB61="","",基本情報入力シート!AB61)</f>
        <v/>
      </c>
      <c r="R39" s="427"/>
      <c r="S39" s="428"/>
      <c r="T39" s="447" t="str">
        <f>IF(P39="","",VLOOKUP(P39,[7]【参考】数式用!$A$5:$H$34,MATCH(S39,[7]【参考】数式用!$C$4:$E$4,0)+2,0))</f>
        <v/>
      </c>
      <c r="U39" s="69" t="s">
        <v>141</v>
      </c>
      <c r="V39" s="429"/>
      <c r="W39" s="68" t="s">
        <v>142</v>
      </c>
      <c r="X39" s="429"/>
      <c r="Y39" s="225" t="s">
        <v>143</v>
      </c>
      <c r="Z39" s="430"/>
      <c r="AA39" s="68" t="s">
        <v>142</v>
      </c>
      <c r="AB39" s="430"/>
      <c r="AC39" s="68" t="s">
        <v>144</v>
      </c>
      <c r="AD39" s="431" t="s">
        <v>145</v>
      </c>
      <c r="AE39" s="432" t="str">
        <f t="shared" si="0"/>
        <v/>
      </c>
      <c r="AF39" s="433" t="s">
        <v>146</v>
      </c>
      <c r="AG39" s="434" t="str">
        <f t="shared" si="1"/>
        <v/>
      </c>
    </row>
    <row r="40" spans="1:33" ht="36.75" customHeight="1">
      <c r="A40" s="419">
        <f t="shared" si="3"/>
        <v>29</v>
      </c>
      <c r="B40" s="420" t="str">
        <f>IF(基本情報入力シート!C62="","",基本情報入力シート!C62)</f>
        <v/>
      </c>
      <c r="C40" s="421" t="str">
        <f>IF(基本情報入力シート!D62="","",基本情報入力シート!D62)</f>
        <v/>
      </c>
      <c r="D40" s="422" t="str">
        <f>IF(基本情報入力シート!E62="","",基本情報入力シート!E62)</f>
        <v/>
      </c>
      <c r="E40" s="422" t="str">
        <f>IF(基本情報入力シート!F62="","",基本情報入力シート!F62)</f>
        <v/>
      </c>
      <c r="F40" s="422" t="str">
        <f>IF(基本情報入力シート!G62="","",基本情報入力シート!G62)</f>
        <v/>
      </c>
      <c r="G40" s="422" t="str">
        <f>IF(基本情報入力シート!H62="","",基本情報入力シート!H62)</f>
        <v/>
      </c>
      <c r="H40" s="422" t="str">
        <f>IF(基本情報入力シート!I62="","",基本情報入力シート!I62)</f>
        <v/>
      </c>
      <c r="I40" s="422" t="str">
        <f>IF(基本情報入力シート!J62="","",基本情報入力シート!J62)</f>
        <v/>
      </c>
      <c r="J40" s="422" t="str">
        <f>IF(基本情報入力シート!K62="","",基本情報入力シート!K62)</f>
        <v/>
      </c>
      <c r="K40" s="423" t="str">
        <f>IF(基本情報入力シート!L62="","",基本情報入力シート!L62)</f>
        <v/>
      </c>
      <c r="L40" s="424" t="str">
        <f>IF(基本情報入力シート!M62="","",基本情報入力シート!M62)</f>
        <v/>
      </c>
      <c r="M40" s="424" t="str">
        <f>IF(基本情報入力シート!R62="","",基本情報入力シート!R62)</f>
        <v/>
      </c>
      <c r="N40" s="424" t="str">
        <f>IF(基本情報入力シート!W62="","",基本情報入力シート!W62)</f>
        <v/>
      </c>
      <c r="O40" s="419" t="str">
        <f>IF(基本情報入力シート!X62="","",基本情報入力シート!X62)</f>
        <v/>
      </c>
      <c r="P40" s="425" t="str">
        <f>IF(基本情報入力シート!Y62="","",基本情報入力シート!Y62)</f>
        <v/>
      </c>
      <c r="Q40" s="426" t="str">
        <f>IF(基本情報入力シート!AB62="","",基本情報入力シート!AB62)</f>
        <v/>
      </c>
      <c r="R40" s="427"/>
      <c r="S40" s="428"/>
      <c r="T40" s="447" t="str">
        <f>IF(P40="","",VLOOKUP(P40,[7]【参考】数式用!$A$5:$H$34,MATCH(S40,[7]【参考】数式用!$C$4:$E$4,0)+2,0))</f>
        <v/>
      </c>
      <c r="U40" s="69" t="s">
        <v>141</v>
      </c>
      <c r="V40" s="429"/>
      <c r="W40" s="68" t="s">
        <v>142</v>
      </c>
      <c r="X40" s="429"/>
      <c r="Y40" s="225" t="s">
        <v>143</v>
      </c>
      <c r="Z40" s="430"/>
      <c r="AA40" s="68" t="s">
        <v>142</v>
      </c>
      <c r="AB40" s="430"/>
      <c r="AC40" s="68" t="s">
        <v>144</v>
      </c>
      <c r="AD40" s="431" t="s">
        <v>145</v>
      </c>
      <c r="AE40" s="432" t="str">
        <f t="shared" si="0"/>
        <v/>
      </c>
      <c r="AF40" s="433" t="s">
        <v>146</v>
      </c>
      <c r="AG40" s="434" t="str">
        <f t="shared" si="1"/>
        <v/>
      </c>
    </row>
    <row r="41" spans="1:33" ht="36.75" customHeight="1">
      <c r="A41" s="419">
        <f t="shared" si="3"/>
        <v>30</v>
      </c>
      <c r="B41" s="420" t="str">
        <f>IF(基本情報入力シート!C63="","",基本情報入力シート!C63)</f>
        <v/>
      </c>
      <c r="C41" s="421" t="str">
        <f>IF(基本情報入力シート!D63="","",基本情報入力シート!D63)</f>
        <v/>
      </c>
      <c r="D41" s="422" t="str">
        <f>IF(基本情報入力シート!E63="","",基本情報入力シート!E63)</f>
        <v/>
      </c>
      <c r="E41" s="422" t="str">
        <f>IF(基本情報入力シート!F63="","",基本情報入力シート!F63)</f>
        <v/>
      </c>
      <c r="F41" s="422" t="str">
        <f>IF(基本情報入力シート!G63="","",基本情報入力シート!G63)</f>
        <v/>
      </c>
      <c r="G41" s="422" t="str">
        <f>IF(基本情報入力シート!H63="","",基本情報入力シート!H63)</f>
        <v/>
      </c>
      <c r="H41" s="422" t="str">
        <f>IF(基本情報入力シート!I63="","",基本情報入力シート!I63)</f>
        <v/>
      </c>
      <c r="I41" s="422" t="str">
        <f>IF(基本情報入力シート!J63="","",基本情報入力シート!J63)</f>
        <v/>
      </c>
      <c r="J41" s="422" t="str">
        <f>IF(基本情報入力シート!K63="","",基本情報入力シート!K63)</f>
        <v/>
      </c>
      <c r="K41" s="423" t="str">
        <f>IF(基本情報入力シート!L63="","",基本情報入力シート!L63)</f>
        <v/>
      </c>
      <c r="L41" s="424" t="str">
        <f>IF(基本情報入力シート!M63="","",基本情報入力シート!M63)</f>
        <v/>
      </c>
      <c r="M41" s="424" t="str">
        <f>IF(基本情報入力シート!R63="","",基本情報入力シート!R63)</f>
        <v/>
      </c>
      <c r="N41" s="424" t="str">
        <f>IF(基本情報入力シート!W63="","",基本情報入力シート!W63)</f>
        <v/>
      </c>
      <c r="O41" s="419" t="str">
        <f>IF(基本情報入力シート!X63="","",基本情報入力シート!X63)</f>
        <v/>
      </c>
      <c r="P41" s="425" t="str">
        <f>IF(基本情報入力シート!Y63="","",基本情報入力シート!Y63)</f>
        <v/>
      </c>
      <c r="Q41" s="426" t="str">
        <f>IF(基本情報入力シート!AB63="","",基本情報入力シート!AB63)</f>
        <v/>
      </c>
      <c r="R41" s="427"/>
      <c r="S41" s="428"/>
      <c r="T41" s="447" t="str">
        <f>IF(P41="","",VLOOKUP(P41,[7]【参考】数式用!$A$5:$H$34,MATCH(S41,[7]【参考】数式用!$C$4:$E$4,0)+2,0))</f>
        <v/>
      </c>
      <c r="U41" s="69" t="s">
        <v>141</v>
      </c>
      <c r="V41" s="429"/>
      <c r="W41" s="68" t="s">
        <v>142</v>
      </c>
      <c r="X41" s="429"/>
      <c r="Y41" s="225" t="s">
        <v>143</v>
      </c>
      <c r="Z41" s="430"/>
      <c r="AA41" s="68" t="s">
        <v>142</v>
      </c>
      <c r="AB41" s="430"/>
      <c r="AC41" s="68" t="s">
        <v>144</v>
      </c>
      <c r="AD41" s="431" t="s">
        <v>145</v>
      </c>
      <c r="AE41" s="432" t="str">
        <f t="shared" si="0"/>
        <v/>
      </c>
      <c r="AF41" s="433" t="s">
        <v>146</v>
      </c>
      <c r="AG41" s="434" t="str">
        <f t="shared" si="1"/>
        <v/>
      </c>
    </row>
    <row r="42" spans="1:33" ht="36.75" customHeight="1">
      <c r="A42" s="419">
        <f t="shared" si="3"/>
        <v>31</v>
      </c>
      <c r="B42" s="420" t="str">
        <f>IF(基本情報入力シート!C64="","",基本情報入力シート!C64)</f>
        <v/>
      </c>
      <c r="C42" s="421" t="str">
        <f>IF(基本情報入力シート!D64="","",基本情報入力シート!D64)</f>
        <v/>
      </c>
      <c r="D42" s="422" t="str">
        <f>IF(基本情報入力シート!E64="","",基本情報入力シート!E64)</f>
        <v/>
      </c>
      <c r="E42" s="422" t="str">
        <f>IF(基本情報入力シート!F64="","",基本情報入力シート!F64)</f>
        <v/>
      </c>
      <c r="F42" s="422" t="str">
        <f>IF(基本情報入力シート!G64="","",基本情報入力シート!G64)</f>
        <v/>
      </c>
      <c r="G42" s="422" t="str">
        <f>IF(基本情報入力シート!H64="","",基本情報入力シート!H64)</f>
        <v/>
      </c>
      <c r="H42" s="422" t="str">
        <f>IF(基本情報入力シート!I64="","",基本情報入力シート!I64)</f>
        <v/>
      </c>
      <c r="I42" s="422" t="str">
        <f>IF(基本情報入力シート!J64="","",基本情報入力シート!J64)</f>
        <v/>
      </c>
      <c r="J42" s="422" t="str">
        <f>IF(基本情報入力シート!K64="","",基本情報入力シート!K64)</f>
        <v/>
      </c>
      <c r="K42" s="423" t="str">
        <f>IF(基本情報入力シート!L64="","",基本情報入力シート!L64)</f>
        <v/>
      </c>
      <c r="L42" s="424" t="str">
        <f>IF(基本情報入力シート!M64="","",基本情報入力シート!M64)</f>
        <v/>
      </c>
      <c r="M42" s="424" t="str">
        <f>IF(基本情報入力シート!R64="","",基本情報入力シート!R64)</f>
        <v/>
      </c>
      <c r="N42" s="424" t="str">
        <f>IF(基本情報入力シート!W64="","",基本情報入力シート!W64)</f>
        <v/>
      </c>
      <c r="O42" s="419" t="str">
        <f>IF(基本情報入力シート!X64="","",基本情報入力シート!X64)</f>
        <v/>
      </c>
      <c r="P42" s="425" t="str">
        <f>IF(基本情報入力シート!Y64="","",基本情報入力シート!Y64)</f>
        <v/>
      </c>
      <c r="Q42" s="426" t="str">
        <f>IF(基本情報入力シート!AB64="","",基本情報入力シート!AB64)</f>
        <v/>
      </c>
      <c r="R42" s="427"/>
      <c r="S42" s="428"/>
      <c r="T42" s="447" t="str">
        <f>IF(P42="","",VLOOKUP(P42,[7]【参考】数式用!$A$5:$H$34,MATCH(S42,[7]【参考】数式用!$C$4:$E$4,0)+2,0))</f>
        <v/>
      </c>
      <c r="U42" s="69" t="s">
        <v>141</v>
      </c>
      <c r="V42" s="429"/>
      <c r="W42" s="68" t="s">
        <v>142</v>
      </c>
      <c r="X42" s="429"/>
      <c r="Y42" s="225" t="s">
        <v>143</v>
      </c>
      <c r="Z42" s="430"/>
      <c r="AA42" s="68" t="s">
        <v>142</v>
      </c>
      <c r="AB42" s="430"/>
      <c r="AC42" s="68" t="s">
        <v>144</v>
      </c>
      <c r="AD42" s="431" t="s">
        <v>145</v>
      </c>
      <c r="AE42" s="432" t="str">
        <f t="shared" si="0"/>
        <v/>
      </c>
      <c r="AF42" s="433" t="s">
        <v>146</v>
      </c>
      <c r="AG42" s="434" t="str">
        <f t="shared" si="1"/>
        <v/>
      </c>
    </row>
    <row r="43" spans="1:33" ht="36.75" customHeight="1">
      <c r="A43" s="419">
        <f t="shared" si="3"/>
        <v>32</v>
      </c>
      <c r="B43" s="420" t="str">
        <f>IF(基本情報入力シート!C65="","",基本情報入力シート!C65)</f>
        <v/>
      </c>
      <c r="C43" s="421" t="str">
        <f>IF(基本情報入力シート!D65="","",基本情報入力シート!D65)</f>
        <v/>
      </c>
      <c r="D43" s="422" t="str">
        <f>IF(基本情報入力シート!E65="","",基本情報入力シート!E65)</f>
        <v/>
      </c>
      <c r="E43" s="422" t="str">
        <f>IF(基本情報入力シート!F65="","",基本情報入力シート!F65)</f>
        <v/>
      </c>
      <c r="F43" s="422" t="str">
        <f>IF(基本情報入力シート!G65="","",基本情報入力シート!G65)</f>
        <v/>
      </c>
      <c r="G43" s="422" t="str">
        <f>IF(基本情報入力シート!H65="","",基本情報入力シート!H65)</f>
        <v/>
      </c>
      <c r="H43" s="422" t="str">
        <f>IF(基本情報入力シート!I65="","",基本情報入力シート!I65)</f>
        <v/>
      </c>
      <c r="I43" s="422" t="str">
        <f>IF(基本情報入力シート!J65="","",基本情報入力シート!J65)</f>
        <v/>
      </c>
      <c r="J43" s="422" t="str">
        <f>IF(基本情報入力シート!K65="","",基本情報入力シート!K65)</f>
        <v/>
      </c>
      <c r="K43" s="423" t="str">
        <f>IF(基本情報入力シート!L65="","",基本情報入力シート!L65)</f>
        <v/>
      </c>
      <c r="L43" s="424" t="str">
        <f>IF(基本情報入力シート!M65="","",基本情報入力シート!M65)</f>
        <v/>
      </c>
      <c r="M43" s="424" t="str">
        <f>IF(基本情報入力シート!R65="","",基本情報入力シート!R65)</f>
        <v/>
      </c>
      <c r="N43" s="424" t="str">
        <f>IF(基本情報入力シート!W65="","",基本情報入力シート!W65)</f>
        <v/>
      </c>
      <c r="O43" s="419" t="str">
        <f>IF(基本情報入力シート!X65="","",基本情報入力シート!X65)</f>
        <v/>
      </c>
      <c r="P43" s="425" t="str">
        <f>IF(基本情報入力シート!Y65="","",基本情報入力シート!Y65)</f>
        <v/>
      </c>
      <c r="Q43" s="426" t="str">
        <f>IF(基本情報入力シート!AB65="","",基本情報入力シート!AB65)</f>
        <v/>
      </c>
      <c r="R43" s="427"/>
      <c r="S43" s="428"/>
      <c r="T43" s="447" t="str">
        <f>IF(P43="","",VLOOKUP(P43,[7]【参考】数式用!$A$5:$H$34,MATCH(S43,[7]【参考】数式用!$C$4:$E$4,0)+2,0))</f>
        <v/>
      </c>
      <c r="U43" s="69" t="s">
        <v>141</v>
      </c>
      <c r="V43" s="429"/>
      <c r="W43" s="68" t="s">
        <v>142</v>
      </c>
      <c r="X43" s="429"/>
      <c r="Y43" s="225" t="s">
        <v>143</v>
      </c>
      <c r="Z43" s="430"/>
      <c r="AA43" s="68" t="s">
        <v>142</v>
      </c>
      <c r="AB43" s="430"/>
      <c r="AC43" s="68" t="s">
        <v>144</v>
      </c>
      <c r="AD43" s="431" t="s">
        <v>145</v>
      </c>
      <c r="AE43" s="432" t="str">
        <f t="shared" si="0"/>
        <v/>
      </c>
      <c r="AF43" s="433" t="s">
        <v>146</v>
      </c>
      <c r="AG43" s="434" t="str">
        <f t="shared" si="1"/>
        <v/>
      </c>
    </row>
    <row r="44" spans="1:33" ht="36.75" customHeight="1">
      <c r="A44" s="419">
        <f t="shared" si="3"/>
        <v>33</v>
      </c>
      <c r="B44" s="420" t="str">
        <f>IF(基本情報入力シート!C66="","",基本情報入力シート!C66)</f>
        <v/>
      </c>
      <c r="C44" s="421" t="str">
        <f>IF(基本情報入力シート!D66="","",基本情報入力シート!D66)</f>
        <v/>
      </c>
      <c r="D44" s="422" t="str">
        <f>IF(基本情報入力シート!E66="","",基本情報入力シート!E66)</f>
        <v/>
      </c>
      <c r="E44" s="422" t="str">
        <f>IF(基本情報入力シート!F66="","",基本情報入力シート!F66)</f>
        <v/>
      </c>
      <c r="F44" s="422" t="str">
        <f>IF(基本情報入力シート!G66="","",基本情報入力シート!G66)</f>
        <v/>
      </c>
      <c r="G44" s="422" t="str">
        <f>IF(基本情報入力シート!H66="","",基本情報入力シート!H66)</f>
        <v/>
      </c>
      <c r="H44" s="422" t="str">
        <f>IF(基本情報入力シート!I66="","",基本情報入力シート!I66)</f>
        <v/>
      </c>
      <c r="I44" s="422" t="str">
        <f>IF(基本情報入力シート!J66="","",基本情報入力シート!J66)</f>
        <v/>
      </c>
      <c r="J44" s="422" t="str">
        <f>IF(基本情報入力シート!K66="","",基本情報入力シート!K66)</f>
        <v/>
      </c>
      <c r="K44" s="423" t="str">
        <f>IF(基本情報入力シート!L66="","",基本情報入力シート!L66)</f>
        <v/>
      </c>
      <c r="L44" s="424" t="str">
        <f>IF(基本情報入力シート!M66="","",基本情報入力シート!M66)</f>
        <v/>
      </c>
      <c r="M44" s="424" t="str">
        <f>IF(基本情報入力シート!R66="","",基本情報入力シート!R66)</f>
        <v/>
      </c>
      <c r="N44" s="424" t="str">
        <f>IF(基本情報入力シート!W66="","",基本情報入力シート!W66)</f>
        <v/>
      </c>
      <c r="O44" s="419" t="str">
        <f>IF(基本情報入力シート!X66="","",基本情報入力シート!X66)</f>
        <v/>
      </c>
      <c r="P44" s="425" t="str">
        <f>IF(基本情報入力シート!Y66="","",基本情報入力シート!Y66)</f>
        <v/>
      </c>
      <c r="Q44" s="426" t="str">
        <f>IF(基本情報入力シート!AB66="","",基本情報入力シート!AB66)</f>
        <v/>
      </c>
      <c r="R44" s="427"/>
      <c r="S44" s="428"/>
      <c r="T44" s="447" t="str">
        <f>IF(P44="","",VLOOKUP(P44,[7]【参考】数式用!$A$5:$H$34,MATCH(S44,[7]【参考】数式用!$C$4:$E$4,0)+2,0))</f>
        <v/>
      </c>
      <c r="U44" s="69" t="s">
        <v>141</v>
      </c>
      <c r="V44" s="429"/>
      <c r="W44" s="68" t="s">
        <v>142</v>
      </c>
      <c r="X44" s="429"/>
      <c r="Y44" s="225" t="s">
        <v>143</v>
      </c>
      <c r="Z44" s="430"/>
      <c r="AA44" s="68" t="s">
        <v>142</v>
      </c>
      <c r="AB44" s="430"/>
      <c r="AC44" s="68" t="s">
        <v>144</v>
      </c>
      <c r="AD44" s="431" t="s">
        <v>145</v>
      </c>
      <c r="AE44" s="432" t="str">
        <f t="shared" si="0"/>
        <v/>
      </c>
      <c r="AF44" s="433" t="s">
        <v>146</v>
      </c>
      <c r="AG44" s="434" t="str">
        <f t="shared" si="1"/>
        <v/>
      </c>
    </row>
    <row r="45" spans="1:33" ht="36.75" customHeight="1">
      <c r="A45" s="419">
        <f t="shared" si="3"/>
        <v>34</v>
      </c>
      <c r="B45" s="420" t="str">
        <f>IF(基本情報入力シート!C67="","",基本情報入力シート!C67)</f>
        <v/>
      </c>
      <c r="C45" s="421" t="str">
        <f>IF(基本情報入力シート!D67="","",基本情報入力シート!D67)</f>
        <v/>
      </c>
      <c r="D45" s="422" t="str">
        <f>IF(基本情報入力シート!E67="","",基本情報入力シート!E67)</f>
        <v/>
      </c>
      <c r="E45" s="422" t="str">
        <f>IF(基本情報入力シート!F67="","",基本情報入力シート!F67)</f>
        <v/>
      </c>
      <c r="F45" s="422" t="str">
        <f>IF(基本情報入力シート!G67="","",基本情報入力シート!G67)</f>
        <v/>
      </c>
      <c r="G45" s="422" t="str">
        <f>IF(基本情報入力シート!H67="","",基本情報入力シート!H67)</f>
        <v/>
      </c>
      <c r="H45" s="422" t="str">
        <f>IF(基本情報入力シート!I67="","",基本情報入力シート!I67)</f>
        <v/>
      </c>
      <c r="I45" s="422" t="str">
        <f>IF(基本情報入力シート!J67="","",基本情報入力シート!J67)</f>
        <v/>
      </c>
      <c r="J45" s="422" t="str">
        <f>IF(基本情報入力シート!K67="","",基本情報入力シート!K67)</f>
        <v/>
      </c>
      <c r="K45" s="423" t="str">
        <f>IF(基本情報入力シート!L67="","",基本情報入力シート!L67)</f>
        <v/>
      </c>
      <c r="L45" s="424" t="str">
        <f>IF(基本情報入力シート!M67="","",基本情報入力シート!M67)</f>
        <v/>
      </c>
      <c r="M45" s="424" t="str">
        <f>IF(基本情報入力シート!R67="","",基本情報入力シート!R67)</f>
        <v/>
      </c>
      <c r="N45" s="424" t="str">
        <f>IF(基本情報入力シート!W67="","",基本情報入力シート!W67)</f>
        <v/>
      </c>
      <c r="O45" s="419" t="str">
        <f>IF(基本情報入力シート!X67="","",基本情報入力シート!X67)</f>
        <v/>
      </c>
      <c r="P45" s="425" t="str">
        <f>IF(基本情報入力シート!Y67="","",基本情報入力シート!Y67)</f>
        <v/>
      </c>
      <c r="Q45" s="426" t="str">
        <f>IF(基本情報入力シート!AB67="","",基本情報入力シート!AB67)</f>
        <v/>
      </c>
      <c r="R45" s="427"/>
      <c r="S45" s="428"/>
      <c r="T45" s="447" t="str">
        <f>IF(P45="","",VLOOKUP(P45,[7]【参考】数式用!$A$5:$H$34,MATCH(S45,[7]【参考】数式用!$C$4:$E$4,0)+2,0))</f>
        <v/>
      </c>
      <c r="U45" s="69" t="s">
        <v>141</v>
      </c>
      <c r="V45" s="429"/>
      <c r="W45" s="68" t="s">
        <v>142</v>
      </c>
      <c r="X45" s="429"/>
      <c r="Y45" s="225" t="s">
        <v>143</v>
      </c>
      <c r="Z45" s="430"/>
      <c r="AA45" s="68" t="s">
        <v>142</v>
      </c>
      <c r="AB45" s="430"/>
      <c r="AC45" s="68" t="s">
        <v>144</v>
      </c>
      <c r="AD45" s="431" t="s">
        <v>145</v>
      </c>
      <c r="AE45" s="432" t="str">
        <f t="shared" si="0"/>
        <v/>
      </c>
      <c r="AF45" s="433" t="s">
        <v>146</v>
      </c>
      <c r="AG45" s="434" t="str">
        <f t="shared" si="1"/>
        <v/>
      </c>
    </row>
    <row r="46" spans="1:33" ht="36.75" customHeight="1">
      <c r="A46" s="419">
        <f t="shared" si="3"/>
        <v>35</v>
      </c>
      <c r="B46" s="420" t="str">
        <f>IF(基本情報入力シート!C68="","",基本情報入力シート!C68)</f>
        <v/>
      </c>
      <c r="C46" s="421" t="str">
        <f>IF(基本情報入力シート!D68="","",基本情報入力シート!D68)</f>
        <v/>
      </c>
      <c r="D46" s="422" t="str">
        <f>IF(基本情報入力シート!E68="","",基本情報入力シート!E68)</f>
        <v/>
      </c>
      <c r="E46" s="422" t="str">
        <f>IF(基本情報入力シート!F68="","",基本情報入力シート!F68)</f>
        <v/>
      </c>
      <c r="F46" s="422" t="str">
        <f>IF(基本情報入力シート!G68="","",基本情報入力シート!G68)</f>
        <v/>
      </c>
      <c r="G46" s="422" t="str">
        <f>IF(基本情報入力シート!H68="","",基本情報入力シート!H68)</f>
        <v/>
      </c>
      <c r="H46" s="422" t="str">
        <f>IF(基本情報入力シート!I68="","",基本情報入力シート!I68)</f>
        <v/>
      </c>
      <c r="I46" s="422" t="str">
        <f>IF(基本情報入力シート!J68="","",基本情報入力シート!J68)</f>
        <v/>
      </c>
      <c r="J46" s="422" t="str">
        <f>IF(基本情報入力シート!K68="","",基本情報入力シート!K68)</f>
        <v/>
      </c>
      <c r="K46" s="423" t="str">
        <f>IF(基本情報入力シート!L68="","",基本情報入力シート!L68)</f>
        <v/>
      </c>
      <c r="L46" s="424" t="str">
        <f>IF(基本情報入力シート!M68="","",基本情報入力シート!M68)</f>
        <v/>
      </c>
      <c r="M46" s="424" t="str">
        <f>IF(基本情報入力シート!R68="","",基本情報入力シート!R68)</f>
        <v/>
      </c>
      <c r="N46" s="424" t="str">
        <f>IF(基本情報入力シート!W68="","",基本情報入力シート!W68)</f>
        <v/>
      </c>
      <c r="O46" s="419" t="str">
        <f>IF(基本情報入力シート!X68="","",基本情報入力シート!X68)</f>
        <v/>
      </c>
      <c r="P46" s="425" t="str">
        <f>IF(基本情報入力シート!Y68="","",基本情報入力シート!Y68)</f>
        <v/>
      </c>
      <c r="Q46" s="426" t="str">
        <f>IF(基本情報入力シート!AB68="","",基本情報入力シート!AB68)</f>
        <v/>
      </c>
      <c r="R46" s="427"/>
      <c r="S46" s="428"/>
      <c r="T46" s="447" t="str">
        <f>IF(P46="","",VLOOKUP(P46,[7]【参考】数式用!$A$5:$H$34,MATCH(S46,[7]【参考】数式用!$C$4:$E$4,0)+2,0))</f>
        <v/>
      </c>
      <c r="U46" s="69" t="s">
        <v>141</v>
      </c>
      <c r="V46" s="429"/>
      <c r="W46" s="68" t="s">
        <v>142</v>
      </c>
      <c r="X46" s="429"/>
      <c r="Y46" s="225" t="s">
        <v>143</v>
      </c>
      <c r="Z46" s="430"/>
      <c r="AA46" s="68" t="s">
        <v>142</v>
      </c>
      <c r="AB46" s="430"/>
      <c r="AC46" s="68" t="s">
        <v>144</v>
      </c>
      <c r="AD46" s="431" t="s">
        <v>145</v>
      </c>
      <c r="AE46" s="432" t="str">
        <f t="shared" si="0"/>
        <v/>
      </c>
      <c r="AF46" s="433" t="s">
        <v>146</v>
      </c>
      <c r="AG46" s="434" t="str">
        <f t="shared" si="1"/>
        <v/>
      </c>
    </row>
    <row r="47" spans="1:33" ht="36.75" customHeight="1">
      <c r="A47" s="419">
        <f t="shared" si="3"/>
        <v>36</v>
      </c>
      <c r="B47" s="420" t="str">
        <f>IF(基本情報入力シート!C69="","",基本情報入力シート!C69)</f>
        <v/>
      </c>
      <c r="C47" s="421" t="str">
        <f>IF(基本情報入力シート!D69="","",基本情報入力シート!D69)</f>
        <v/>
      </c>
      <c r="D47" s="422" t="str">
        <f>IF(基本情報入力シート!E69="","",基本情報入力シート!E69)</f>
        <v/>
      </c>
      <c r="E47" s="422" t="str">
        <f>IF(基本情報入力シート!F69="","",基本情報入力シート!F69)</f>
        <v/>
      </c>
      <c r="F47" s="422" t="str">
        <f>IF(基本情報入力シート!G69="","",基本情報入力シート!G69)</f>
        <v/>
      </c>
      <c r="G47" s="422" t="str">
        <f>IF(基本情報入力シート!H69="","",基本情報入力シート!H69)</f>
        <v/>
      </c>
      <c r="H47" s="422" t="str">
        <f>IF(基本情報入力シート!I69="","",基本情報入力シート!I69)</f>
        <v/>
      </c>
      <c r="I47" s="422" t="str">
        <f>IF(基本情報入力シート!J69="","",基本情報入力シート!J69)</f>
        <v/>
      </c>
      <c r="J47" s="422" t="str">
        <f>IF(基本情報入力シート!K69="","",基本情報入力シート!K69)</f>
        <v/>
      </c>
      <c r="K47" s="423" t="str">
        <f>IF(基本情報入力シート!L69="","",基本情報入力シート!L69)</f>
        <v/>
      </c>
      <c r="L47" s="424" t="str">
        <f>IF(基本情報入力シート!M69="","",基本情報入力シート!M69)</f>
        <v/>
      </c>
      <c r="M47" s="424" t="str">
        <f>IF(基本情報入力シート!R69="","",基本情報入力シート!R69)</f>
        <v/>
      </c>
      <c r="N47" s="424" t="str">
        <f>IF(基本情報入力シート!W69="","",基本情報入力シート!W69)</f>
        <v/>
      </c>
      <c r="O47" s="419" t="str">
        <f>IF(基本情報入力シート!X69="","",基本情報入力シート!X69)</f>
        <v/>
      </c>
      <c r="P47" s="425" t="str">
        <f>IF(基本情報入力シート!Y69="","",基本情報入力シート!Y69)</f>
        <v/>
      </c>
      <c r="Q47" s="426" t="str">
        <f>IF(基本情報入力シート!AB69="","",基本情報入力シート!AB69)</f>
        <v/>
      </c>
      <c r="R47" s="427"/>
      <c r="S47" s="428"/>
      <c r="T47" s="447" t="str">
        <f>IF(P47="","",VLOOKUP(P47,[7]【参考】数式用!$A$5:$H$34,MATCH(S47,[7]【参考】数式用!$C$4:$E$4,0)+2,0))</f>
        <v/>
      </c>
      <c r="U47" s="69" t="s">
        <v>141</v>
      </c>
      <c r="V47" s="429"/>
      <c r="W47" s="68" t="s">
        <v>142</v>
      </c>
      <c r="X47" s="429"/>
      <c r="Y47" s="225" t="s">
        <v>143</v>
      </c>
      <c r="Z47" s="430"/>
      <c r="AA47" s="68" t="s">
        <v>142</v>
      </c>
      <c r="AB47" s="430"/>
      <c r="AC47" s="68" t="s">
        <v>144</v>
      </c>
      <c r="AD47" s="431" t="s">
        <v>145</v>
      </c>
      <c r="AE47" s="432" t="str">
        <f t="shared" si="0"/>
        <v/>
      </c>
      <c r="AF47" s="433" t="s">
        <v>146</v>
      </c>
      <c r="AG47" s="434" t="str">
        <f t="shared" si="1"/>
        <v/>
      </c>
    </row>
    <row r="48" spans="1:33" ht="36.75" customHeight="1">
      <c r="A48" s="419">
        <f t="shared" si="3"/>
        <v>37</v>
      </c>
      <c r="B48" s="420" t="str">
        <f>IF(基本情報入力シート!C70="","",基本情報入力シート!C70)</f>
        <v/>
      </c>
      <c r="C48" s="421" t="str">
        <f>IF(基本情報入力シート!D70="","",基本情報入力シート!D70)</f>
        <v/>
      </c>
      <c r="D48" s="422" t="str">
        <f>IF(基本情報入力シート!E70="","",基本情報入力シート!E70)</f>
        <v/>
      </c>
      <c r="E48" s="422" t="str">
        <f>IF(基本情報入力シート!F70="","",基本情報入力シート!F70)</f>
        <v/>
      </c>
      <c r="F48" s="422" t="str">
        <f>IF(基本情報入力シート!G70="","",基本情報入力シート!G70)</f>
        <v/>
      </c>
      <c r="G48" s="422" t="str">
        <f>IF(基本情報入力シート!H70="","",基本情報入力シート!H70)</f>
        <v/>
      </c>
      <c r="H48" s="422" t="str">
        <f>IF(基本情報入力シート!I70="","",基本情報入力シート!I70)</f>
        <v/>
      </c>
      <c r="I48" s="422" t="str">
        <f>IF(基本情報入力シート!J70="","",基本情報入力シート!J70)</f>
        <v/>
      </c>
      <c r="J48" s="422" t="str">
        <f>IF(基本情報入力シート!K70="","",基本情報入力シート!K70)</f>
        <v/>
      </c>
      <c r="K48" s="423" t="str">
        <f>IF(基本情報入力シート!L70="","",基本情報入力シート!L70)</f>
        <v/>
      </c>
      <c r="L48" s="424" t="str">
        <f>IF(基本情報入力シート!M70="","",基本情報入力シート!M70)</f>
        <v/>
      </c>
      <c r="M48" s="424" t="str">
        <f>IF(基本情報入力シート!R70="","",基本情報入力シート!R70)</f>
        <v/>
      </c>
      <c r="N48" s="424" t="str">
        <f>IF(基本情報入力シート!W70="","",基本情報入力シート!W70)</f>
        <v/>
      </c>
      <c r="O48" s="419" t="str">
        <f>IF(基本情報入力シート!X70="","",基本情報入力シート!X70)</f>
        <v/>
      </c>
      <c r="P48" s="425" t="str">
        <f>IF(基本情報入力シート!Y70="","",基本情報入力シート!Y70)</f>
        <v/>
      </c>
      <c r="Q48" s="426" t="str">
        <f>IF(基本情報入力シート!AB70="","",基本情報入力シート!AB70)</f>
        <v/>
      </c>
      <c r="R48" s="427"/>
      <c r="S48" s="428"/>
      <c r="T48" s="447" t="str">
        <f>IF(P48="","",VLOOKUP(P48,[7]【参考】数式用!$A$5:$H$34,MATCH(S48,[7]【参考】数式用!$C$4:$E$4,0)+2,0))</f>
        <v/>
      </c>
      <c r="U48" s="69" t="s">
        <v>141</v>
      </c>
      <c r="V48" s="429"/>
      <c r="W48" s="68" t="s">
        <v>142</v>
      </c>
      <c r="X48" s="429"/>
      <c r="Y48" s="225" t="s">
        <v>143</v>
      </c>
      <c r="Z48" s="430"/>
      <c r="AA48" s="68" t="s">
        <v>142</v>
      </c>
      <c r="AB48" s="430"/>
      <c r="AC48" s="68" t="s">
        <v>144</v>
      </c>
      <c r="AD48" s="431" t="s">
        <v>145</v>
      </c>
      <c r="AE48" s="432" t="str">
        <f t="shared" si="0"/>
        <v/>
      </c>
      <c r="AF48" s="433" t="s">
        <v>146</v>
      </c>
      <c r="AG48" s="434" t="str">
        <f t="shared" si="1"/>
        <v/>
      </c>
    </row>
    <row r="49" spans="1:33" ht="36.75" customHeight="1">
      <c r="A49" s="419">
        <f t="shared" si="3"/>
        <v>38</v>
      </c>
      <c r="B49" s="420" t="str">
        <f>IF(基本情報入力シート!C71="","",基本情報入力シート!C71)</f>
        <v/>
      </c>
      <c r="C49" s="421" t="str">
        <f>IF(基本情報入力シート!D71="","",基本情報入力シート!D71)</f>
        <v/>
      </c>
      <c r="D49" s="422" t="str">
        <f>IF(基本情報入力シート!E71="","",基本情報入力シート!E71)</f>
        <v/>
      </c>
      <c r="E49" s="422" t="str">
        <f>IF(基本情報入力シート!F71="","",基本情報入力シート!F71)</f>
        <v/>
      </c>
      <c r="F49" s="422" t="str">
        <f>IF(基本情報入力シート!G71="","",基本情報入力シート!G71)</f>
        <v/>
      </c>
      <c r="G49" s="422" t="str">
        <f>IF(基本情報入力シート!H71="","",基本情報入力シート!H71)</f>
        <v/>
      </c>
      <c r="H49" s="422" t="str">
        <f>IF(基本情報入力シート!I71="","",基本情報入力シート!I71)</f>
        <v/>
      </c>
      <c r="I49" s="422" t="str">
        <f>IF(基本情報入力シート!J71="","",基本情報入力シート!J71)</f>
        <v/>
      </c>
      <c r="J49" s="422" t="str">
        <f>IF(基本情報入力シート!K71="","",基本情報入力シート!K71)</f>
        <v/>
      </c>
      <c r="K49" s="423" t="str">
        <f>IF(基本情報入力シート!L71="","",基本情報入力シート!L71)</f>
        <v/>
      </c>
      <c r="L49" s="424" t="str">
        <f>IF(基本情報入力シート!M71="","",基本情報入力シート!M71)</f>
        <v/>
      </c>
      <c r="M49" s="424" t="str">
        <f>IF(基本情報入力シート!R71="","",基本情報入力シート!R71)</f>
        <v/>
      </c>
      <c r="N49" s="424" t="str">
        <f>IF(基本情報入力シート!W71="","",基本情報入力シート!W71)</f>
        <v/>
      </c>
      <c r="O49" s="419" t="str">
        <f>IF(基本情報入力シート!X71="","",基本情報入力シート!X71)</f>
        <v/>
      </c>
      <c r="P49" s="425" t="str">
        <f>IF(基本情報入力シート!Y71="","",基本情報入力シート!Y71)</f>
        <v/>
      </c>
      <c r="Q49" s="426" t="str">
        <f>IF(基本情報入力シート!AB71="","",基本情報入力シート!AB71)</f>
        <v/>
      </c>
      <c r="R49" s="427"/>
      <c r="S49" s="428"/>
      <c r="T49" s="447" t="str">
        <f>IF(P49="","",VLOOKUP(P49,[7]【参考】数式用!$A$5:$H$34,MATCH(S49,[7]【参考】数式用!$C$4:$E$4,0)+2,0))</f>
        <v/>
      </c>
      <c r="U49" s="69" t="s">
        <v>141</v>
      </c>
      <c r="V49" s="429"/>
      <c r="W49" s="68" t="s">
        <v>142</v>
      </c>
      <c r="X49" s="429"/>
      <c r="Y49" s="225" t="s">
        <v>143</v>
      </c>
      <c r="Z49" s="430"/>
      <c r="AA49" s="68" t="s">
        <v>142</v>
      </c>
      <c r="AB49" s="430"/>
      <c r="AC49" s="68" t="s">
        <v>144</v>
      </c>
      <c r="AD49" s="431" t="s">
        <v>145</v>
      </c>
      <c r="AE49" s="432" t="str">
        <f t="shared" si="0"/>
        <v/>
      </c>
      <c r="AF49" s="433" t="s">
        <v>146</v>
      </c>
      <c r="AG49" s="434" t="str">
        <f t="shared" si="1"/>
        <v/>
      </c>
    </row>
    <row r="50" spans="1:33" ht="36.75" customHeight="1">
      <c r="A50" s="419">
        <f t="shared" si="3"/>
        <v>39</v>
      </c>
      <c r="B50" s="420" t="str">
        <f>IF(基本情報入力シート!C72="","",基本情報入力シート!C72)</f>
        <v/>
      </c>
      <c r="C50" s="421" t="str">
        <f>IF(基本情報入力シート!D72="","",基本情報入力シート!D72)</f>
        <v/>
      </c>
      <c r="D50" s="422" t="str">
        <f>IF(基本情報入力シート!E72="","",基本情報入力シート!E72)</f>
        <v/>
      </c>
      <c r="E50" s="422" t="str">
        <f>IF(基本情報入力シート!F72="","",基本情報入力シート!F72)</f>
        <v/>
      </c>
      <c r="F50" s="422" t="str">
        <f>IF(基本情報入力シート!G72="","",基本情報入力シート!G72)</f>
        <v/>
      </c>
      <c r="G50" s="422" t="str">
        <f>IF(基本情報入力シート!H72="","",基本情報入力シート!H72)</f>
        <v/>
      </c>
      <c r="H50" s="422" t="str">
        <f>IF(基本情報入力シート!I72="","",基本情報入力シート!I72)</f>
        <v/>
      </c>
      <c r="I50" s="422" t="str">
        <f>IF(基本情報入力シート!J72="","",基本情報入力シート!J72)</f>
        <v/>
      </c>
      <c r="J50" s="422" t="str">
        <f>IF(基本情報入力シート!K72="","",基本情報入力シート!K72)</f>
        <v/>
      </c>
      <c r="K50" s="423" t="str">
        <f>IF(基本情報入力シート!L72="","",基本情報入力シート!L72)</f>
        <v/>
      </c>
      <c r="L50" s="424" t="str">
        <f>IF(基本情報入力シート!M72="","",基本情報入力シート!M72)</f>
        <v/>
      </c>
      <c r="M50" s="424" t="str">
        <f>IF(基本情報入力シート!R72="","",基本情報入力シート!R72)</f>
        <v/>
      </c>
      <c r="N50" s="424" t="str">
        <f>IF(基本情報入力シート!W72="","",基本情報入力シート!W72)</f>
        <v/>
      </c>
      <c r="O50" s="419" t="str">
        <f>IF(基本情報入力シート!X72="","",基本情報入力シート!X72)</f>
        <v/>
      </c>
      <c r="P50" s="425" t="str">
        <f>IF(基本情報入力シート!Y72="","",基本情報入力シート!Y72)</f>
        <v/>
      </c>
      <c r="Q50" s="426" t="str">
        <f>IF(基本情報入力シート!AB72="","",基本情報入力シート!AB72)</f>
        <v/>
      </c>
      <c r="R50" s="427"/>
      <c r="S50" s="428"/>
      <c r="T50" s="447" t="str">
        <f>IF(P50="","",VLOOKUP(P50,[7]【参考】数式用!$A$5:$H$34,MATCH(S50,[7]【参考】数式用!$C$4:$E$4,0)+2,0))</f>
        <v/>
      </c>
      <c r="U50" s="69" t="s">
        <v>141</v>
      </c>
      <c r="V50" s="429"/>
      <c r="W50" s="68" t="s">
        <v>142</v>
      </c>
      <c r="X50" s="429"/>
      <c r="Y50" s="225" t="s">
        <v>143</v>
      </c>
      <c r="Z50" s="430"/>
      <c r="AA50" s="68" t="s">
        <v>142</v>
      </c>
      <c r="AB50" s="430"/>
      <c r="AC50" s="68" t="s">
        <v>144</v>
      </c>
      <c r="AD50" s="431" t="s">
        <v>145</v>
      </c>
      <c r="AE50" s="432" t="str">
        <f t="shared" si="0"/>
        <v/>
      </c>
      <c r="AF50" s="433" t="s">
        <v>146</v>
      </c>
      <c r="AG50" s="434" t="str">
        <f t="shared" si="1"/>
        <v/>
      </c>
    </row>
    <row r="51" spans="1:33" ht="36.75" customHeight="1">
      <c r="A51" s="419">
        <f t="shared" si="3"/>
        <v>40</v>
      </c>
      <c r="B51" s="420" t="str">
        <f>IF(基本情報入力シート!C73="","",基本情報入力シート!C73)</f>
        <v/>
      </c>
      <c r="C51" s="421" t="str">
        <f>IF(基本情報入力シート!D73="","",基本情報入力シート!D73)</f>
        <v/>
      </c>
      <c r="D51" s="422" t="str">
        <f>IF(基本情報入力シート!E73="","",基本情報入力シート!E73)</f>
        <v/>
      </c>
      <c r="E51" s="422" t="str">
        <f>IF(基本情報入力シート!F73="","",基本情報入力シート!F73)</f>
        <v/>
      </c>
      <c r="F51" s="422" t="str">
        <f>IF(基本情報入力シート!G73="","",基本情報入力シート!G73)</f>
        <v/>
      </c>
      <c r="G51" s="422" t="str">
        <f>IF(基本情報入力シート!H73="","",基本情報入力シート!H73)</f>
        <v/>
      </c>
      <c r="H51" s="422" t="str">
        <f>IF(基本情報入力シート!I73="","",基本情報入力シート!I73)</f>
        <v/>
      </c>
      <c r="I51" s="422" t="str">
        <f>IF(基本情報入力シート!J73="","",基本情報入力シート!J73)</f>
        <v/>
      </c>
      <c r="J51" s="422" t="str">
        <f>IF(基本情報入力シート!K73="","",基本情報入力シート!K73)</f>
        <v/>
      </c>
      <c r="K51" s="423" t="str">
        <f>IF(基本情報入力シート!L73="","",基本情報入力シート!L73)</f>
        <v/>
      </c>
      <c r="L51" s="424" t="str">
        <f>IF(基本情報入力シート!M73="","",基本情報入力シート!M73)</f>
        <v/>
      </c>
      <c r="M51" s="424" t="str">
        <f>IF(基本情報入力シート!R73="","",基本情報入力シート!R73)</f>
        <v/>
      </c>
      <c r="N51" s="424" t="str">
        <f>IF(基本情報入力シート!W73="","",基本情報入力シート!W73)</f>
        <v/>
      </c>
      <c r="O51" s="419" t="str">
        <f>IF(基本情報入力シート!X73="","",基本情報入力シート!X73)</f>
        <v/>
      </c>
      <c r="P51" s="425" t="str">
        <f>IF(基本情報入力シート!Y73="","",基本情報入力シート!Y73)</f>
        <v/>
      </c>
      <c r="Q51" s="426" t="str">
        <f>IF(基本情報入力シート!AB73="","",基本情報入力シート!AB73)</f>
        <v/>
      </c>
      <c r="R51" s="427"/>
      <c r="S51" s="428"/>
      <c r="T51" s="447" t="str">
        <f>IF(P51="","",VLOOKUP(P51,[7]【参考】数式用!$A$5:$H$34,MATCH(S51,[7]【参考】数式用!$C$4:$E$4,0)+2,0))</f>
        <v/>
      </c>
      <c r="U51" s="69" t="s">
        <v>141</v>
      </c>
      <c r="V51" s="429"/>
      <c r="W51" s="68" t="s">
        <v>142</v>
      </c>
      <c r="X51" s="429"/>
      <c r="Y51" s="225" t="s">
        <v>143</v>
      </c>
      <c r="Z51" s="430"/>
      <c r="AA51" s="68" t="s">
        <v>142</v>
      </c>
      <c r="AB51" s="430"/>
      <c r="AC51" s="68" t="s">
        <v>144</v>
      </c>
      <c r="AD51" s="431" t="s">
        <v>145</v>
      </c>
      <c r="AE51" s="432" t="str">
        <f t="shared" si="0"/>
        <v/>
      </c>
      <c r="AF51" s="435" t="s">
        <v>146</v>
      </c>
      <c r="AG51" s="434" t="str">
        <f t="shared" si="1"/>
        <v/>
      </c>
    </row>
    <row r="52" spans="1:33" ht="36.75" customHeight="1">
      <c r="A52" s="419">
        <f t="shared" si="3"/>
        <v>41</v>
      </c>
      <c r="B52" s="420" t="str">
        <f>IF(基本情報入力シート!C74="","",基本情報入力シート!C74)</f>
        <v/>
      </c>
      <c r="C52" s="421" t="str">
        <f>IF(基本情報入力シート!D74="","",基本情報入力シート!D74)</f>
        <v/>
      </c>
      <c r="D52" s="422" t="str">
        <f>IF(基本情報入力シート!E74="","",基本情報入力シート!E74)</f>
        <v/>
      </c>
      <c r="E52" s="422" t="str">
        <f>IF(基本情報入力シート!F74="","",基本情報入力シート!F74)</f>
        <v/>
      </c>
      <c r="F52" s="422" t="str">
        <f>IF(基本情報入力シート!G74="","",基本情報入力シート!G74)</f>
        <v/>
      </c>
      <c r="G52" s="422" t="str">
        <f>IF(基本情報入力シート!H74="","",基本情報入力シート!H74)</f>
        <v/>
      </c>
      <c r="H52" s="422" t="str">
        <f>IF(基本情報入力シート!I74="","",基本情報入力シート!I74)</f>
        <v/>
      </c>
      <c r="I52" s="422" t="str">
        <f>IF(基本情報入力シート!J74="","",基本情報入力シート!J74)</f>
        <v/>
      </c>
      <c r="J52" s="422" t="str">
        <f>IF(基本情報入力シート!K74="","",基本情報入力シート!K74)</f>
        <v/>
      </c>
      <c r="K52" s="423" t="str">
        <f>IF(基本情報入力シート!L74="","",基本情報入力シート!L74)</f>
        <v/>
      </c>
      <c r="L52" s="424" t="str">
        <f>IF(基本情報入力シート!M74="","",基本情報入力シート!M74)</f>
        <v/>
      </c>
      <c r="M52" s="424" t="str">
        <f>IF(基本情報入力シート!R74="","",基本情報入力シート!R74)</f>
        <v/>
      </c>
      <c r="N52" s="424" t="str">
        <f>IF(基本情報入力シート!W74="","",基本情報入力シート!W74)</f>
        <v/>
      </c>
      <c r="O52" s="419" t="str">
        <f>IF(基本情報入力シート!X74="","",基本情報入力シート!X74)</f>
        <v/>
      </c>
      <c r="P52" s="425" t="str">
        <f>IF(基本情報入力シート!Y74="","",基本情報入力シート!Y74)</f>
        <v/>
      </c>
      <c r="Q52" s="426" t="str">
        <f>IF(基本情報入力シート!AB74="","",基本情報入力シート!AB74)</f>
        <v/>
      </c>
      <c r="R52" s="427"/>
      <c r="S52" s="428"/>
      <c r="T52" s="447" t="str">
        <f>IF(P52="","",VLOOKUP(P52,[7]【参考】数式用!$A$5:$H$34,MATCH(S52,[7]【参考】数式用!$C$4:$E$4,0)+2,0))</f>
        <v/>
      </c>
      <c r="U52" s="69" t="s">
        <v>141</v>
      </c>
      <c r="V52" s="429"/>
      <c r="W52" s="68" t="s">
        <v>142</v>
      </c>
      <c r="X52" s="429"/>
      <c r="Y52" s="225" t="s">
        <v>143</v>
      </c>
      <c r="Z52" s="430"/>
      <c r="AA52" s="68" t="s">
        <v>142</v>
      </c>
      <c r="AB52" s="430"/>
      <c r="AC52" s="68" t="s">
        <v>144</v>
      </c>
      <c r="AD52" s="431" t="s">
        <v>145</v>
      </c>
      <c r="AE52" s="432" t="str">
        <f t="shared" si="0"/>
        <v/>
      </c>
      <c r="AF52" s="435" t="s">
        <v>146</v>
      </c>
      <c r="AG52" s="434" t="str">
        <f t="shared" si="1"/>
        <v/>
      </c>
    </row>
    <row r="53" spans="1:33" ht="36.75" customHeight="1">
      <c r="A53" s="419">
        <f t="shared" si="3"/>
        <v>42</v>
      </c>
      <c r="B53" s="420" t="str">
        <f>IF(基本情報入力シート!C75="","",基本情報入力シート!C75)</f>
        <v/>
      </c>
      <c r="C53" s="421" t="str">
        <f>IF(基本情報入力シート!D75="","",基本情報入力シート!D75)</f>
        <v/>
      </c>
      <c r="D53" s="422" t="str">
        <f>IF(基本情報入力シート!E75="","",基本情報入力シート!E75)</f>
        <v/>
      </c>
      <c r="E53" s="422" t="str">
        <f>IF(基本情報入力シート!F75="","",基本情報入力シート!F75)</f>
        <v/>
      </c>
      <c r="F53" s="422" t="str">
        <f>IF(基本情報入力シート!G75="","",基本情報入力シート!G75)</f>
        <v/>
      </c>
      <c r="G53" s="422" t="str">
        <f>IF(基本情報入力シート!H75="","",基本情報入力シート!H75)</f>
        <v/>
      </c>
      <c r="H53" s="422" t="str">
        <f>IF(基本情報入力シート!I75="","",基本情報入力シート!I75)</f>
        <v/>
      </c>
      <c r="I53" s="422" t="str">
        <f>IF(基本情報入力シート!J75="","",基本情報入力シート!J75)</f>
        <v/>
      </c>
      <c r="J53" s="422" t="str">
        <f>IF(基本情報入力シート!K75="","",基本情報入力シート!K75)</f>
        <v/>
      </c>
      <c r="K53" s="423" t="str">
        <f>IF(基本情報入力シート!L75="","",基本情報入力シート!L75)</f>
        <v/>
      </c>
      <c r="L53" s="424" t="str">
        <f>IF(基本情報入力シート!M75="","",基本情報入力シート!M75)</f>
        <v/>
      </c>
      <c r="M53" s="424" t="str">
        <f>IF(基本情報入力シート!R75="","",基本情報入力シート!R75)</f>
        <v/>
      </c>
      <c r="N53" s="424" t="str">
        <f>IF(基本情報入力シート!W75="","",基本情報入力シート!W75)</f>
        <v/>
      </c>
      <c r="O53" s="419" t="str">
        <f>IF(基本情報入力シート!X75="","",基本情報入力シート!X75)</f>
        <v/>
      </c>
      <c r="P53" s="425" t="str">
        <f>IF(基本情報入力シート!Y75="","",基本情報入力シート!Y75)</f>
        <v/>
      </c>
      <c r="Q53" s="426" t="str">
        <f>IF(基本情報入力シート!AB75="","",基本情報入力シート!AB75)</f>
        <v/>
      </c>
      <c r="R53" s="427"/>
      <c r="S53" s="428"/>
      <c r="T53" s="447" t="str">
        <f>IF(P53="","",VLOOKUP(P53,[7]【参考】数式用!$A$5:$H$34,MATCH(S53,[7]【参考】数式用!$C$4:$E$4,0)+2,0))</f>
        <v/>
      </c>
      <c r="U53" s="69" t="s">
        <v>141</v>
      </c>
      <c r="V53" s="429"/>
      <c r="W53" s="68" t="s">
        <v>142</v>
      </c>
      <c r="X53" s="429"/>
      <c r="Y53" s="225" t="s">
        <v>143</v>
      </c>
      <c r="Z53" s="430"/>
      <c r="AA53" s="68" t="s">
        <v>142</v>
      </c>
      <c r="AB53" s="430"/>
      <c r="AC53" s="68" t="s">
        <v>144</v>
      </c>
      <c r="AD53" s="431" t="s">
        <v>145</v>
      </c>
      <c r="AE53" s="432" t="str">
        <f t="shared" si="0"/>
        <v/>
      </c>
      <c r="AF53" s="435" t="s">
        <v>146</v>
      </c>
      <c r="AG53" s="434" t="str">
        <f t="shared" si="1"/>
        <v/>
      </c>
    </row>
    <row r="54" spans="1:33" ht="36.75" customHeight="1">
      <c r="A54" s="419">
        <f t="shared" si="3"/>
        <v>43</v>
      </c>
      <c r="B54" s="420" t="str">
        <f>IF(基本情報入力シート!C76="","",基本情報入力シート!C76)</f>
        <v/>
      </c>
      <c r="C54" s="421" t="str">
        <f>IF(基本情報入力シート!D76="","",基本情報入力シート!D76)</f>
        <v/>
      </c>
      <c r="D54" s="422" t="str">
        <f>IF(基本情報入力シート!E76="","",基本情報入力シート!E76)</f>
        <v/>
      </c>
      <c r="E54" s="422" t="str">
        <f>IF(基本情報入力シート!F76="","",基本情報入力シート!F76)</f>
        <v/>
      </c>
      <c r="F54" s="422" t="str">
        <f>IF(基本情報入力シート!G76="","",基本情報入力シート!G76)</f>
        <v/>
      </c>
      <c r="G54" s="422" t="str">
        <f>IF(基本情報入力シート!H76="","",基本情報入力シート!H76)</f>
        <v/>
      </c>
      <c r="H54" s="422" t="str">
        <f>IF(基本情報入力シート!I76="","",基本情報入力シート!I76)</f>
        <v/>
      </c>
      <c r="I54" s="422" t="str">
        <f>IF(基本情報入力シート!J76="","",基本情報入力シート!J76)</f>
        <v/>
      </c>
      <c r="J54" s="422" t="str">
        <f>IF(基本情報入力シート!K76="","",基本情報入力シート!K76)</f>
        <v/>
      </c>
      <c r="K54" s="423" t="str">
        <f>IF(基本情報入力シート!L76="","",基本情報入力シート!L76)</f>
        <v/>
      </c>
      <c r="L54" s="424" t="str">
        <f>IF(基本情報入力シート!M76="","",基本情報入力シート!M76)</f>
        <v/>
      </c>
      <c r="M54" s="424" t="str">
        <f>IF(基本情報入力シート!R76="","",基本情報入力シート!R76)</f>
        <v/>
      </c>
      <c r="N54" s="424" t="str">
        <f>IF(基本情報入力シート!W76="","",基本情報入力シート!W76)</f>
        <v/>
      </c>
      <c r="O54" s="419" t="str">
        <f>IF(基本情報入力シート!X76="","",基本情報入力シート!X76)</f>
        <v/>
      </c>
      <c r="P54" s="425" t="str">
        <f>IF(基本情報入力シート!Y76="","",基本情報入力シート!Y76)</f>
        <v/>
      </c>
      <c r="Q54" s="426" t="str">
        <f>IF(基本情報入力シート!AB76="","",基本情報入力シート!AB76)</f>
        <v/>
      </c>
      <c r="R54" s="427"/>
      <c r="S54" s="428"/>
      <c r="T54" s="447" t="str">
        <f>IF(P54="","",VLOOKUP(P54,[7]【参考】数式用!$A$5:$H$34,MATCH(S54,[7]【参考】数式用!$C$4:$E$4,0)+2,0))</f>
        <v/>
      </c>
      <c r="U54" s="69" t="s">
        <v>141</v>
      </c>
      <c r="V54" s="429"/>
      <c r="W54" s="68" t="s">
        <v>142</v>
      </c>
      <c r="X54" s="429"/>
      <c r="Y54" s="225" t="s">
        <v>143</v>
      </c>
      <c r="Z54" s="430"/>
      <c r="AA54" s="68" t="s">
        <v>142</v>
      </c>
      <c r="AB54" s="430"/>
      <c r="AC54" s="68" t="s">
        <v>144</v>
      </c>
      <c r="AD54" s="431" t="s">
        <v>145</v>
      </c>
      <c r="AE54" s="432" t="str">
        <f t="shared" si="0"/>
        <v/>
      </c>
      <c r="AF54" s="435" t="s">
        <v>146</v>
      </c>
      <c r="AG54" s="434" t="str">
        <f t="shared" si="1"/>
        <v/>
      </c>
    </row>
    <row r="55" spans="1:33" ht="36.75" customHeight="1">
      <c r="A55" s="419">
        <f t="shared" si="3"/>
        <v>44</v>
      </c>
      <c r="B55" s="420" t="str">
        <f>IF(基本情報入力シート!C77="","",基本情報入力シート!C77)</f>
        <v/>
      </c>
      <c r="C55" s="421" t="str">
        <f>IF(基本情報入力シート!D77="","",基本情報入力シート!D77)</f>
        <v/>
      </c>
      <c r="D55" s="422" t="str">
        <f>IF(基本情報入力シート!E77="","",基本情報入力シート!E77)</f>
        <v/>
      </c>
      <c r="E55" s="422" t="str">
        <f>IF(基本情報入力シート!F77="","",基本情報入力シート!F77)</f>
        <v/>
      </c>
      <c r="F55" s="422" t="str">
        <f>IF(基本情報入力シート!G77="","",基本情報入力シート!G77)</f>
        <v/>
      </c>
      <c r="G55" s="422" t="str">
        <f>IF(基本情報入力シート!H77="","",基本情報入力シート!H77)</f>
        <v/>
      </c>
      <c r="H55" s="422" t="str">
        <f>IF(基本情報入力シート!I77="","",基本情報入力シート!I77)</f>
        <v/>
      </c>
      <c r="I55" s="422" t="str">
        <f>IF(基本情報入力シート!J77="","",基本情報入力シート!J77)</f>
        <v/>
      </c>
      <c r="J55" s="422" t="str">
        <f>IF(基本情報入力シート!K77="","",基本情報入力シート!K77)</f>
        <v/>
      </c>
      <c r="K55" s="423" t="str">
        <f>IF(基本情報入力シート!L77="","",基本情報入力シート!L77)</f>
        <v/>
      </c>
      <c r="L55" s="424" t="str">
        <f>IF(基本情報入力シート!M77="","",基本情報入力シート!M77)</f>
        <v/>
      </c>
      <c r="M55" s="424" t="str">
        <f>IF(基本情報入力シート!R77="","",基本情報入力シート!R77)</f>
        <v/>
      </c>
      <c r="N55" s="424" t="str">
        <f>IF(基本情報入力シート!W77="","",基本情報入力シート!W77)</f>
        <v/>
      </c>
      <c r="O55" s="419" t="str">
        <f>IF(基本情報入力シート!X77="","",基本情報入力シート!X77)</f>
        <v/>
      </c>
      <c r="P55" s="425" t="str">
        <f>IF(基本情報入力シート!Y77="","",基本情報入力シート!Y77)</f>
        <v/>
      </c>
      <c r="Q55" s="426" t="str">
        <f>IF(基本情報入力シート!AB77="","",基本情報入力シート!AB77)</f>
        <v/>
      </c>
      <c r="R55" s="427"/>
      <c r="S55" s="428"/>
      <c r="T55" s="447" t="str">
        <f>IF(P55="","",VLOOKUP(P55,[7]【参考】数式用!$A$5:$H$34,MATCH(S55,[7]【参考】数式用!$C$4:$E$4,0)+2,0))</f>
        <v/>
      </c>
      <c r="U55" s="69" t="s">
        <v>141</v>
      </c>
      <c r="V55" s="429"/>
      <c r="W55" s="68" t="s">
        <v>142</v>
      </c>
      <c r="X55" s="429"/>
      <c r="Y55" s="225" t="s">
        <v>143</v>
      </c>
      <c r="Z55" s="430"/>
      <c r="AA55" s="68" t="s">
        <v>142</v>
      </c>
      <c r="AB55" s="430"/>
      <c r="AC55" s="68" t="s">
        <v>144</v>
      </c>
      <c r="AD55" s="431" t="s">
        <v>145</v>
      </c>
      <c r="AE55" s="432" t="str">
        <f t="shared" si="0"/>
        <v/>
      </c>
      <c r="AF55" s="435" t="s">
        <v>146</v>
      </c>
      <c r="AG55" s="434" t="str">
        <f t="shared" si="1"/>
        <v/>
      </c>
    </row>
    <row r="56" spans="1:33" ht="36.75" customHeight="1">
      <c r="A56" s="419">
        <f t="shared" si="3"/>
        <v>45</v>
      </c>
      <c r="B56" s="420" t="str">
        <f>IF(基本情報入力シート!C78="","",基本情報入力シート!C78)</f>
        <v/>
      </c>
      <c r="C56" s="421" t="str">
        <f>IF(基本情報入力シート!D78="","",基本情報入力シート!D78)</f>
        <v/>
      </c>
      <c r="D56" s="422" t="str">
        <f>IF(基本情報入力シート!E78="","",基本情報入力シート!E78)</f>
        <v/>
      </c>
      <c r="E56" s="422" t="str">
        <f>IF(基本情報入力シート!F78="","",基本情報入力シート!F78)</f>
        <v/>
      </c>
      <c r="F56" s="422" t="str">
        <f>IF(基本情報入力シート!G78="","",基本情報入力シート!G78)</f>
        <v/>
      </c>
      <c r="G56" s="422" t="str">
        <f>IF(基本情報入力シート!H78="","",基本情報入力シート!H78)</f>
        <v/>
      </c>
      <c r="H56" s="422" t="str">
        <f>IF(基本情報入力シート!I78="","",基本情報入力シート!I78)</f>
        <v/>
      </c>
      <c r="I56" s="422" t="str">
        <f>IF(基本情報入力シート!J78="","",基本情報入力シート!J78)</f>
        <v/>
      </c>
      <c r="J56" s="422" t="str">
        <f>IF(基本情報入力シート!K78="","",基本情報入力シート!K78)</f>
        <v/>
      </c>
      <c r="K56" s="423" t="str">
        <f>IF(基本情報入力シート!L78="","",基本情報入力シート!L78)</f>
        <v/>
      </c>
      <c r="L56" s="424" t="str">
        <f>IF(基本情報入力シート!M78="","",基本情報入力シート!M78)</f>
        <v/>
      </c>
      <c r="M56" s="424" t="str">
        <f>IF(基本情報入力シート!R78="","",基本情報入力シート!R78)</f>
        <v/>
      </c>
      <c r="N56" s="424" t="str">
        <f>IF(基本情報入力シート!W78="","",基本情報入力シート!W78)</f>
        <v/>
      </c>
      <c r="O56" s="419" t="str">
        <f>IF(基本情報入力シート!X78="","",基本情報入力シート!X78)</f>
        <v/>
      </c>
      <c r="P56" s="425" t="str">
        <f>IF(基本情報入力シート!Y78="","",基本情報入力シート!Y78)</f>
        <v/>
      </c>
      <c r="Q56" s="426" t="str">
        <f>IF(基本情報入力シート!AB78="","",基本情報入力シート!AB78)</f>
        <v/>
      </c>
      <c r="R56" s="427"/>
      <c r="S56" s="428"/>
      <c r="T56" s="447" t="str">
        <f>IF(P56="","",VLOOKUP(P56,[7]【参考】数式用!$A$5:$H$34,MATCH(S56,[7]【参考】数式用!$C$4:$E$4,0)+2,0))</f>
        <v/>
      </c>
      <c r="U56" s="69" t="s">
        <v>141</v>
      </c>
      <c r="V56" s="429"/>
      <c r="W56" s="68" t="s">
        <v>142</v>
      </c>
      <c r="X56" s="429"/>
      <c r="Y56" s="225" t="s">
        <v>143</v>
      </c>
      <c r="Z56" s="430"/>
      <c r="AA56" s="68" t="s">
        <v>142</v>
      </c>
      <c r="AB56" s="430"/>
      <c r="AC56" s="68" t="s">
        <v>144</v>
      </c>
      <c r="AD56" s="431" t="s">
        <v>145</v>
      </c>
      <c r="AE56" s="432" t="str">
        <f t="shared" si="0"/>
        <v/>
      </c>
      <c r="AF56" s="435" t="s">
        <v>146</v>
      </c>
      <c r="AG56" s="434" t="str">
        <f t="shared" si="1"/>
        <v/>
      </c>
    </row>
    <row r="57" spans="1:33" ht="36.75" customHeight="1">
      <c r="A57" s="419">
        <f t="shared" si="3"/>
        <v>46</v>
      </c>
      <c r="B57" s="420" t="str">
        <f>IF(基本情報入力シート!C79="","",基本情報入力シート!C79)</f>
        <v/>
      </c>
      <c r="C57" s="421" t="str">
        <f>IF(基本情報入力シート!D79="","",基本情報入力シート!D79)</f>
        <v/>
      </c>
      <c r="D57" s="422" t="str">
        <f>IF(基本情報入力シート!E79="","",基本情報入力シート!E79)</f>
        <v/>
      </c>
      <c r="E57" s="422" t="str">
        <f>IF(基本情報入力シート!F79="","",基本情報入力シート!F79)</f>
        <v/>
      </c>
      <c r="F57" s="422" t="str">
        <f>IF(基本情報入力シート!G79="","",基本情報入力シート!G79)</f>
        <v/>
      </c>
      <c r="G57" s="422" t="str">
        <f>IF(基本情報入力シート!H79="","",基本情報入力シート!H79)</f>
        <v/>
      </c>
      <c r="H57" s="422" t="str">
        <f>IF(基本情報入力シート!I79="","",基本情報入力シート!I79)</f>
        <v/>
      </c>
      <c r="I57" s="422" t="str">
        <f>IF(基本情報入力シート!J79="","",基本情報入力シート!J79)</f>
        <v/>
      </c>
      <c r="J57" s="422" t="str">
        <f>IF(基本情報入力シート!K79="","",基本情報入力シート!K79)</f>
        <v/>
      </c>
      <c r="K57" s="423" t="str">
        <f>IF(基本情報入力シート!L79="","",基本情報入力シート!L79)</f>
        <v/>
      </c>
      <c r="L57" s="424" t="str">
        <f>IF(基本情報入力シート!M79="","",基本情報入力シート!M79)</f>
        <v/>
      </c>
      <c r="M57" s="424" t="str">
        <f>IF(基本情報入力シート!R79="","",基本情報入力シート!R79)</f>
        <v/>
      </c>
      <c r="N57" s="424" t="str">
        <f>IF(基本情報入力シート!W79="","",基本情報入力シート!W79)</f>
        <v/>
      </c>
      <c r="O57" s="419" t="str">
        <f>IF(基本情報入力シート!X79="","",基本情報入力シート!X79)</f>
        <v/>
      </c>
      <c r="P57" s="425" t="str">
        <f>IF(基本情報入力シート!Y79="","",基本情報入力シート!Y79)</f>
        <v/>
      </c>
      <c r="Q57" s="426" t="str">
        <f>IF(基本情報入力シート!AB79="","",基本情報入力シート!AB79)</f>
        <v/>
      </c>
      <c r="R57" s="427"/>
      <c r="S57" s="428"/>
      <c r="T57" s="447" t="str">
        <f>IF(P57="","",VLOOKUP(P57,[7]【参考】数式用!$A$5:$H$34,MATCH(S57,[7]【参考】数式用!$C$4:$E$4,0)+2,0))</f>
        <v/>
      </c>
      <c r="U57" s="69" t="s">
        <v>141</v>
      </c>
      <c r="V57" s="429"/>
      <c r="W57" s="68" t="s">
        <v>142</v>
      </c>
      <c r="X57" s="429"/>
      <c r="Y57" s="225" t="s">
        <v>143</v>
      </c>
      <c r="Z57" s="430"/>
      <c r="AA57" s="68" t="s">
        <v>142</v>
      </c>
      <c r="AB57" s="430"/>
      <c r="AC57" s="68" t="s">
        <v>144</v>
      </c>
      <c r="AD57" s="431" t="s">
        <v>145</v>
      </c>
      <c r="AE57" s="432" t="str">
        <f t="shared" si="0"/>
        <v/>
      </c>
      <c r="AF57" s="435" t="s">
        <v>146</v>
      </c>
      <c r="AG57" s="434" t="str">
        <f t="shared" si="1"/>
        <v/>
      </c>
    </row>
    <row r="58" spans="1:33" ht="36.75" customHeight="1">
      <c r="A58" s="419">
        <f t="shared" si="3"/>
        <v>47</v>
      </c>
      <c r="B58" s="420" t="str">
        <f>IF(基本情報入力シート!C80="","",基本情報入力シート!C80)</f>
        <v/>
      </c>
      <c r="C58" s="421" t="str">
        <f>IF(基本情報入力シート!D80="","",基本情報入力シート!D80)</f>
        <v/>
      </c>
      <c r="D58" s="422" t="str">
        <f>IF(基本情報入力シート!E80="","",基本情報入力シート!E80)</f>
        <v/>
      </c>
      <c r="E58" s="422" t="str">
        <f>IF(基本情報入力シート!F80="","",基本情報入力シート!F80)</f>
        <v/>
      </c>
      <c r="F58" s="422" t="str">
        <f>IF(基本情報入力シート!G80="","",基本情報入力シート!G80)</f>
        <v/>
      </c>
      <c r="G58" s="422" t="str">
        <f>IF(基本情報入力シート!H80="","",基本情報入力シート!H80)</f>
        <v/>
      </c>
      <c r="H58" s="422" t="str">
        <f>IF(基本情報入力シート!I80="","",基本情報入力シート!I80)</f>
        <v/>
      </c>
      <c r="I58" s="422" t="str">
        <f>IF(基本情報入力シート!J80="","",基本情報入力シート!J80)</f>
        <v/>
      </c>
      <c r="J58" s="422" t="str">
        <f>IF(基本情報入力シート!K80="","",基本情報入力シート!K80)</f>
        <v/>
      </c>
      <c r="K58" s="423" t="str">
        <f>IF(基本情報入力シート!L80="","",基本情報入力シート!L80)</f>
        <v/>
      </c>
      <c r="L58" s="424" t="str">
        <f>IF(基本情報入力シート!M80="","",基本情報入力シート!M80)</f>
        <v/>
      </c>
      <c r="M58" s="424" t="str">
        <f>IF(基本情報入力シート!R80="","",基本情報入力シート!R80)</f>
        <v/>
      </c>
      <c r="N58" s="424" t="str">
        <f>IF(基本情報入力シート!W80="","",基本情報入力シート!W80)</f>
        <v/>
      </c>
      <c r="O58" s="419" t="str">
        <f>IF(基本情報入力シート!X80="","",基本情報入力シート!X80)</f>
        <v/>
      </c>
      <c r="P58" s="425" t="str">
        <f>IF(基本情報入力シート!Y80="","",基本情報入力シート!Y80)</f>
        <v/>
      </c>
      <c r="Q58" s="426" t="str">
        <f>IF(基本情報入力シート!AB80="","",基本情報入力シート!AB80)</f>
        <v/>
      </c>
      <c r="R58" s="427"/>
      <c r="S58" s="428"/>
      <c r="T58" s="447" t="str">
        <f>IF(P58="","",VLOOKUP(P58,[7]【参考】数式用!$A$5:$H$34,MATCH(S58,[7]【参考】数式用!$C$4:$E$4,0)+2,0))</f>
        <v/>
      </c>
      <c r="U58" s="69" t="s">
        <v>141</v>
      </c>
      <c r="V58" s="429"/>
      <c r="W58" s="68" t="s">
        <v>142</v>
      </c>
      <c r="X58" s="429"/>
      <c r="Y58" s="225" t="s">
        <v>143</v>
      </c>
      <c r="Z58" s="430"/>
      <c r="AA58" s="68" t="s">
        <v>142</v>
      </c>
      <c r="AB58" s="430"/>
      <c r="AC58" s="68" t="s">
        <v>144</v>
      </c>
      <c r="AD58" s="431" t="s">
        <v>145</v>
      </c>
      <c r="AE58" s="432" t="str">
        <f t="shared" si="0"/>
        <v/>
      </c>
      <c r="AF58" s="435" t="s">
        <v>146</v>
      </c>
      <c r="AG58" s="434" t="str">
        <f t="shared" si="1"/>
        <v/>
      </c>
    </row>
    <row r="59" spans="1:33" ht="36.75" customHeight="1">
      <c r="A59" s="419">
        <f t="shared" si="3"/>
        <v>48</v>
      </c>
      <c r="B59" s="420" t="str">
        <f>IF(基本情報入力シート!C81="","",基本情報入力シート!C81)</f>
        <v/>
      </c>
      <c r="C59" s="421" t="str">
        <f>IF(基本情報入力シート!D81="","",基本情報入力シート!D81)</f>
        <v/>
      </c>
      <c r="D59" s="422" t="str">
        <f>IF(基本情報入力シート!E81="","",基本情報入力シート!E81)</f>
        <v/>
      </c>
      <c r="E59" s="422" t="str">
        <f>IF(基本情報入力シート!F81="","",基本情報入力シート!F81)</f>
        <v/>
      </c>
      <c r="F59" s="422" t="str">
        <f>IF(基本情報入力シート!G81="","",基本情報入力シート!G81)</f>
        <v/>
      </c>
      <c r="G59" s="422" t="str">
        <f>IF(基本情報入力シート!H81="","",基本情報入力シート!H81)</f>
        <v/>
      </c>
      <c r="H59" s="422" t="str">
        <f>IF(基本情報入力シート!I81="","",基本情報入力シート!I81)</f>
        <v/>
      </c>
      <c r="I59" s="422" t="str">
        <f>IF(基本情報入力シート!J81="","",基本情報入力シート!J81)</f>
        <v/>
      </c>
      <c r="J59" s="422" t="str">
        <f>IF(基本情報入力シート!K81="","",基本情報入力シート!K81)</f>
        <v/>
      </c>
      <c r="K59" s="423" t="str">
        <f>IF(基本情報入力シート!L81="","",基本情報入力シート!L81)</f>
        <v/>
      </c>
      <c r="L59" s="424" t="str">
        <f>IF(基本情報入力シート!M81="","",基本情報入力シート!M81)</f>
        <v/>
      </c>
      <c r="M59" s="424" t="str">
        <f>IF(基本情報入力シート!R81="","",基本情報入力シート!R81)</f>
        <v/>
      </c>
      <c r="N59" s="424" t="str">
        <f>IF(基本情報入力シート!W81="","",基本情報入力シート!W81)</f>
        <v/>
      </c>
      <c r="O59" s="419" t="str">
        <f>IF(基本情報入力シート!X81="","",基本情報入力シート!X81)</f>
        <v/>
      </c>
      <c r="P59" s="425" t="str">
        <f>IF(基本情報入力シート!Y81="","",基本情報入力シート!Y81)</f>
        <v/>
      </c>
      <c r="Q59" s="426" t="str">
        <f>IF(基本情報入力シート!AB81="","",基本情報入力シート!AB81)</f>
        <v/>
      </c>
      <c r="R59" s="427"/>
      <c r="S59" s="428"/>
      <c r="T59" s="447" t="str">
        <f>IF(P59="","",VLOOKUP(P59,[7]【参考】数式用!$A$5:$H$34,MATCH(S59,[7]【参考】数式用!$C$4:$E$4,0)+2,0))</f>
        <v/>
      </c>
      <c r="U59" s="69" t="s">
        <v>141</v>
      </c>
      <c r="V59" s="429"/>
      <c r="W59" s="68" t="s">
        <v>142</v>
      </c>
      <c r="X59" s="429"/>
      <c r="Y59" s="225" t="s">
        <v>143</v>
      </c>
      <c r="Z59" s="430"/>
      <c r="AA59" s="68" t="s">
        <v>142</v>
      </c>
      <c r="AB59" s="430"/>
      <c r="AC59" s="68" t="s">
        <v>144</v>
      </c>
      <c r="AD59" s="431" t="s">
        <v>145</v>
      </c>
      <c r="AE59" s="432" t="str">
        <f t="shared" si="0"/>
        <v/>
      </c>
      <c r="AF59" s="435" t="s">
        <v>146</v>
      </c>
      <c r="AG59" s="434" t="str">
        <f t="shared" si="1"/>
        <v/>
      </c>
    </row>
    <row r="60" spans="1:33" ht="36.75" customHeight="1">
      <c r="A60" s="419">
        <f t="shared" si="3"/>
        <v>49</v>
      </c>
      <c r="B60" s="420" t="str">
        <f>IF(基本情報入力シート!C82="","",基本情報入力シート!C82)</f>
        <v/>
      </c>
      <c r="C60" s="421" t="str">
        <f>IF(基本情報入力シート!D82="","",基本情報入力シート!D82)</f>
        <v/>
      </c>
      <c r="D60" s="422" t="str">
        <f>IF(基本情報入力シート!E82="","",基本情報入力シート!E82)</f>
        <v/>
      </c>
      <c r="E60" s="422" t="str">
        <f>IF(基本情報入力シート!F82="","",基本情報入力シート!F82)</f>
        <v/>
      </c>
      <c r="F60" s="422" t="str">
        <f>IF(基本情報入力シート!G82="","",基本情報入力シート!G82)</f>
        <v/>
      </c>
      <c r="G60" s="422" t="str">
        <f>IF(基本情報入力シート!H82="","",基本情報入力シート!H82)</f>
        <v/>
      </c>
      <c r="H60" s="422" t="str">
        <f>IF(基本情報入力シート!I82="","",基本情報入力シート!I82)</f>
        <v/>
      </c>
      <c r="I60" s="422" t="str">
        <f>IF(基本情報入力シート!J82="","",基本情報入力シート!J82)</f>
        <v/>
      </c>
      <c r="J60" s="422" t="str">
        <f>IF(基本情報入力シート!K82="","",基本情報入力シート!K82)</f>
        <v/>
      </c>
      <c r="K60" s="423" t="str">
        <f>IF(基本情報入力シート!L82="","",基本情報入力シート!L82)</f>
        <v/>
      </c>
      <c r="L60" s="424" t="str">
        <f>IF(基本情報入力シート!M82="","",基本情報入力シート!M82)</f>
        <v/>
      </c>
      <c r="M60" s="424" t="str">
        <f>IF(基本情報入力シート!R82="","",基本情報入力シート!R82)</f>
        <v/>
      </c>
      <c r="N60" s="424" t="str">
        <f>IF(基本情報入力シート!W82="","",基本情報入力シート!W82)</f>
        <v/>
      </c>
      <c r="O60" s="419" t="str">
        <f>IF(基本情報入力シート!X82="","",基本情報入力シート!X82)</f>
        <v/>
      </c>
      <c r="P60" s="425" t="str">
        <f>IF(基本情報入力シート!Y82="","",基本情報入力シート!Y82)</f>
        <v/>
      </c>
      <c r="Q60" s="426" t="str">
        <f>IF(基本情報入力シート!AB82="","",基本情報入力シート!AB82)</f>
        <v/>
      </c>
      <c r="R60" s="427"/>
      <c r="S60" s="428"/>
      <c r="T60" s="447" t="str">
        <f>IF(P60="","",VLOOKUP(P60,[7]【参考】数式用!$A$5:$H$34,MATCH(S60,[7]【参考】数式用!$C$4:$E$4,0)+2,0))</f>
        <v/>
      </c>
      <c r="U60" s="69" t="s">
        <v>141</v>
      </c>
      <c r="V60" s="429"/>
      <c r="W60" s="68" t="s">
        <v>142</v>
      </c>
      <c r="X60" s="429"/>
      <c r="Y60" s="225" t="s">
        <v>143</v>
      </c>
      <c r="Z60" s="430"/>
      <c r="AA60" s="68" t="s">
        <v>142</v>
      </c>
      <c r="AB60" s="430"/>
      <c r="AC60" s="68" t="s">
        <v>144</v>
      </c>
      <c r="AD60" s="431" t="s">
        <v>145</v>
      </c>
      <c r="AE60" s="432" t="str">
        <f t="shared" si="0"/>
        <v/>
      </c>
      <c r="AF60" s="435" t="s">
        <v>146</v>
      </c>
      <c r="AG60" s="434" t="str">
        <f t="shared" si="1"/>
        <v/>
      </c>
    </row>
    <row r="61" spans="1:33" ht="36.75" customHeight="1">
      <c r="A61" s="419">
        <f t="shared" si="3"/>
        <v>50</v>
      </c>
      <c r="B61" s="420" t="str">
        <f>IF(基本情報入力シート!C83="","",基本情報入力シート!C83)</f>
        <v/>
      </c>
      <c r="C61" s="421" t="str">
        <f>IF(基本情報入力シート!D83="","",基本情報入力シート!D83)</f>
        <v/>
      </c>
      <c r="D61" s="422" t="str">
        <f>IF(基本情報入力シート!E83="","",基本情報入力シート!E83)</f>
        <v/>
      </c>
      <c r="E61" s="422" t="str">
        <f>IF(基本情報入力シート!F83="","",基本情報入力シート!F83)</f>
        <v/>
      </c>
      <c r="F61" s="422" t="str">
        <f>IF(基本情報入力シート!G83="","",基本情報入力シート!G83)</f>
        <v/>
      </c>
      <c r="G61" s="422" t="str">
        <f>IF(基本情報入力シート!H83="","",基本情報入力シート!H83)</f>
        <v/>
      </c>
      <c r="H61" s="422" t="str">
        <f>IF(基本情報入力シート!I83="","",基本情報入力シート!I83)</f>
        <v/>
      </c>
      <c r="I61" s="422" t="str">
        <f>IF(基本情報入力シート!J83="","",基本情報入力シート!J83)</f>
        <v/>
      </c>
      <c r="J61" s="422" t="str">
        <f>IF(基本情報入力シート!K83="","",基本情報入力シート!K83)</f>
        <v/>
      </c>
      <c r="K61" s="423" t="str">
        <f>IF(基本情報入力シート!L83="","",基本情報入力シート!L83)</f>
        <v/>
      </c>
      <c r="L61" s="424" t="str">
        <f>IF(基本情報入力シート!M83="","",基本情報入力シート!M83)</f>
        <v/>
      </c>
      <c r="M61" s="424" t="str">
        <f>IF(基本情報入力シート!R83="","",基本情報入力シート!R83)</f>
        <v/>
      </c>
      <c r="N61" s="424" t="str">
        <f>IF(基本情報入力シート!W83="","",基本情報入力シート!W83)</f>
        <v/>
      </c>
      <c r="O61" s="419" t="str">
        <f>IF(基本情報入力シート!X83="","",基本情報入力シート!X83)</f>
        <v/>
      </c>
      <c r="P61" s="425" t="str">
        <f>IF(基本情報入力シート!Y83="","",基本情報入力シート!Y83)</f>
        <v/>
      </c>
      <c r="Q61" s="426" t="str">
        <f>IF(基本情報入力シート!AB83="","",基本情報入力シート!AB83)</f>
        <v/>
      </c>
      <c r="R61" s="427"/>
      <c r="S61" s="428"/>
      <c r="T61" s="447" t="str">
        <f>IF(P61="","",VLOOKUP(P61,[7]【参考】数式用!$A$5:$H$34,MATCH(S61,[7]【参考】数式用!$C$4:$E$4,0)+2,0))</f>
        <v/>
      </c>
      <c r="U61" s="69" t="s">
        <v>141</v>
      </c>
      <c r="V61" s="429"/>
      <c r="W61" s="68" t="s">
        <v>142</v>
      </c>
      <c r="X61" s="429"/>
      <c r="Y61" s="225" t="s">
        <v>143</v>
      </c>
      <c r="Z61" s="430"/>
      <c r="AA61" s="68" t="s">
        <v>142</v>
      </c>
      <c r="AB61" s="430"/>
      <c r="AC61" s="68" t="s">
        <v>144</v>
      </c>
      <c r="AD61" s="431" t="s">
        <v>145</v>
      </c>
      <c r="AE61" s="432" t="str">
        <f t="shared" si="0"/>
        <v/>
      </c>
      <c r="AF61" s="435" t="s">
        <v>146</v>
      </c>
      <c r="AG61" s="434" t="str">
        <f t="shared" si="1"/>
        <v/>
      </c>
    </row>
    <row r="62" spans="1:33" ht="36.75" customHeight="1">
      <c r="A62" s="419">
        <f t="shared" si="3"/>
        <v>51</v>
      </c>
      <c r="B62" s="420" t="str">
        <f>IF(基本情報入力シート!C84="","",基本情報入力シート!C84)</f>
        <v/>
      </c>
      <c r="C62" s="421" t="str">
        <f>IF(基本情報入力シート!D84="","",基本情報入力シート!D84)</f>
        <v/>
      </c>
      <c r="D62" s="422" t="str">
        <f>IF(基本情報入力シート!E84="","",基本情報入力シート!E84)</f>
        <v/>
      </c>
      <c r="E62" s="422" t="str">
        <f>IF(基本情報入力シート!F84="","",基本情報入力シート!F84)</f>
        <v/>
      </c>
      <c r="F62" s="422" t="str">
        <f>IF(基本情報入力シート!G84="","",基本情報入力シート!G84)</f>
        <v/>
      </c>
      <c r="G62" s="422" t="str">
        <f>IF(基本情報入力シート!H84="","",基本情報入力シート!H84)</f>
        <v/>
      </c>
      <c r="H62" s="422" t="str">
        <f>IF(基本情報入力シート!I84="","",基本情報入力シート!I84)</f>
        <v/>
      </c>
      <c r="I62" s="422" t="str">
        <f>IF(基本情報入力シート!J84="","",基本情報入力シート!J84)</f>
        <v/>
      </c>
      <c r="J62" s="422" t="str">
        <f>IF(基本情報入力シート!K84="","",基本情報入力シート!K84)</f>
        <v/>
      </c>
      <c r="K62" s="423" t="str">
        <f>IF(基本情報入力シート!L84="","",基本情報入力シート!L84)</f>
        <v/>
      </c>
      <c r="L62" s="424" t="str">
        <f>IF(基本情報入力シート!M84="","",基本情報入力シート!M84)</f>
        <v/>
      </c>
      <c r="M62" s="424" t="str">
        <f>IF(基本情報入力シート!R84="","",基本情報入力シート!R84)</f>
        <v/>
      </c>
      <c r="N62" s="424" t="str">
        <f>IF(基本情報入力シート!W84="","",基本情報入力シート!W84)</f>
        <v/>
      </c>
      <c r="O62" s="419" t="str">
        <f>IF(基本情報入力シート!X84="","",基本情報入力シート!X84)</f>
        <v/>
      </c>
      <c r="P62" s="425" t="str">
        <f>IF(基本情報入力シート!Y84="","",基本情報入力シート!Y84)</f>
        <v/>
      </c>
      <c r="Q62" s="426" t="str">
        <f>IF(基本情報入力シート!AB84="","",基本情報入力シート!AB84)</f>
        <v/>
      </c>
      <c r="R62" s="427"/>
      <c r="S62" s="428"/>
      <c r="T62" s="447" t="str">
        <f>IF(P62="","",VLOOKUP(P62,[7]【参考】数式用!$A$5:$H$34,MATCH(S62,[7]【参考】数式用!$C$4:$E$4,0)+2,0))</f>
        <v/>
      </c>
      <c r="U62" s="69" t="s">
        <v>141</v>
      </c>
      <c r="V62" s="429"/>
      <c r="W62" s="68" t="s">
        <v>142</v>
      </c>
      <c r="X62" s="429"/>
      <c r="Y62" s="225" t="s">
        <v>143</v>
      </c>
      <c r="Z62" s="430"/>
      <c r="AA62" s="68" t="s">
        <v>142</v>
      </c>
      <c r="AB62" s="430"/>
      <c r="AC62" s="68" t="s">
        <v>144</v>
      </c>
      <c r="AD62" s="431" t="s">
        <v>145</v>
      </c>
      <c r="AE62" s="432" t="str">
        <f t="shared" si="0"/>
        <v/>
      </c>
      <c r="AF62" s="435" t="s">
        <v>146</v>
      </c>
      <c r="AG62" s="434" t="str">
        <f t="shared" si="1"/>
        <v/>
      </c>
    </row>
    <row r="63" spans="1:33" ht="36.75" customHeight="1">
      <c r="A63" s="419">
        <f t="shared" si="3"/>
        <v>52</v>
      </c>
      <c r="B63" s="420" t="str">
        <f>IF(基本情報入力シート!C85="","",基本情報入力シート!C85)</f>
        <v/>
      </c>
      <c r="C63" s="421" t="str">
        <f>IF(基本情報入力シート!D85="","",基本情報入力シート!D85)</f>
        <v/>
      </c>
      <c r="D63" s="422" t="str">
        <f>IF(基本情報入力シート!E85="","",基本情報入力シート!E85)</f>
        <v/>
      </c>
      <c r="E63" s="422" t="str">
        <f>IF(基本情報入力シート!F85="","",基本情報入力シート!F85)</f>
        <v/>
      </c>
      <c r="F63" s="422" t="str">
        <f>IF(基本情報入力シート!G85="","",基本情報入力シート!G85)</f>
        <v/>
      </c>
      <c r="G63" s="422" t="str">
        <f>IF(基本情報入力シート!H85="","",基本情報入力シート!H85)</f>
        <v/>
      </c>
      <c r="H63" s="422" t="str">
        <f>IF(基本情報入力シート!I85="","",基本情報入力シート!I85)</f>
        <v/>
      </c>
      <c r="I63" s="422" t="str">
        <f>IF(基本情報入力シート!J85="","",基本情報入力シート!J85)</f>
        <v/>
      </c>
      <c r="J63" s="422" t="str">
        <f>IF(基本情報入力シート!K85="","",基本情報入力シート!K85)</f>
        <v/>
      </c>
      <c r="K63" s="423" t="str">
        <f>IF(基本情報入力シート!L85="","",基本情報入力シート!L85)</f>
        <v/>
      </c>
      <c r="L63" s="424" t="str">
        <f>IF(基本情報入力シート!M85="","",基本情報入力シート!M85)</f>
        <v/>
      </c>
      <c r="M63" s="424" t="str">
        <f>IF(基本情報入力シート!R85="","",基本情報入力シート!R85)</f>
        <v/>
      </c>
      <c r="N63" s="424" t="str">
        <f>IF(基本情報入力シート!W85="","",基本情報入力シート!W85)</f>
        <v/>
      </c>
      <c r="O63" s="419" t="str">
        <f>IF(基本情報入力シート!X85="","",基本情報入力シート!X85)</f>
        <v/>
      </c>
      <c r="P63" s="425" t="str">
        <f>IF(基本情報入力シート!Y85="","",基本情報入力シート!Y85)</f>
        <v/>
      </c>
      <c r="Q63" s="426" t="str">
        <f>IF(基本情報入力シート!AB85="","",基本情報入力シート!AB85)</f>
        <v/>
      </c>
      <c r="R63" s="427"/>
      <c r="S63" s="428"/>
      <c r="T63" s="447" t="str">
        <f>IF(P63="","",VLOOKUP(P63,[7]【参考】数式用!$A$5:$H$34,MATCH(S63,[7]【参考】数式用!$C$4:$E$4,0)+2,0))</f>
        <v/>
      </c>
      <c r="U63" s="69" t="s">
        <v>141</v>
      </c>
      <c r="V63" s="429"/>
      <c r="W63" s="68" t="s">
        <v>142</v>
      </c>
      <c r="X63" s="429"/>
      <c r="Y63" s="225" t="s">
        <v>143</v>
      </c>
      <c r="Z63" s="430"/>
      <c r="AA63" s="68" t="s">
        <v>142</v>
      </c>
      <c r="AB63" s="430"/>
      <c r="AC63" s="68" t="s">
        <v>144</v>
      </c>
      <c r="AD63" s="431" t="s">
        <v>145</v>
      </c>
      <c r="AE63" s="432" t="str">
        <f t="shared" si="0"/>
        <v/>
      </c>
      <c r="AF63" s="435" t="s">
        <v>146</v>
      </c>
      <c r="AG63" s="434" t="str">
        <f t="shared" si="1"/>
        <v/>
      </c>
    </row>
    <row r="64" spans="1:33" ht="36.75" customHeight="1">
      <c r="A64" s="419">
        <f t="shared" si="3"/>
        <v>53</v>
      </c>
      <c r="B64" s="420" t="str">
        <f>IF(基本情報入力シート!C86="","",基本情報入力シート!C86)</f>
        <v/>
      </c>
      <c r="C64" s="421" t="str">
        <f>IF(基本情報入力シート!D86="","",基本情報入力シート!D86)</f>
        <v/>
      </c>
      <c r="D64" s="422" t="str">
        <f>IF(基本情報入力シート!E86="","",基本情報入力シート!E86)</f>
        <v/>
      </c>
      <c r="E64" s="422" t="str">
        <f>IF(基本情報入力シート!F86="","",基本情報入力シート!F86)</f>
        <v/>
      </c>
      <c r="F64" s="422" t="str">
        <f>IF(基本情報入力シート!G86="","",基本情報入力シート!G86)</f>
        <v/>
      </c>
      <c r="G64" s="422" t="str">
        <f>IF(基本情報入力シート!H86="","",基本情報入力シート!H86)</f>
        <v/>
      </c>
      <c r="H64" s="422" t="str">
        <f>IF(基本情報入力シート!I86="","",基本情報入力シート!I86)</f>
        <v/>
      </c>
      <c r="I64" s="422" t="str">
        <f>IF(基本情報入力シート!J86="","",基本情報入力シート!J86)</f>
        <v/>
      </c>
      <c r="J64" s="422" t="str">
        <f>IF(基本情報入力シート!K86="","",基本情報入力シート!K86)</f>
        <v/>
      </c>
      <c r="K64" s="423" t="str">
        <f>IF(基本情報入力シート!L86="","",基本情報入力シート!L86)</f>
        <v/>
      </c>
      <c r="L64" s="424" t="str">
        <f>IF(基本情報入力シート!M86="","",基本情報入力シート!M86)</f>
        <v/>
      </c>
      <c r="M64" s="424" t="str">
        <f>IF(基本情報入力シート!R86="","",基本情報入力シート!R86)</f>
        <v/>
      </c>
      <c r="N64" s="424" t="str">
        <f>IF(基本情報入力シート!W86="","",基本情報入力シート!W86)</f>
        <v/>
      </c>
      <c r="O64" s="419" t="str">
        <f>IF(基本情報入力シート!X86="","",基本情報入力シート!X86)</f>
        <v/>
      </c>
      <c r="P64" s="425" t="str">
        <f>IF(基本情報入力シート!Y86="","",基本情報入力シート!Y86)</f>
        <v/>
      </c>
      <c r="Q64" s="426" t="str">
        <f>IF(基本情報入力シート!AB86="","",基本情報入力シート!AB86)</f>
        <v/>
      </c>
      <c r="R64" s="427"/>
      <c r="S64" s="428"/>
      <c r="T64" s="447" t="str">
        <f>IF(P64="","",VLOOKUP(P64,[7]【参考】数式用!$A$5:$H$34,MATCH(S64,[7]【参考】数式用!$C$4:$E$4,0)+2,0))</f>
        <v/>
      </c>
      <c r="U64" s="69" t="s">
        <v>141</v>
      </c>
      <c r="V64" s="429"/>
      <c r="W64" s="68" t="s">
        <v>142</v>
      </c>
      <c r="X64" s="429"/>
      <c r="Y64" s="225" t="s">
        <v>143</v>
      </c>
      <c r="Z64" s="430"/>
      <c r="AA64" s="68" t="s">
        <v>142</v>
      </c>
      <c r="AB64" s="430"/>
      <c r="AC64" s="68" t="s">
        <v>144</v>
      </c>
      <c r="AD64" s="431" t="s">
        <v>145</v>
      </c>
      <c r="AE64" s="432" t="str">
        <f t="shared" si="0"/>
        <v/>
      </c>
      <c r="AF64" s="435" t="s">
        <v>146</v>
      </c>
      <c r="AG64" s="434" t="str">
        <f t="shared" si="1"/>
        <v/>
      </c>
    </row>
    <row r="65" spans="1:33" ht="36.75" customHeight="1">
      <c r="A65" s="419">
        <f t="shared" si="3"/>
        <v>54</v>
      </c>
      <c r="B65" s="420" t="str">
        <f>IF(基本情報入力シート!C87="","",基本情報入力シート!C87)</f>
        <v/>
      </c>
      <c r="C65" s="421" t="str">
        <f>IF(基本情報入力シート!D87="","",基本情報入力シート!D87)</f>
        <v/>
      </c>
      <c r="D65" s="422" t="str">
        <f>IF(基本情報入力シート!E87="","",基本情報入力シート!E87)</f>
        <v/>
      </c>
      <c r="E65" s="422" t="str">
        <f>IF(基本情報入力シート!F87="","",基本情報入力シート!F87)</f>
        <v/>
      </c>
      <c r="F65" s="422" t="str">
        <f>IF(基本情報入力シート!G87="","",基本情報入力シート!G87)</f>
        <v/>
      </c>
      <c r="G65" s="422" t="str">
        <f>IF(基本情報入力シート!H87="","",基本情報入力シート!H87)</f>
        <v/>
      </c>
      <c r="H65" s="422" t="str">
        <f>IF(基本情報入力シート!I87="","",基本情報入力シート!I87)</f>
        <v/>
      </c>
      <c r="I65" s="422" t="str">
        <f>IF(基本情報入力シート!J87="","",基本情報入力シート!J87)</f>
        <v/>
      </c>
      <c r="J65" s="422" t="str">
        <f>IF(基本情報入力シート!K87="","",基本情報入力シート!K87)</f>
        <v/>
      </c>
      <c r="K65" s="423" t="str">
        <f>IF(基本情報入力シート!L87="","",基本情報入力シート!L87)</f>
        <v/>
      </c>
      <c r="L65" s="424" t="str">
        <f>IF(基本情報入力シート!M87="","",基本情報入力シート!M87)</f>
        <v/>
      </c>
      <c r="M65" s="424" t="str">
        <f>IF(基本情報入力シート!R87="","",基本情報入力シート!R87)</f>
        <v/>
      </c>
      <c r="N65" s="424" t="str">
        <f>IF(基本情報入力シート!W87="","",基本情報入力シート!W87)</f>
        <v/>
      </c>
      <c r="O65" s="419" t="str">
        <f>IF(基本情報入力シート!X87="","",基本情報入力シート!X87)</f>
        <v/>
      </c>
      <c r="P65" s="425" t="str">
        <f>IF(基本情報入力シート!Y87="","",基本情報入力シート!Y87)</f>
        <v/>
      </c>
      <c r="Q65" s="426" t="str">
        <f>IF(基本情報入力シート!AB87="","",基本情報入力シート!AB87)</f>
        <v/>
      </c>
      <c r="R65" s="427"/>
      <c r="S65" s="428"/>
      <c r="T65" s="447" t="str">
        <f>IF(P65="","",VLOOKUP(P65,[7]【参考】数式用!$A$5:$H$34,MATCH(S65,[7]【参考】数式用!$C$4:$E$4,0)+2,0))</f>
        <v/>
      </c>
      <c r="U65" s="69" t="s">
        <v>141</v>
      </c>
      <c r="V65" s="429"/>
      <c r="W65" s="68" t="s">
        <v>142</v>
      </c>
      <c r="X65" s="429"/>
      <c r="Y65" s="225" t="s">
        <v>143</v>
      </c>
      <c r="Z65" s="430"/>
      <c r="AA65" s="68" t="s">
        <v>142</v>
      </c>
      <c r="AB65" s="430"/>
      <c r="AC65" s="68" t="s">
        <v>144</v>
      </c>
      <c r="AD65" s="431" t="s">
        <v>145</v>
      </c>
      <c r="AE65" s="432" t="str">
        <f t="shared" si="0"/>
        <v/>
      </c>
      <c r="AF65" s="435" t="s">
        <v>146</v>
      </c>
      <c r="AG65" s="434" t="str">
        <f t="shared" si="1"/>
        <v/>
      </c>
    </row>
    <row r="66" spans="1:33" ht="36.75" customHeight="1">
      <c r="A66" s="419">
        <f t="shared" si="3"/>
        <v>55</v>
      </c>
      <c r="B66" s="420" t="str">
        <f>IF(基本情報入力シート!C88="","",基本情報入力シート!C88)</f>
        <v/>
      </c>
      <c r="C66" s="421" t="str">
        <f>IF(基本情報入力シート!D88="","",基本情報入力シート!D88)</f>
        <v/>
      </c>
      <c r="D66" s="422" t="str">
        <f>IF(基本情報入力シート!E88="","",基本情報入力シート!E88)</f>
        <v/>
      </c>
      <c r="E66" s="422" t="str">
        <f>IF(基本情報入力シート!F88="","",基本情報入力シート!F88)</f>
        <v/>
      </c>
      <c r="F66" s="422" t="str">
        <f>IF(基本情報入力シート!G88="","",基本情報入力シート!G88)</f>
        <v/>
      </c>
      <c r="G66" s="422" t="str">
        <f>IF(基本情報入力シート!H88="","",基本情報入力シート!H88)</f>
        <v/>
      </c>
      <c r="H66" s="422" t="str">
        <f>IF(基本情報入力シート!I88="","",基本情報入力シート!I88)</f>
        <v/>
      </c>
      <c r="I66" s="422" t="str">
        <f>IF(基本情報入力シート!J88="","",基本情報入力シート!J88)</f>
        <v/>
      </c>
      <c r="J66" s="422" t="str">
        <f>IF(基本情報入力シート!K88="","",基本情報入力シート!K88)</f>
        <v/>
      </c>
      <c r="K66" s="423" t="str">
        <f>IF(基本情報入力シート!L88="","",基本情報入力シート!L88)</f>
        <v/>
      </c>
      <c r="L66" s="424" t="str">
        <f>IF(基本情報入力シート!M88="","",基本情報入力シート!M88)</f>
        <v/>
      </c>
      <c r="M66" s="424" t="str">
        <f>IF(基本情報入力シート!R88="","",基本情報入力シート!R88)</f>
        <v/>
      </c>
      <c r="N66" s="424" t="str">
        <f>IF(基本情報入力シート!W88="","",基本情報入力シート!W88)</f>
        <v/>
      </c>
      <c r="O66" s="419" t="str">
        <f>IF(基本情報入力シート!X88="","",基本情報入力シート!X88)</f>
        <v/>
      </c>
      <c r="P66" s="425" t="str">
        <f>IF(基本情報入力シート!Y88="","",基本情報入力シート!Y88)</f>
        <v/>
      </c>
      <c r="Q66" s="426" t="str">
        <f>IF(基本情報入力シート!AB88="","",基本情報入力シート!AB88)</f>
        <v/>
      </c>
      <c r="R66" s="427"/>
      <c r="S66" s="428"/>
      <c r="T66" s="447" t="str">
        <f>IF(P66="","",VLOOKUP(P66,[7]【参考】数式用!$A$5:$H$34,MATCH(S66,[7]【参考】数式用!$C$4:$E$4,0)+2,0))</f>
        <v/>
      </c>
      <c r="U66" s="69" t="s">
        <v>141</v>
      </c>
      <c r="V66" s="429"/>
      <c r="W66" s="68" t="s">
        <v>142</v>
      </c>
      <c r="X66" s="429"/>
      <c r="Y66" s="225" t="s">
        <v>143</v>
      </c>
      <c r="Z66" s="430"/>
      <c r="AA66" s="68" t="s">
        <v>142</v>
      </c>
      <c r="AB66" s="430"/>
      <c r="AC66" s="68" t="s">
        <v>144</v>
      </c>
      <c r="AD66" s="431" t="s">
        <v>145</v>
      </c>
      <c r="AE66" s="432" t="str">
        <f t="shared" si="0"/>
        <v/>
      </c>
      <c r="AF66" s="435" t="s">
        <v>146</v>
      </c>
      <c r="AG66" s="434" t="str">
        <f t="shared" si="1"/>
        <v/>
      </c>
    </row>
    <row r="67" spans="1:33" ht="36.75" customHeight="1">
      <c r="A67" s="419">
        <f t="shared" si="3"/>
        <v>56</v>
      </c>
      <c r="B67" s="420" t="str">
        <f>IF(基本情報入力シート!C89="","",基本情報入力シート!C89)</f>
        <v/>
      </c>
      <c r="C67" s="421" t="str">
        <f>IF(基本情報入力シート!D89="","",基本情報入力シート!D89)</f>
        <v/>
      </c>
      <c r="D67" s="422" t="str">
        <f>IF(基本情報入力シート!E89="","",基本情報入力シート!E89)</f>
        <v/>
      </c>
      <c r="E67" s="422" t="str">
        <f>IF(基本情報入力シート!F89="","",基本情報入力シート!F89)</f>
        <v/>
      </c>
      <c r="F67" s="422" t="str">
        <f>IF(基本情報入力シート!G89="","",基本情報入力シート!G89)</f>
        <v/>
      </c>
      <c r="G67" s="422" t="str">
        <f>IF(基本情報入力シート!H89="","",基本情報入力シート!H89)</f>
        <v/>
      </c>
      <c r="H67" s="422" t="str">
        <f>IF(基本情報入力シート!I89="","",基本情報入力シート!I89)</f>
        <v/>
      </c>
      <c r="I67" s="422" t="str">
        <f>IF(基本情報入力シート!J89="","",基本情報入力シート!J89)</f>
        <v/>
      </c>
      <c r="J67" s="422" t="str">
        <f>IF(基本情報入力シート!K89="","",基本情報入力シート!K89)</f>
        <v/>
      </c>
      <c r="K67" s="423" t="str">
        <f>IF(基本情報入力シート!L89="","",基本情報入力シート!L89)</f>
        <v/>
      </c>
      <c r="L67" s="424" t="str">
        <f>IF(基本情報入力シート!M89="","",基本情報入力シート!M89)</f>
        <v/>
      </c>
      <c r="M67" s="424" t="str">
        <f>IF(基本情報入力シート!R89="","",基本情報入力シート!R89)</f>
        <v/>
      </c>
      <c r="N67" s="424" t="str">
        <f>IF(基本情報入力シート!W89="","",基本情報入力シート!W89)</f>
        <v/>
      </c>
      <c r="O67" s="419" t="str">
        <f>IF(基本情報入力シート!X89="","",基本情報入力シート!X89)</f>
        <v/>
      </c>
      <c r="P67" s="425" t="str">
        <f>IF(基本情報入力シート!Y89="","",基本情報入力シート!Y89)</f>
        <v/>
      </c>
      <c r="Q67" s="426" t="str">
        <f>IF(基本情報入力シート!AB89="","",基本情報入力シート!AB89)</f>
        <v/>
      </c>
      <c r="R67" s="427"/>
      <c r="S67" s="428"/>
      <c r="T67" s="447" t="str">
        <f>IF(P67="","",VLOOKUP(P67,[7]【参考】数式用!$A$5:$H$34,MATCH(S67,[7]【参考】数式用!$C$4:$E$4,0)+2,0))</f>
        <v/>
      </c>
      <c r="U67" s="69" t="s">
        <v>141</v>
      </c>
      <c r="V67" s="429"/>
      <c r="W67" s="68" t="s">
        <v>142</v>
      </c>
      <c r="X67" s="429"/>
      <c r="Y67" s="225" t="s">
        <v>143</v>
      </c>
      <c r="Z67" s="430"/>
      <c r="AA67" s="68" t="s">
        <v>142</v>
      </c>
      <c r="AB67" s="430"/>
      <c r="AC67" s="68" t="s">
        <v>144</v>
      </c>
      <c r="AD67" s="431" t="s">
        <v>145</v>
      </c>
      <c r="AE67" s="432" t="str">
        <f t="shared" si="0"/>
        <v/>
      </c>
      <c r="AF67" s="435" t="s">
        <v>146</v>
      </c>
      <c r="AG67" s="434" t="str">
        <f t="shared" si="1"/>
        <v/>
      </c>
    </row>
    <row r="68" spans="1:33" ht="36.75" customHeight="1">
      <c r="A68" s="419">
        <f t="shared" si="3"/>
        <v>57</v>
      </c>
      <c r="B68" s="420" t="str">
        <f>IF(基本情報入力シート!C90="","",基本情報入力シート!C90)</f>
        <v/>
      </c>
      <c r="C68" s="421" t="str">
        <f>IF(基本情報入力シート!D90="","",基本情報入力シート!D90)</f>
        <v/>
      </c>
      <c r="D68" s="422" t="str">
        <f>IF(基本情報入力シート!E90="","",基本情報入力シート!E90)</f>
        <v/>
      </c>
      <c r="E68" s="422" t="str">
        <f>IF(基本情報入力シート!F90="","",基本情報入力シート!F90)</f>
        <v/>
      </c>
      <c r="F68" s="422" t="str">
        <f>IF(基本情報入力シート!G90="","",基本情報入力シート!G90)</f>
        <v/>
      </c>
      <c r="G68" s="422" t="str">
        <f>IF(基本情報入力シート!H90="","",基本情報入力シート!H90)</f>
        <v/>
      </c>
      <c r="H68" s="422" t="str">
        <f>IF(基本情報入力シート!I90="","",基本情報入力シート!I90)</f>
        <v/>
      </c>
      <c r="I68" s="422" t="str">
        <f>IF(基本情報入力シート!J90="","",基本情報入力シート!J90)</f>
        <v/>
      </c>
      <c r="J68" s="422" t="str">
        <f>IF(基本情報入力シート!K90="","",基本情報入力シート!K90)</f>
        <v/>
      </c>
      <c r="K68" s="423" t="str">
        <f>IF(基本情報入力シート!L90="","",基本情報入力シート!L90)</f>
        <v/>
      </c>
      <c r="L68" s="424" t="str">
        <f>IF(基本情報入力シート!M90="","",基本情報入力シート!M90)</f>
        <v/>
      </c>
      <c r="M68" s="424" t="str">
        <f>IF(基本情報入力シート!R90="","",基本情報入力シート!R90)</f>
        <v/>
      </c>
      <c r="N68" s="424" t="str">
        <f>IF(基本情報入力シート!W90="","",基本情報入力シート!W90)</f>
        <v/>
      </c>
      <c r="O68" s="419" t="str">
        <f>IF(基本情報入力シート!X90="","",基本情報入力シート!X90)</f>
        <v/>
      </c>
      <c r="P68" s="425" t="str">
        <f>IF(基本情報入力シート!Y90="","",基本情報入力シート!Y90)</f>
        <v/>
      </c>
      <c r="Q68" s="426" t="str">
        <f>IF(基本情報入力シート!AB90="","",基本情報入力シート!AB90)</f>
        <v/>
      </c>
      <c r="R68" s="427"/>
      <c r="S68" s="428"/>
      <c r="T68" s="447" t="str">
        <f>IF(P68="","",VLOOKUP(P68,[7]【参考】数式用!$A$5:$H$34,MATCH(S68,[7]【参考】数式用!$C$4:$E$4,0)+2,0))</f>
        <v/>
      </c>
      <c r="U68" s="69" t="s">
        <v>141</v>
      </c>
      <c r="V68" s="429"/>
      <c r="W68" s="68" t="s">
        <v>142</v>
      </c>
      <c r="X68" s="429"/>
      <c r="Y68" s="225" t="s">
        <v>143</v>
      </c>
      <c r="Z68" s="430"/>
      <c r="AA68" s="68" t="s">
        <v>142</v>
      </c>
      <c r="AB68" s="430"/>
      <c r="AC68" s="68" t="s">
        <v>144</v>
      </c>
      <c r="AD68" s="431" t="s">
        <v>145</v>
      </c>
      <c r="AE68" s="432" t="str">
        <f t="shared" si="0"/>
        <v/>
      </c>
      <c r="AF68" s="435" t="s">
        <v>146</v>
      </c>
      <c r="AG68" s="434" t="str">
        <f t="shared" si="1"/>
        <v/>
      </c>
    </row>
    <row r="69" spans="1:33" ht="36.75" customHeight="1">
      <c r="A69" s="419">
        <f t="shared" si="3"/>
        <v>58</v>
      </c>
      <c r="B69" s="420" t="str">
        <f>IF(基本情報入力シート!C91="","",基本情報入力シート!C91)</f>
        <v/>
      </c>
      <c r="C69" s="421" t="str">
        <f>IF(基本情報入力シート!D91="","",基本情報入力シート!D91)</f>
        <v/>
      </c>
      <c r="D69" s="422" t="str">
        <f>IF(基本情報入力シート!E91="","",基本情報入力シート!E91)</f>
        <v/>
      </c>
      <c r="E69" s="422" t="str">
        <f>IF(基本情報入力シート!F91="","",基本情報入力シート!F91)</f>
        <v/>
      </c>
      <c r="F69" s="422" t="str">
        <f>IF(基本情報入力シート!G91="","",基本情報入力シート!G91)</f>
        <v/>
      </c>
      <c r="G69" s="422" t="str">
        <f>IF(基本情報入力シート!H91="","",基本情報入力シート!H91)</f>
        <v/>
      </c>
      <c r="H69" s="422" t="str">
        <f>IF(基本情報入力シート!I91="","",基本情報入力シート!I91)</f>
        <v/>
      </c>
      <c r="I69" s="422" t="str">
        <f>IF(基本情報入力シート!J91="","",基本情報入力シート!J91)</f>
        <v/>
      </c>
      <c r="J69" s="422" t="str">
        <f>IF(基本情報入力シート!K91="","",基本情報入力シート!K91)</f>
        <v/>
      </c>
      <c r="K69" s="423" t="str">
        <f>IF(基本情報入力シート!L91="","",基本情報入力シート!L91)</f>
        <v/>
      </c>
      <c r="L69" s="424" t="str">
        <f>IF(基本情報入力シート!M91="","",基本情報入力シート!M91)</f>
        <v/>
      </c>
      <c r="M69" s="424" t="str">
        <f>IF(基本情報入力シート!R91="","",基本情報入力シート!R91)</f>
        <v/>
      </c>
      <c r="N69" s="424" t="str">
        <f>IF(基本情報入力シート!W91="","",基本情報入力シート!W91)</f>
        <v/>
      </c>
      <c r="O69" s="419" t="str">
        <f>IF(基本情報入力シート!X91="","",基本情報入力シート!X91)</f>
        <v/>
      </c>
      <c r="P69" s="425" t="str">
        <f>IF(基本情報入力シート!Y91="","",基本情報入力シート!Y91)</f>
        <v/>
      </c>
      <c r="Q69" s="426" t="str">
        <f>IF(基本情報入力シート!AB91="","",基本情報入力シート!AB91)</f>
        <v/>
      </c>
      <c r="R69" s="427"/>
      <c r="S69" s="428"/>
      <c r="T69" s="447" t="str">
        <f>IF(P69="","",VLOOKUP(P69,[7]【参考】数式用!$A$5:$H$34,MATCH(S69,[7]【参考】数式用!$C$4:$E$4,0)+2,0))</f>
        <v/>
      </c>
      <c r="U69" s="69" t="s">
        <v>141</v>
      </c>
      <c r="V69" s="429"/>
      <c r="W69" s="68" t="s">
        <v>142</v>
      </c>
      <c r="X69" s="429"/>
      <c r="Y69" s="225" t="s">
        <v>143</v>
      </c>
      <c r="Z69" s="430"/>
      <c r="AA69" s="68" t="s">
        <v>142</v>
      </c>
      <c r="AB69" s="430"/>
      <c r="AC69" s="68" t="s">
        <v>144</v>
      </c>
      <c r="AD69" s="431" t="s">
        <v>145</v>
      </c>
      <c r="AE69" s="432" t="str">
        <f t="shared" si="0"/>
        <v/>
      </c>
      <c r="AF69" s="435" t="s">
        <v>146</v>
      </c>
      <c r="AG69" s="434" t="str">
        <f t="shared" si="1"/>
        <v/>
      </c>
    </row>
    <row r="70" spans="1:33" ht="36.75" customHeight="1">
      <c r="A70" s="419">
        <f t="shared" si="3"/>
        <v>59</v>
      </c>
      <c r="B70" s="420" t="str">
        <f>IF(基本情報入力シート!C92="","",基本情報入力シート!C92)</f>
        <v/>
      </c>
      <c r="C70" s="421" t="str">
        <f>IF(基本情報入力シート!D92="","",基本情報入力シート!D92)</f>
        <v/>
      </c>
      <c r="D70" s="422" t="str">
        <f>IF(基本情報入力シート!E92="","",基本情報入力シート!E92)</f>
        <v/>
      </c>
      <c r="E70" s="422" t="str">
        <f>IF(基本情報入力シート!F92="","",基本情報入力シート!F92)</f>
        <v/>
      </c>
      <c r="F70" s="422" t="str">
        <f>IF(基本情報入力シート!G92="","",基本情報入力シート!G92)</f>
        <v/>
      </c>
      <c r="G70" s="422" t="str">
        <f>IF(基本情報入力シート!H92="","",基本情報入力シート!H92)</f>
        <v/>
      </c>
      <c r="H70" s="422" t="str">
        <f>IF(基本情報入力シート!I92="","",基本情報入力シート!I92)</f>
        <v/>
      </c>
      <c r="I70" s="422" t="str">
        <f>IF(基本情報入力シート!J92="","",基本情報入力シート!J92)</f>
        <v/>
      </c>
      <c r="J70" s="422" t="str">
        <f>IF(基本情報入力シート!K92="","",基本情報入力シート!K92)</f>
        <v/>
      </c>
      <c r="K70" s="423" t="str">
        <f>IF(基本情報入力シート!L92="","",基本情報入力シート!L92)</f>
        <v/>
      </c>
      <c r="L70" s="424" t="str">
        <f>IF(基本情報入力シート!M92="","",基本情報入力シート!M92)</f>
        <v/>
      </c>
      <c r="M70" s="424" t="str">
        <f>IF(基本情報入力シート!R92="","",基本情報入力シート!R92)</f>
        <v/>
      </c>
      <c r="N70" s="424" t="str">
        <f>IF(基本情報入力シート!W92="","",基本情報入力シート!W92)</f>
        <v/>
      </c>
      <c r="O70" s="419" t="str">
        <f>IF(基本情報入力シート!X92="","",基本情報入力シート!X92)</f>
        <v/>
      </c>
      <c r="P70" s="425" t="str">
        <f>IF(基本情報入力シート!Y92="","",基本情報入力シート!Y92)</f>
        <v/>
      </c>
      <c r="Q70" s="426" t="str">
        <f>IF(基本情報入力シート!AB92="","",基本情報入力シート!AB92)</f>
        <v/>
      </c>
      <c r="R70" s="427"/>
      <c r="S70" s="428"/>
      <c r="T70" s="447" t="str">
        <f>IF(P70="","",VLOOKUP(P70,[7]【参考】数式用!$A$5:$H$34,MATCH(S70,[7]【参考】数式用!$C$4:$E$4,0)+2,0))</f>
        <v/>
      </c>
      <c r="U70" s="69" t="s">
        <v>141</v>
      </c>
      <c r="V70" s="429"/>
      <c r="W70" s="68" t="s">
        <v>142</v>
      </c>
      <c r="X70" s="429"/>
      <c r="Y70" s="225" t="s">
        <v>143</v>
      </c>
      <c r="Z70" s="430"/>
      <c r="AA70" s="68" t="s">
        <v>142</v>
      </c>
      <c r="AB70" s="430"/>
      <c r="AC70" s="68" t="s">
        <v>144</v>
      </c>
      <c r="AD70" s="431" t="s">
        <v>145</v>
      </c>
      <c r="AE70" s="432" t="str">
        <f t="shared" si="0"/>
        <v/>
      </c>
      <c r="AF70" s="435" t="s">
        <v>146</v>
      </c>
      <c r="AG70" s="434" t="str">
        <f t="shared" si="1"/>
        <v/>
      </c>
    </row>
    <row r="71" spans="1:33" ht="36.75" customHeight="1">
      <c r="A71" s="419">
        <f t="shared" si="3"/>
        <v>60</v>
      </c>
      <c r="B71" s="420" t="str">
        <f>IF(基本情報入力シート!C93="","",基本情報入力シート!C93)</f>
        <v/>
      </c>
      <c r="C71" s="421" t="str">
        <f>IF(基本情報入力シート!D93="","",基本情報入力シート!D93)</f>
        <v/>
      </c>
      <c r="D71" s="422" t="str">
        <f>IF(基本情報入力シート!E93="","",基本情報入力シート!E93)</f>
        <v/>
      </c>
      <c r="E71" s="422" t="str">
        <f>IF(基本情報入力シート!F93="","",基本情報入力シート!F93)</f>
        <v/>
      </c>
      <c r="F71" s="422" t="str">
        <f>IF(基本情報入力シート!G93="","",基本情報入力シート!G93)</f>
        <v/>
      </c>
      <c r="G71" s="422" t="str">
        <f>IF(基本情報入力シート!H93="","",基本情報入力シート!H93)</f>
        <v/>
      </c>
      <c r="H71" s="422" t="str">
        <f>IF(基本情報入力シート!I93="","",基本情報入力シート!I93)</f>
        <v/>
      </c>
      <c r="I71" s="422" t="str">
        <f>IF(基本情報入力シート!J93="","",基本情報入力シート!J93)</f>
        <v/>
      </c>
      <c r="J71" s="422" t="str">
        <f>IF(基本情報入力シート!K93="","",基本情報入力シート!K93)</f>
        <v/>
      </c>
      <c r="K71" s="423" t="str">
        <f>IF(基本情報入力シート!L93="","",基本情報入力シート!L93)</f>
        <v/>
      </c>
      <c r="L71" s="424" t="str">
        <f>IF(基本情報入力シート!M93="","",基本情報入力シート!M93)</f>
        <v/>
      </c>
      <c r="M71" s="424" t="str">
        <f>IF(基本情報入力シート!R93="","",基本情報入力シート!R93)</f>
        <v/>
      </c>
      <c r="N71" s="424" t="str">
        <f>IF(基本情報入力シート!W93="","",基本情報入力シート!W93)</f>
        <v/>
      </c>
      <c r="O71" s="419" t="str">
        <f>IF(基本情報入力シート!X93="","",基本情報入力シート!X93)</f>
        <v/>
      </c>
      <c r="P71" s="425" t="str">
        <f>IF(基本情報入力シート!Y93="","",基本情報入力シート!Y93)</f>
        <v/>
      </c>
      <c r="Q71" s="426" t="str">
        <f>IF(基本情報入力シート!AB93="","",基本情報入力シート!AB93)</f>
        <v/>
      </c>
      <c r="R71" s="427"/>
      <c r="S71" s="428"/>
      <c r="T71" s="447" t="str">
        <f>IF(P71="","",VLOOKUP(P71,[7]【参考】数式用!$A$5:$H$34,MATCH(S71,[7]【参考】数式用!$C$4:$E$4,0)+2,0))</f>
        <v/>
      </c>
      <c r="U71" s="69" t="s">
        <v>141</v>
      </c>
      <c r="V71" s="429"/>
      <c r="W71" s="68" t="s">
        <v>142</v>
      </c>
      <c r="X71" s="429"/>
      <c r="Y71" s="225" t="s">
        <v>143</v>
      </c>
      <c r="Z71" s="430"/>
      <c r="AA71" s="68" t="s">
        <v>142</v>
      </c>
      <c r="AB71" s="430"/>
      <c r="AC71" s="68" t="s">
        <v>144</v>
      </c>
      <c r="AD71" s="431" t="s">
        <v>145</v>
      </c>
      <c r="AE71" s="432" t="str">
        <f t="shared" si="0"/>
        <v/>
      </c>
      <c r="AF71" s="435" t="s">
        <v>146</v>
      </c>
      <c r="AG71" s="434" t="str">
        <f t="shared" si="1"/>
        <v/>
      </c>
    </row>
    <row r="72" spans="1:33" ht="36.75" customHeight="1">
      <c r="A72" s="419">
        <f t="shared" si="3"/>
        <v>61</v>
      </c>
      <c r="B72" s="420" t="str">
        <f>IF(基本情報入力シート!C94="","",基本情報入力シート!C94)</f>
        <v/>
      </c>
      <c r="C72" s="421" t="str">
        <f>IF(基本情報入力シート!D94="","",基本情報入力シート!D94)</f>
        <v/>
      </c>
      <c r="D72" s="422" t="str">
        <f>IF(基本情報入力シート!E94="","",基本情報入力シート!E94)</f>
        <v/>
      </c>
      <c r="E72" s="422" t="str">
        <f>IF(基本情報入力シート!F94="","",基本情報入力シート!F94)</f>
        <v/>
      </c>
      <c r="F72" s="422" t="str">
        <f>IF(基本情報入力シート!G94="","",基本情報入力シート!G94)</f>
        <v/>
      </c>
      <c r="G72" s="422" t="str">
        <f>IF(基本情報入力シート!H94="","",基本情報入力シート!H94)</f>
        <v/>
      </c>
      <c r="H72" s="422" t="str">
        <f>IF(基本情報入力シート!I94="","",基本情報入力シート!I94)</f>
        <v/>
      </c>
      <c r="I72" s="422" t="str">
        <f>IF(基本情報入力シート!J94="","",基本情報入力シート!J94)</f>
        <v/>
      </c>
      <c r="J72" s="422" t="str">
        <f>IF(基本情報入力シート!K94="","",基本情報入力シート!K94)</f>
        <v/>
      </c>
      <c r="K72" s="423" t="str">
        <f>IF(基本情報入力シート!L94="","",基本情報入力シート!L94)</f>
        <v/>
      </c>
      <c r="L72" s="424" t="str">
        <f>IF(基本情報入力シート!M94="","",基本情報入力シート!M94)</f>
        <v/>
      </c>
      <c r="M72" s="424" t="str">
        <f>IF(基本情報入力シート!R94="","",基本情報入力シート!R94)</f>
        <v/>
      </c>
      <c r="N72" s="424" t="str">
        <f>IF(基本情報入力シート!W94="","",基本情報入力シート!W94)</f>
        <v/>
      </c>
      <c r="O72" s="419" t="str">
        <f>IF(基本情報入力シート!X94="","",基本情報入力シート!X94)</f>
        <v/>
      </c>
      <c r="P72" s="425" t="str">
        <f>IF(基本情報入力シート!Y94="","",基本情報入力シート!Y94)</f>
        <v/>
      </c>
      <c r="Q72" s="426" t="str">
        <f>IF(基本情報入力シート!AB94="","",基本情報入力シート!AB94)</f>
        <v/>
      </c>
      <c r="R72" s="427"/>
      <c r="S72" s="428"/>
      <c r="T72" s="447" t="str">
        <f>IF(P72="","",VLOOKUP(P72,[7]【参考】数式用!$A$5:$H$34,MATCH(S72,[7]【参考】数式用!$C$4:$E$4,0)+2,0))</f>
        <v/>
      </c>
      <c r="U72" s="69" t="s">
        <v>141</v>
      </c>
      <c r="V72" s="429"/>
      <c r="W72" s="68" t="s">
        <v>142</v>
      </c>
      <c r="X72" s="429"/>
      <c r="Y72" s="225" t="s">
        <v>143</v>
      </c>
      <c r="Z72" s="430"/>
      <c r="AA72" s="68" t="s">
        <v>142</v>
      </c>
      <c r="AB72" s="430"/>
      <c r="AC72" s="68" t="s">
        <v>144</v>
      </c>
      <c r="AD72" s="431" t="s">
        <v>145</v>
      </c>
      <c r="AE72" s="432" t="str">
        <f t="shared" si="0"/>
        <v/>
      </c>
      <c r="AF72" s="435" t="s">
        <v>146</v>
      </c>
      <c r="AG72" s="434" t="str">
        <f t="shared" si="1"/>
        <v/>
      </c>
    </row>
    <row r="73" spans="1:33" ht="36.75" customHeight="1">
      <c r="A73" s="419">
        <f t="shared" si="3"/>
        <v>62</v>
      </c>
      <c r="B73" s="420" t="str">
        <f>IF(基本情報入力シート!C95="","",基本情報入力シート!C95)</f>
        <v/>
      </c>
      <c r="C73" s="421" t="str">
        <f>IF(基本情報入力シート!D95="","",基本情報入力シート!D95)</f>
        <v/>
      </c>
      <c r="D73" s="422" t="str">
        <f>IF(基本情報入力シート!E95="","",基本情報入力シート!E95)</f>
        <v/>
      </c>
      <c r="E73" s="422" t="str">
        <f>IF(基本情報入力シート!F95="","",基本情報入力シート!F95)</f>
        <v/>
      </c>
      <c r="F73" s="422" t="str">
        <f>IF(基本情報入力シート!G95="","",基本情報入力シート!G95)</f>
        <v/>
      </c>
      <c r="G73" s="422" t="str">
        <f>IF(基本情報入力シート!H95="","",基本情報入力シート!H95)</f>
        <v/>
      </c>
      <c r="H73" s="422" t="str">
        <f>IF(基本情報入力シート!I95="","",基本情報入力シート!I95)</f>
        <v/>
      </c>
      <c r="I73" s="422" t="str">
        <f>IF(基本情報入力シート!J95="","",基本情報入力シート!J95)</f>
        <v/>
      </c>
      <c r="J73" s="422" t="str">
        <f>IF(基本情報入力シート!K95="","",基本情報入力シート!K95)</f>
        <v/>
      </c>
      <c r="K73" s="423" t="str">
        <f>IF(基本情報入力シート!L95="","",基本情報入力シート!L95)</f>
        <v/>
      </c>
      <c r="L73" s="424" t="str">
        <f>IF(基本情報入力シート!M95="","",基本情報入力シート!M95)</f>
        <v/>
      </c>
      <c r="M73" s="424" t="str">
        <f>IF(基本情報入力シート!R95="","",基本情報入力シート!R95)</f>
        <v/>
      </c>
      <c r="N73" s="424" t="str">
        <f>IF(基本情報入力シート!W95="","",基本情報入力シート!W95)</f>
        <v/>
      </c>
      <c r="O73" s="419" t="str">
        <f>IF(基本情報入力シート!X95="","",基本情報入力シート!X95)</f>
        <v/>
      </c>
      <c r="P73" s="425" t="str">
        <f>IF(基本情報入力シート!Y95="","",基本情報入力シート!Y95)</f>
        <v/>
      </c>
      <c r="Q73" s="426" t="str">
        <f>IF(基本情報入力シート!AB95="","",基本情報入力シート!AB95)</f>
        <v/>
      </c>
      <c r="R73" s="427"/>
      <c r="S73" s="428"/>
      <c r="T73" s="447" t="str">
        <f>IF(P73="","",VLOOKUP(P73,[7]【参考】数式用!$A$5:$H$34,MATCH(S73,[7]【参考】数式用!$C$4:$E$4,0)+2,0))</f>
        <v/>
      </c>
      <c r="U73" s="69" t="s">
        <v>141</v>
      </c>
      <c r="V73" s="429"/>
      <c r="W73" s="68" t="s">
        <v>142</v>
      </c>
      <c r="X73" s="429"/>
      <c r="Y73" s="225" t="s">
        <v>143</v>
      </c>
      <c r="Z73" s="430"/>
      <c r="AA73" s="68" t="s">
        <v>142</v>
      </c>
      <c r="AB73" s="430"/>
      <c r="AC73" s="68" t="s">
        <v>144</v>
      </c>
      <c r="AD73" s="431" t="s">
        <v>145</v>
      </c>
      <c r="AE73" s="432" t="str">
        <f t="shared" si="0"/>
        <v/>
      </c>
      <c r="AF73" s="435" t="s">
        <v>146</v>
      </c>
      <c r="AG73" s="434" t="str">
        <f t="shared" si="1"/>
        <v/>
      </c>
    </row>
    <row r="74" spans="1:33" ht="36.75" customHeight="1">
      <c r="A74" s="419">
        <f t="shared" si="3"/>
        <v>63</v>
      </c>
      <c r="B74" s="420" t="str">
        <f>IF(基本情報入力シート!C96="","",基本情報入力シート!C96)</f>
        <v/>
      </c>
      <c r="C74" s="421" t="str">
        <f>IF(基本情報入力シート!D96="","",基本情報入力シート!D96)</f>
        <v/>
      </c>
      <c r="D74" s="422" t="str">
        <f>IF(基本情報入力シート!E96="","",基本情報入力シート!E96)</f>
        <v/>
      </c>
      <c r="E74" s="422" t="str">
        <f>IF(基本情報入力シート!F96="","",基本情報入力シート!F96)</f>
        <v/>
      </c>
      <c r="F74" s="422" t="str">
        <f>IF(基本情報入力シート!G96="","",基本情報入力シート!G96)</f>
        <v/>
      </c>
      <c r="G74" s="422" t="str">
        <f>IF(基本情報入力シート!H96="","",基本情報入力シート!H96)</f>
        <v/>
      </c>
      <c r="H74" s="422" t="str">
        <f>IF(基本情報入力シート!I96="","",基本情報入力シート!I96)</f>
        <v/>
      </c>
      <c r="I74" s="422" t="str">
        <f>IF(基本情報入力シート!J96="","",基本情報入力シート!J96)</f>
        <v/>
      </c>
      <c r="J74" s="422" t="str">
        <f>IF(基本情報入力シート!K96="","",基本情報入力シート!K96)</f>
        <v/>
      </c>
      <c r="K74" s="423" t="str">
        <f>IF(基本情報入力シート!L96="","",基本情報入力シート!L96)</f>
        <v/>
      </c>
      <c r="L74" s="424" t="str">
        <f>IF(基本情報入力シート!M96="","",基本情報入力シート!M96)</f>
        <v/>
      </c>
      <c r="M74" s="424" t="str">
        <f>IF(基本情報入力シート!R96="","",基本情報入力シート!R96)</f>
        <v/>
      </c>
      <c r="N74" s="424" t="str">
        <f>IF(基本情報入力シート!W96="","",基本情報入力シート!W96)</f>
        <v/>
      </c>
      <c r="O74" s="419" t="str">
        <f>IF(基本情報入力シート!X96="","",基本情報入力シート!X96)</f>
        <v/>
      </c>
      <c r="P74" s="425" t="str">
        <f>IF(基本情報入力シート!Y96="","",基本情報入力シート!Y96)</f>
        <v/>
      </c>
      <c r="Q74" s="426" t="str">
        <f>IF(基本情報入力シート!AB96="","",基本情報入力シート!AB96)</f>
        <v/>
      </c>
      <c r="R74" s="427"/>
      <c r="S74" s="428"/>
      <c r="T74" s="447" t="str">
        <f>IF(P74="","",VLOOKUP(P74,[7]【参考】数式用!$A$5:$H$34,MATCH(S74,[7]【参考】数式用!$C$4:$E$4,0)+2,0))</f>
        <v/>
      </c>
      <c r="U74" s="69" t="s">
        <v>141</v>
      </c>
      <c r="V74" s="429"/>
      <c r="W74" s="68" t="s">
        <v>142</v>
      </c>
      <c r="X74" s="429"/>
      <c r="Y74" s="225" t="s">
        <v>143</v>
      </c>
      <c r="Z74" s="430"/>
      <c r="AA74" s="68" t="s">
        <v>142</v>
      </c>
      <c r="AB74" s="430"/>
      <c r="AC74" s="68" t="s">
        <v>144</v>
      </c>
      <c r="AD74" s="431" t="s">
        <v>145</v>
      </c>
      <c r="AE74" s="432" t="str">
        <f t="shared" si="0"/>
        <v/>
      </c>
      <c r="AF74" s="435" t="s">
        <v>146</v>
      </c>
      <c r="AG74" s="434" t="str">
        <f t="shared" si="1"/>
        <v/>
      </c>
    </row>
    <row r="75" spans="1:33" ht="36.75" customHeight="1">
      <c r="A75" s="419">
        <f t="shared" si="3"/>
        <v>64</v>
      </c>
      <c r="B75" s="420" t="str">
        <f>IF(基本情報入力シート!C97="","",基本情報入力シート!C97)</f>
        <v/>
      </c>
      <c r="C75" s="421" t="str">
        <f>IF(基本情報入力シート!D97="","",基本情報入力シート!D97)</f>
        <v/>
      </c>
      <c r="D75" s="422" t="str">
        <f>IF(基本情報入力シート!E97="","",基本情報入力シート!E97)</f>
        <v/>
      </c>
      <c r="E75" s="422" t="str">
        <f>IF(基本情報入力シート!F97="","",基本情報入力シート!F97)</f>
        <v/>
      </c>
      <c r="F75" s="422" t="str">
        <f>IF(基本情報入力シート!G97="","",基本情報入力シート!G97)</f>
        <v/>
      </c>
      <c r="G75" s="422" t="str">
        <f>IF(基本情報入力シート!H97="","",基本情報入力シート!H97)</f>
        <v/>
      </c>
      <c r="H75" s="422" t="str">
        <f>IF(基本情報入力シート!I97="","",基本情報入力シート!I97)</f>
        <v/>
      </c>
      <c r="I75" s="422" t="str">
        <f>IF(基本情報入力シート!J97="","",基本情報入力シート!J97)</f>
        <v/>
      </c>
      <c r="J75" s="422" t="str">
        <f>IF(基本情報入力シート!K97="","",基本情報入力シート!K97)</f>
        <v/>
      </c>
      <c r="K75" s="423" t="str">
        <f>IF(基本情報入力シート!L97="","",基本情報入力シート!L97)</f>
        <v/>
      </c>
      <c r="L75" s="424" t="str">
        <f>IF(基本情報入力シート!M97="","",基本情報入力シート!M97)</f>
        <v/>
      </c>
      <c r="M75" s="424" t="str">
        <f>IF(基本情報入力シート!R97="","",基本情報入力シート!R97)</f>
        <v/>
      </c>
      <c r="N75" s="424" t="str">
        <f>IF(基本情報入力シート!W97="","",基本情報入力シート!W97)</f>
        <v/>
      </c>
      <c r="O75" s="419" t="str">
        <f>IF(基本情報入力シート!X97="","",基本情報入力シート!X97)</f>
        <v/>
      </c>
      <c r="P75" s="425" t="str">
        <f>IF(基本情報入力シート!Y97="","",基本情報入力シート!Y97)</f>
        <v/>
      </c>
      <c r="Q75" s="426" t="str">
        <f>IF(基本情報入力シート!AB97="","",基本情報入力シート!AB97)</f>
        <v/>
      </c>
      <c r="R75" s="427"/>
      <c r="S75" s="428"/>
      <c r="T75" s="447" t="str">
        <f>IF(P75="","",VLOOKUP(P75,[7]【参考】数式用!$A$5:$H$34,MATCH(S75,[7]【参考】数式用!$C$4:$E$4,0)+2,0))</f>
        <v/>
      </c>
      <c r="U75" s="69" t="s">
        <v>141</v>
      </c>
      <c r="V75" s="429"/>
      <c r="W75" s="68" t="s">
        <v>142</v>
      </c>
      <c r="X75" s="429"/>
      <c r="Y75" s="225" t="s">
        <v>143</v>
      </c>
      <c r="Z75" s="430"/>
      <c r="AA75" s="68" t="s">
        <v>142</v>
      </c>
      <c r="AB75" s="430"/>
      <c r="AC75" s="68" t="s">
        <v>144</v>
      </c>
      <c r="AD75" s="431" t="s">
        <v>145</v>
      </c>
      <c r="AE75" s="432" t="str">
        <f t="shared" si="0"/>
        <v/>
      </c>
      <c r="AF75" s="435" t="s">
        <v>146</v>
      </c>
      <c r="AG75" s="434" t="str">
        <f t="shared" si="1"/>
        <v/>
      </c>
    </row>
    <row r="76" spans="1:33" ht="36.75" customHeight="1">
      <c r="A76" s="419">
        <f t="shared" si="3"/>
        <v>65</v>
      </c>
      <c r="B76" s="420" t="str">
        <f>IF(基本情報入力シート!C98="","",基本情報入力シート!C98)</f>
        <v/>
      </c>
      <c r="C76" s="421" t="str">
        <f>IF(基本情報入力シート!D98="","",基本情報入力シート!D98)</f>
        <v/>
      </c>
      <c r="D76" s="422" t="str">
        <f>IF(基本情報入力シート!E98="","",基本情報入力シート!E98)</f>
        <v/>
      </c>
      <c r="E76" s="422" t="str">
        <f>IF(基本情報入力シート!F98="","",基本情報入力シート!F98)</f>
        <v/>
      </c>
      <c r="F76" s="422" t="str">
        <f>IF(基本情報入力シート!G98="","",基本情報入力シート!G98)</f>
        <v/>
      </c>
      <c r="G76" s="422" t="str">
        <f>IF(基本情報入力シート!H98="","",基本情報入力シート!H98)</f>
        <v/>
      </c>
      <c r="H76" s="422" t="str">
        <f>IF(基本情報入力シート!I98="","",基本情報入力シート!I98)</f>
        <v/>
      </c>
      <c r="I76" s="422" t="str">
        <f>IF(基本情報入力シート!J98="","",基本情報入力シート!J98)</f>
        <v/>
      </c>
      <c r="J76" s="422" t="str">
        <f>IF(基本情報入力シート!K98="","",基本情報入力シート!K98)</f>
        <v/>
      </c>
      <c r="K76" s="423" t="str">
        <f>IF(基本情報入力シート!L98="","",基本情報入力シート!L98)</f>
        <v/>
      </c>
      <c r="L76" s="424" t="str">
        <f>IF(基本情報入力シート!M98="","",基本情報入力シート!M98)</f>
        <v/>
      </c>
      <c r="M76" s="424" t="str">
        <f>IF(基本情報入力シート!R98="","",基本情報入力シート!R98)</f>
        <v/>
      </c>
      <c r="N76" s="424" t="str">
        <f>IF(基本情報入力シート!W98="","",基本情報入力シート!W98)</f>
        <v/>
      </c>
      <c r="O76" s="419" t="str">
        <f>IF(基本情報入力シート!X98="","",基本情報入力シート!X98)</f>
        <v/>
      </c>
      <c r="P76" s="425" t="str">
        <f>IF(基本情報入力シート!Y98="","",基本情報入力シート!Y98)</f>
        <v/>
      </c>
      <c r="Q76" s="426" t="str">
        <f>IF(基本情報入力シート!AB98="","",基本情報入力シート!AB98)</f>
        <v/>
      </c>
      <c r="R76" s="427"/>
      <c r="S76" s="428"/>
      <c r="T76" s="447" t="str">
        <f>IF(P76="","",VLOOKUP(P76,[7]【参考】数式用!$A$5:$H$34,MATCH(S76,[7]【参考】数式用!$C$4:$E$4,0)+2,0))</f>
        <v/>
      </c>
      <c r="U76" s="69" t="s">
        <v>141</v>
      </c>
      <c r="V76" s="429"/>
      <c r="W76" s="68" t="s">
        <v>142</v>
      </c>
      <c r="X76" s="429"/>
      <c r="Y76" s="225" t="s">
        <v>143</v>
      </c>
      <c r="Z76" s="430"/>
      <c r="AA76" s="68" t="s">
        <v>142</v>
      </c>
      <c r="AB76" s="430"/>
      <c r="AC76" s="68" t="s">
        <v>144</v>
      </c>
      <c r="AD76" s="431" t="s">
        <v>145</v>
      </c>
      <c r="AE76" s="432" t="str">
        <f t="shared" si="0"/>
        <v/>
      </c>
      <c r="AF76" s="435" t="s">
        <v>146</v>
      </c>
      <c r="AG76" s="434" t="str">
        <f t="shared" si="1"/>
        <v/>
      </c>
    </row>
    <row r="77" spans="1:33" ht="36.75" customHeight="1">
      <c r="A77" s="419">
        <f t="shared" si="3"/>
        <v>66</v>
      </c>
      <c r="B77" s="420" t="str">
        <f>IF(基本情報入力シート!C99="","",基本情報入力シート!C99)</f>
        <v/>
      </c>
      <c r="C77" s="421" t="str">
        <f>IF(基本情報入力シート!D99="","",基本情報入力シート!D99)</f>
        <v/>
      </c>
      <c r="D77" s="422" t="str">
        <f>IF(基本情報入力シート!E99="","",基本情報入力シート!E99)</f>
        <v/>
      </c>
      <c r="E77" s="422" t="str">
        <f>IF(基本情報入力シート!F99="","",基本情報入力シート!F99)</f>
        <v/>
      </c>
      <c r="F77" s="422" t="str">
        <f>IF(基本情報入力シート!G99="","",基本情報入力シート!G99)</f>
        <v/>
      </c>
      <c r="G77" s="422" t="str">
        <f>IF(基本情報入力シート!H99="","",基本情報入力シート!H99)</f>
        <v/>
      </c>
      <c r="H77" s="422" t="str">
        <f>IF(基本情報入力シート!I99="","",基本情報入力シート!I99)</f>
        <v/>
      </c>
      <c r="I77" s="422" t="str">
        <f>IF(基本情報入力シート!J99="","",基本情報入力シート!J99)</f>
        <v/>
      </c>
      <c r="J77" s="422" t="str">
        <f>IF(基本情報入力シート!K99="","",基本情報入力シート!K99)</f>
        <v/>
      </c>
      <c r="K77" s="423" t="str">
        <f>IF(基本情報入力シート!L99="","",基本情報入力シート!L99)</f>
        <v/>
      </c>
      <c r="L77" s="424" t="str">
        <f>IF(基本情報入力シート!M99="","",基本情報入力シート!M99)</f>
        <v/>
      </c>
      <c r="M77" s="424" t="str">
        <f>IF(基本情報入力シート!R99="","",基本情報入力シート!R99)</f>
        <v/>
      </c>
      <c r="N77" s="424" t="str">
        <f>IF(基本情報入力シート!W99="","",基本情報入力シート!W99)</f>
        <v/>
      </c>
      <c r="O77" s="419" t="str">
        <f>IF(基本情報入力シート!X99="","",基本情報入力シート!X99)</f>
        <v/>
      </c>
      <c r="P77" s="425" t="str">
        <f>IF(基本情報入力シート!Y99="","",基本情報入力シート!Y99)</f>
        <v/>
      </c>
      <c r="Q77" s="426" t="str">
        <f>IF(基本情報入力シート!AB99="","",基本情報入力シート!AB99)</f>
        <v/>
      </c>
      <c r="R77" s="427"/>
      <c r="S77" s="428"/>
      <c r="T77" s="447" t="str">
        <f>IF(P77="","",VLOOKUP(P77,[7]【参考】数式用!$A$5:$H$34,MATCH(S77,[7]【参考】数式用!$C$4:$E$4,0)+2,0))</f>
        <v/>
      </c>
      <c r="U77" s="69" t="s">
        <v>141</v>
      </c>
      <c r="V77" s="429"/>
      <c r="W77" s="68" t="s">
        <v>142</v>
      </c>
      <c r="X77" s="429"/>
      <c r="Y77" s="225" t="s">
        <v>143</v>
      </c>
      <c r="Z77" s="430"/>
      <c r="AA77" s="68" t="s">
        <v>142</v>
      </c>
      <c r="AB77" s="430"/>
      <c r="AC77" s="68" t="s">
        <v>144</v>
      </c>
      <c r="AD77" s="431" t="s">
        <v>145</v>
      </c>
      <c r="AE77" s="432" t="str">
        <f t="shared" ref="AE77:AE111" si="4">IF(AND(V77&gt;=1,X77&gt;=1,Z77&gt;=1,AB77&gt;=1),(Z77*12+AB77)-(V77*12+X77)+1,"")</f>
        <v/>
      </c>
      <c r="AF77" s="435" t="s">
        <v>146</v>
      </c>
      <c r="AG77" s="434" t="str">
        <f t="shared" ref="AG77:AG111" si="5">IFERROR(ROUNDDOWN(Q77*T77,0)*AE77,"")</f>
        <v/>
      </c>
    </row>
    <row r="78" spans="1:33" ht="36.75" customHeight="1">
      <c r="A78" s="419">
        <f t="shared" si="3"/>
        <v>67</v>
      </c>
      <c r="B78" s="420" t="str">
        <f>IF(基本情報入力シート!C100="","",基本情報入力シート!C100)</f>
        <v/>
      </c>
      <c r="C78" s="421" t="str">
        <f>IF(基本情報入力シート!D100="","",基本情報入力シート!D100)</f>
        <v/>
      </c>
      <c r="D78" s="422" t="str">
        <f>IF(基本情報入力シート!E100="","",基本情報入力シート!E100)</f>
        <v/>
      </c>
      <c r="E78" s="422" t="str">
        <f>IF(基本情報入力シート!F100="","",基本情報入力シート!F100)</f>
        <v/>
      </c>
      <c r="F78" s="422" t="str">
        <f>IF(基本情報入力シート!G100="","",基本情報入力シート!G100)</f>
        <v/>
      </c>
      <c r="G78" s="422" t="str">
        <f>IF(基本情報入力シート!H100="","",基本情報入力シート!H100)</f>
        <v/>
      </c>
      <c r="H78" s="422" t="str">
        <f>IF(基本情報入力シート!I100="","",基本情報入力シート!I100)</f>
        <v/>
      </c>
      <c r="I78" s="422" t="str">
        <f>IF(基本情報入力シート!J100="","",基本情報入力シート!J100)</f>
        <v/>
      </c>
      <c r="J78" s="422" t="str">
        <f>IF(基本情報入力シート!K100="","",基本情報入力シート!K100)</f>
        <v/>
      </c>
      <c r="K78" s="423" t="str">
        <f>IF(基本情報入力シート!L100="","",基本情報入力シート!L100)</f>
        <v/>
      </c>
      <c r="L78" s="424" t="str">
        <f>IF(基本情報入力シート!M100="","",基本情報入力シート!M100)</f>
        <v/>
      </c>
      <c r="M78" s="424" t="str">
        <f>IF(基本情報入力シート!R100="","",基本情報入力シート!R100)</f>
        <v/>
      </c>
      <c r="N78" s="424" t="str">
        <f>IF(基本情報入力シート!W100="","",基本情報入力シート!W100)</f>
        <v/>
      </c>
      <c r="O78" s="419" t="str">
        <f>IF(基本情報入力シート!X100="","",基本情報入力シート!X100)</f>
        <v/>
      </c>
      <c r="P78" s="425" t="str">
        <f>IF(基本情報入力シート!Y100="","",基本情報入力シート!Y100)</f>
        <v/>
      </c>
      <c r="Q78" s="426" t="str">
        <f>IF(基本情報入力シート!AB100="","",基本情報入力シート!AB100)</f>
        <v/>
      </c>
      <c r="R78" s="427"/>
      <c r="S78" s="428"/>
      <c r="T78" s="447" t="str">
        <f>IF(P78="","",VLOOKUP(P78,[7]【参考】数式用!$A$5:$H$34,MATCH(S78,[7]【参考】数式用!$C$4:$E$4,0)+2,0))</f>
        <v/>
      </c>
      <c r="U78" s="69" t="s">
        <v>141</v>
      </c>
      <c r="V78" s="429"/>
      <c r="W78" s="68" t="s">
        <v>142</v>
      </c>
      <c r="X78" s="429"/>
      <c r="Y78" s="225" t="s">
        <v>143</v>
      </c>
      <c r="Z78" s="430"/>
      <c r="AA78" s="68" t="s">
        <v>142</v>
      </c>
      <c r="AB78" s="430"/>
      <c r="AC78" s="68" t="s">
        <v>144</v>
      </c>
      <c r="AD78" s="431" t="s">
        <v>145</v>
      </c>
      <c r="AE78" s="432" t="str">
        <f t="shared" si="4"/>
        <v/>
      </c>
      <c r="AF78" s="435" t="s">
        <v>146</v>
      </c>
      <c r="AG78" s="434" t="str">
        <f t="shared" si="5"/>
        <v/>
      </c>
    </row>
    <row r="79" spans="1:33" ht="36.75" customHeight="1">
      <c r="A79" s="419">
        <f t="shared" si="3"/>
        <v>68</v>
      </c>
      <c r="B79" s="420" t="str">
        <f>IF(基本情報入力シート!C101="","",基本情報入力シート!C101)</f>
        <v/>
      </c>
      <c r="C79" s="421" t="str">
        <f>IF(基本情報入力シート!D101="","",基本情報入力シート!D101)</f>
        <v/>
      </c>
      <c r="D79" s="422" t="str">
        <f>IF(基本情報入力シート!E101="","",基本情報入力シート!E101)</f>
        <v/>
      </c>
      <c r="E79" s="422" t="str">
        <f>IF(基本情報入力シート!F101="","",基本情報入力シート!F101)</f>
        <v/>
      </c>
      <c r="F79" s="422" t="str">
        <f>IF(基本情報入力シート!G101="","",基本情報入力シート!G101)</f>
        <v/>
      </c>
      <c r="G79" s="422" t="str">
        <f>IF(基本情報入力シート!H101="","",基本情報入力シート!H101)</f>
        <v/>
      </c>
      <c r="H79" s="422" t="str">
        <f>IF(基本情報入力シート!I101="","",基本情報入力シート!I101)</f>
        <v/>
      </c>
      <c r="I79" s="422" t="str">
        <f>IF(基本情報入力シート!J101="","",基本情報入力シート!J101)</f>
        <v/>
      </c>
      <c r="J79" s="422" t="str">
        <f>IF(基本情報入力シート!K101="","",基本情報入力シート!K101)</f>
        <v/>
      </c>
      <c r="K79" s="423" t="str">
        <f>IF(基本情報入力シート!L101="","",基本情報入力シート!L101)</f>
        <v/>
      </c>
      <c r="L79" s="424" t="str">
        <f>IF(基本情報入力シート!M101="","",基本情報入力シート!M101)</f>
        <v/>
      </c>
      <c r="M79" s="424" t="str">
        <f>IF(基本情報入力シート!R101="","",基本情報入力シート!R101)</f>
        <v/>
      </c>
      <c r="N79" s="424" t="str">
        <f>IF(基本情報入力シート!W101="","",基本情報入力シート!W101)</f>
        <v/>
      </c>
      <c r="O79" s="419" t="str">
        <f>IF(基本情報入力シート!X101="","",基本情報入力シート!X101)</f>
        <v/>
      </c>
      <c r="P79" s="425" t="str">
        <f>IF(基本情報入力シート!Y101="","",基本情報入力シート!Y101)</f>
        <v/>
      </c>
      <c r="Q79" s="426" t="str">
        <f>IF(基本情報入力シート!AB101="","",基本情報入力シート!AB101)</f>
        <v/>
      </c>
      <c r="R79" s="427"/>
      <c r="S79" s="428"/>
      <c r="T79" s="447" t="str">
        <f>IF(P79="","",VLOOKUP(P79,[7]【参考】数式用!$A$5:$H$34,MATCH(S79,[7]【参考】数式用!$C$4:$E$4,0)+2,0))</f>
        <v/>
      </c>
      <c r="U79" s="69" t="s">
        <v>141</v>
      </c>
      <c r="V79" s="429"/>
      <c r="W79" s="68" t="s">
        <v>142</v>
      </c>
      <c r="X79" s="429"/>
      <c r="Y79" s="225" t="s">
        <v>143</v>
      </c>
      <c r="Z79" s="430"/>
      <c r="AA79" s="68" t="s">
        <v>142</v>
      </c>
      <c r="AB79" s="430"/>
      <c r="AC79" s="68" t="s">
        <v>144</v>
      </c>
      <c r="AD79" s="431" t="s">
        <v>145</v>
      </c>
      <c r="AE79" s="432" t="str">
        <f t="shared" si="4"/>
        <v/>
      </c>
      <c r="AF79" s="435" t="s">
        <v>146</v>
      </c>
      <c r="AG79" s="434" t="str">
        <f t="shared" si="5"/>
        <v/>
      </c>
    </row>
    <row r="80" spans="1:33" ht="36.75" customHeight="1">
      <c r="A80" s="419">
        <f t="shared" si="3"/>
        <v>69</v>
      </c>
      <c r="B80" s="420" t="str">
        <f>IF(基本情報入力シート!C102="","",基本情報入力シート!C102)</f>
        <v/>
      </c>
      <c r="C80" s="421" t="str">
        <f>IF(基本情報入力シート!D102="","",基本情報入力シート!D102)</f>
        <v/>
      </c>
      <c r="D80" s="422" t="str">
        <f>IF(基本情報入力シート!E102="","",基本情報入力シート!E102)</f>
        <v/>
      </c>
      <c r="E80" s="422" t="str">
        <f>IF(基本情報入力シート!F102="","",基本情報入力シート!F102)</f>
        <v/>
      </c>
      <c r="F80" s="422" t="str">
        <f>IF(基本情報入力シート!G102="","",基本情報入力シート!G102)</f>
        <v/>
      </c>
      <c r="G80" s="422" t="str">
        <f>IF(基本情報入力シート!H102="","",基本情報入力シート!H102)</f>
        <v/>
      </c>
      <c r="H80" s="422" t="str">
        <f>IF(基本情報入力シート!I102="","",基本情報入力シート!I102)</f>
        <v/>
      </c>
      <c r="I80" s="422" t="str">
        <f>IF(基本情報入力シート!J102="","",基本情報入力シート!J102)</f>
        <v/>
      </c>
      <c r="J80" s="422" t="str">
        <f>IF(基本情報入力シート!K102="","",基本情報入力シート!K102)</f>
        <v/>
      </c>
      <c r="K80" s="423" t="str">
        <f>IF(基本情報入力シート!L102="","",基本情報入力シート!L102)</f>
        <v/>
      </c>
      <c r="L80" s="424" t="str">
        <f>IF(基本情報入力シート!M102="","",基本情報入力シート!M102)</f>
        <v/>
      </c>
      <c r="M80" s="424" t="str">
        <f>IF(基本情報入力シート!R102="","",基本情報入力シート!R102)</f>
        <v/>
      </c>
      <c r="N80" s="424" t="str">
        <f>IF(基本情報入力シート!W102="","",基本情報入力シート!W102)</f>
        <v/>
      </c>
      <c r="O80" s="419" t="str">
        <f>IF(基本情報入力シート!X102="","",基本情報入力シート!X102)</f>
        <v/>
      </c>
      <c r="P80" s="425" t="str">
        <f>IF(基本情報入力シート!Y102="","",基本情報入力シート!Y102)</f>
        <v/>
      </c>
      <c r="Q80" s="426" t="str">
        <f>IF(基本情報入力シート!AB102="","",基本情報入力シート!AB102)</f>
        <v/>
      </c>
      <c r="R80" s="427"/>
      <c r="S80" s="428"/>
      <c r="T80" s="447" t="str">
        <f>IF(P80="","",VLOOKUP(P80,[7]【参考】数式用!$A$5:$H$34,MATCH(S80,[7]【参考】数式用!$C$4:$E$4,0)+2,0))</f>
        <v/>
      </c>
      <c r="U80" s="69" t="s">
        <v>141</v>
      </c>
      <c r="V80" s="429"/>
      <c r="W80" s="68" t="s">
        <v>142</v>
      </c>
      <c r="X80" s="429"/>
      <c r="Y80" s="225" t="s">
        <v>143</v>
      </c>
      <c r="Z80" s="430"/>
      <c r="AA80" s="68" t="s">
        <v>142</v>
      </c>
      <c r="AB80" s="430"/>
      <c r="AC80" s="68" t="s">
        <v>144</v>
      </c>
      <c r="AD80" s="431" t="s">
        <v>145</v>
      </c>
      <c r="AE80" s="432" t="str">
        <f t="shared" si="4"/>
        <v/>
      </c>
      <c r="AF80" s="435" t="s">
        <v>146</v>
      </c>
      <c r="AG80" s="434" t="str">
        <f t="shared" si="5"/>
        <v/>
      </c>
    </row>
    <row r="81" spans="1:33" ht="36.75" customHeight="1">
      <c r="A81" s="419">
        <f t="shared" si="3"/>
        <v>70</v>
      </c>
      <c r="B81" s="420" t="str">
        <f>IF(基本情報入力シート!C103="","",基本情報入力シート!C103)</f>
        <v/>
      </c>
      <c r="C81" s="421" t="str">
        <f>IF(基本情報入力シート!D103="","",基本情報入力シート!D103)</f>
        <v/>
      </c>
      <c r="D81" s="422" t="str">
        <f>IF(基本情報入力シート!E103="","",基本情報入力シート!E103)</f>
        <v/>
      </c>
      <c r="E81" s="422" t="str">
        <f>IF(基本情報入力シート!F103="","",基本情報入力シート!F103)</f>
        <v/>
      </c>
      <c r="F81" s="422" t="str">
        <f>IF(基本情報入力シート!G103="","",基本情報入力シート!G103)</f>
        <v/>
      </c>
      <c r="G81" s="422" t="str">
        <f>IF(基本情報入力シート!H103="","",基本情報入力シート!H103)</f>
        <v/>
      </c>
      <c r="H81" s="422" t="str">
        <f>IF(基本情報入力シート!I103="","",基本情報入力シート!I103)</f>
        <v/>
      </c>
      <c r="I81" s="422" t="str">
        <f>IF(基本情報入力シート!J103="","",基本情報入力シート!J103)</f>
        <v/>
      </c>
      <c r="J81" s="422" t="str">
        <f>IF(基本情報入力シート!K103="","",基本情報入力シート!K103)</f>
        <v/>
      </c>
      <c r="K81" s="423" t="str">
        <f>IF(基本情報入力シート!L103="","",基本情報入力シート!L103)</f>
        <v/>
      </c>
      <c r="L81" s="424" t="str">
        <f>IF(基本情報入力シート!M103="","",基本情報入力シート!M103)</f>
        <v/>
      </c>
      <c r="M81" s="424" t="str">
        <f>IF(基本情報入力シート!R103="","",基本情報入力シート!R103)</f>
        <v/>
      </c>
      <c r="N81" s="424" t="str">
        <f>IF(基本情報入力シート!W103="","",基本情報入力シート!W103)</f>
        <v/>
      </c>
      <c r="O81" s="419" t="str">
        <f>IF(基本情報入力シート!X103="","",基本情報入力シート!X103)</f>
        <v/>
      </c>
      <c r="P81" s="425" t="str">
        <f>IF(基本情報入力シート!Y103="","",基本情報入力シート!Y103)</f>
        <v/>
      </c>
      <c r="Q81" s="426" t="str">
        <f>IF(基本情報入力シート!AB103="","",基本情報入力シート!AB103)</f>
        <v/>
      </c>
      <c r="R81" s="427"/>
      <c r="S81" s="428"/>
      <c r="T81" s="447" t="str">
        <f>IF(P81="","",VLOOKUP(P81,[7]【参考】数式用!$A$5:$H$34,MATCH(S81,[7]【参考】数式用!$C$4:$E$4,0)+2,0))</f>
        <v/>
      </c>
      <c r="U81" s="69" t="s">
        <v>141</v>
      </c>
      <c r="V81" s="429"/>
      <c r="W81" s="68" t="s">
        <v>142</v>
      </c>
      <c r="X81" s="429"/>
      <c r="Y81" s="225" t="s">
        <v>143</v>
      </c>
      <c r="Z81" s="430"/>
      <c r="AA81" s="68" t="s">
        <v>142</v>
      </c>
      <c r="AB81" s="430"/>
      <c r="AC81" s="68" t="s">
        <v>144</v>
      </c>
      <c r="AD81" s="431" t="s">
        <v>145</v>
      </c>
      <c r="AE81" s="432" t="str">
        <f t="shared" si="4"/>
        <v/>
      </c>
      <c r="AF81" s="435" t="s">
        <v>146</v>
      </c>
      <c r="AG81" s="434" t="str">
        <f t="shared" si="5"/>
        <v/>
      </c>
    </row>
    <row r="82" spans="1:33" ht="36.75" customHeight="1">
      <c r="A82" s="419">
        <f t="shared" si="3"/>
        <v>71</v>
      </c>
      <c r="B82" s="420" t="str">
        <f>IF(基本情報入力シート!C104="","",基本情報入力シート!C104)</f>
        <v/>
      </c>
      <c r="C82" s="421" t="str">
        <f>IF(基本情報入力シート!D104="","",基本情報入力シート!D104)</f>
        <v/>
      </c>
      <c r="D82" s="422" t="str">
        <f>IF(基本情報入力シート!E104="","",基本情報入力シート!E104)</f>
        <v/>
      </c>
      <c r="E82" s="422" t="str">
        <f>IF(基本情報入力シート!F104="","",基本情報入力シート!F104)</f>
        <v/>
      </c>
      <c r="F82" s="422" t="str">
        <f>IF(基本情報入力シート!G104="","",基本情報入力シート!G104)</f>
        <v/>
      </c>
      <c r="G82" s="422" t="str">
        <f>IF(基本情報入力シート!H104="","",基本情報入力シート!H104)</f>
        <v/>
      </c>
      <c r="H82" s="422" t="str">
        <f>IF(基本情報入力シート!I104="","",基本情報入力シート!I104)</f>
        <v/>
      </c>
      <c r="I82" s="422" t="str">
        <f>IF(基本情報入力シート!J104="","",基本情報入力シート!J104)</f>
        <v/>
      </c>
      <c r="J82" s="422" t="str">
        <f>IF(基本情報入力シート!K104="","",基本情報入力シート!K104)</f>
        <v/>
      </c>
      <c r="K82" s="423" t="str">
        <f>IF(基本情報入力シート!L104="","",基本情報入力シート!L104)</f>
        <v/>
      </c>
      <c r="L82" s="424" t="str">
        <f>IF(基本情報入力シート!M104="","",基本情報入力シート!M104)</f>
        <v/>
      </c>
      <c r="M82" s="424" t="str">
        <f>IF(基本情報入力シート!R104="","",基本情報入力シート!R104)</f>
        <v/>
      </c>
      <c r="N82" s="424" t="str">
        <f>IF(基本情報入力シート!W104="","",基本情報入力シート!W104)</f>
        <v/>
      </c>
      <c r="O82" s="419" t="str">
        <f>IF(基本情報入力シート!X104="","",基本情報入力シート!X104)</f>
        <v/>
      </c>
      <c r="P82" s="425" t="str">
        <f>IF(基本情報入力シート!Y104="","",基本情報入力シート!Y104)</f>
        <v/>
      </c>
      <c r="Q82" s="426" t="str">
        <f>IF(基本情報入力シート!AB104="","",基本情報入力シート!AB104)</f>
        <v/>
      </c>
      <c r="R82" s="427"/>
      <c r="S82" s="428"/>
      <c r="T82" s="447" t="str">
        <f>IF(P82="","",VLOOKUP(P82,[7]【参考】数式用!$A$5:$H$34,MATCH(S82,[7]【参考】数式用!$C$4:$E$4,0)+2,0))</f>
        <v/>
      </c>
      <c r="U82" s="69" t="s">
        <v>141</v>
      </c>
      <c r="V82" s="429"/>
      <c r="W82" s="68" t="s">
        <v>142</v>
      </c>
      <c r="X82" s="429"/>
      <c r="Y82" s="225" t="s">
        <v>143</v>
      </c>
      <c r="Z82" s="430"/>
      <c r="AA82" s="68" t="s">
        <v>142</v>
      </c>
      <c r="AB82" s="430"/>
      <c r="AC82" s="68" t="s">
        <v>144</v>
      </c>
      <c r="AD82" s="431" t="s">
        <v>145</v>
      </c>
      <c r="AE82" s="432" t="str">
        <f t="shared" si="4"/>
        <v/>
      </c>
      <c r="AF82" s="435" t="s">
        <v>146</v>
      </c>
      <c r="AG82" s="434" t="str">
        <f t="shared" si="5"/>
        <v/>
      </c>
    </row>
    <row r="83" spans="1:33" ht="36.75" customHeight="1">
      <c r="A83" s="419">
        <f t="shared" si="3"/>
        <v>72</v>
      </c>
      <c r="B83" s="420" t="str">
        <f>IF(基本情報入力シート!C105="","",基本情報入力シート!C105)</f>
        <v/>
      </c>
      <c r="C83" s="421" t="str">
        <f>IF(基本情報入力シート!D105="","",基本情報入力シート!D105)</f>
        <v/>
      </c>
      <c r="D83" s="422" t="str">
        <f>IF(基本情報入力シート!E105="","",基本情報入力シート!E105)</f>
        <v/>
      </c>
      <c r="E83" s="422" t="str">
        <f>IF(基本情報入力シート!F105="","",基本情報入力シート!F105)</f>
        <v/>
      </c>
      <c r="F83" s="422" t="str">
        <f>IF(基本情報入力シート!G105="","",基本情報入力シート!G105)</f>
        <v/>
      </c>
      <c r="G83" s="422" t="str">
        <f>IF(基本情報入力シート!H105="","",基本情報入力シート!H105)</f>
        <v/>
      </c>
      <c r="H83" s="422" t="str">
        <f>IF(基本情報入力シート!I105="","",基本情報入力シート!I105)</f>
        <v/>
      </c>
      <c r="I83" s="422" t="str">
        <f>IF(基本情報入力シート!J105="","",基本情報入力シート!J105)</f>
        <v/>
      </c>
      <c r="J83" s="422" t="str">
        <f>IF(基本情報入力シート!K105="","",基本情報入力シート!K105)</f>
        <v/>
      </c>
      <c r="K83" s="423" t="str">
        <f>IF(基本情報入力シート!L105="","",基本情報入力シート!L105)</f>
        <v/>
      </c>
      <c r="L83" s="424" t="str">
        <f>IF(基本情報入力シート!M105="","",基本情報入力シート!M105)</f>
        <v/>
      </c>
      <c r="M83" s="424" t="str">
        <f>IF(基本情報入力シート!R105="","",基本情報入力シート!R105)</f>
        <v/>
      </c>
      <c r="N83" s="424" t="str">
        <f>IF(基本情報入力シート!W105="","",基本情報入力シート!W105)</f>
        <v/>
      </c>
      <c r="O83" s="419" t="str">
        <f>IF(基本情報入力シート!X105="","",基本情報入力シート!X105)</f>
        <v/>
      </c>
      <c r="P83" s="425" t="str">
        <f>IF(基本情報入力シート!Y105="","",基本情報入力シート!Y105)</f>
        <v/>
      </c>
      <c r="Q83" s="426" t="str">
        <f>IF(基本情報入力シート!AB105="","",基本情報入力シート!AB105)</f>
        <v/>
      </c>
      <c r="R83" s="427"/>
      <c r="S83" s="428"/>
      <c r="T83" s="447" t="str">
        <f>IF(P83="","",VLOOKUP(P83,[7]【参考】数式用!$A$5:$H$34,MATCH(S83,[7]【参考】数式用!$C$4:$E$4,0)+2,0))</f>
        <v/>
      </c>
      <c r="U83" s="69" t="s">
        <v>141</v>
      </c>
      <c r="V83" s="429"/>
      <c r="W83" s="68" t="s">
        <v>142</v>
      </c>
      <c r="X83" s="429"/>
      <c r="Y83" s="225" t="s">
        <v>143</v>
      </c>
      <c r="Z83" s="430"/>
      <c r="AA83" s="68" t="s">
        <v>142</v>
      </c>
      <c r="AB83" s="430"/>
      <c r="AC83" s="68" t="s">
        <v>144</v>
      </c>
      <c r="AD83" s="431" t="s">
        <v>145</v>
      </c>
      <c r="AE83" s="432" t="str">
        <f t="shared" si="4"/>
        <v/>
      </c>
      <c r="AF83" s="435" t="s">
        <v>146</v>
      </c>
      <c r="AG83" s="434" t="str">
        <f t="shared" si="5"/>
        <v/>
      </c>
    </row>
    <row r="84" spans="1:33" ht="36.75" customHeight="1">
      <c r="A84" s="419">
        <f t="shared" si="3"/>
        <v>73</v>
      </c>
      <c r="B84" s="420" t="str">
        <f>IF(基本情報入力シート!C106="","",基本情報入力シート!C106)</f>
        <v/>
      </c>
      <c r="C84" s="421" t="str">
        <f>IF(基本情報入力シート!D106="","",基本情報入力シート!D106)</f>
        <v/>
      </c>
      <c r="D84" s="422" t="str">
        <f>IF(基本情報入力シート!E106="","",基本情報入力シート!E106)</f>
        <v/>
      </c>
      <c r="E84" s="422" t="str">
        <f>IF(基本情報入力シート!F106="","",基本情報入力シート!F106)</f>
        <v/>
      </c>
      <c r="F84" s="422" t="str">
        <f>IF(基本情報入力シート!G106="","",基本情報入力シート!G106)</f>
        <v/>
      </c>
      <c r="G84" s="422" t="str">
        <f>IF(基本情報入力シート!H106="","",基本情報入力シート!H106)</f>
        <v/>
      </c>
      <c r="H84" s="422" t="str">
        <f>IF(基本情報入力シート!I106="","",基本情報入力シート!I106)</f>
        <v/>
      </c>
      <c r="I84" s="422" t="str">
        <f>IF(基本情報入力シート!J106="","",基本情報入力シート!J106)</f>
        <v/>
      </c>
      <c r="J84" s="422" t="str">
        <f>IF(基本情報入力シート!K106="","",基本情報入力シート!K106)</f>
        <v/>
      </c>
      <c r="K84" s="423" t="str">
        <f>IF(基本情報入力シート!L106="","",基本情報入力シート!L106)</f>
        <v/>
      </c>
      <c r="L84" s="424" t="str">
        <f>IF(基本情報入力シート!M106="","",基本情報入力シート!M106)</f>
        <v/>
      </c>
      <c r="M84" s="424" t="str">
        <f>IF(基本情報入力シート!R106="","",基本情報入力シート!R106)</f>
        <v/>
      </c>
      <c r="N84" s="424" t="str">
        <f>IF(基本情報入力シート!W106="","",基本情報入力シート!W106)</f>
        <v/>
      </c>
      <c r="O84" s="419" t="str">
        <f>IF(基本情報入力シート!X106="","",基本情報入力シート!X106)</f>
        <v/>
      </c>
      <c r="P84" s="425" t="str">
        <f>IF(基本情報入力シート!Y106="","",基本情報入力シート!Y106)</f>
        <v/>
      </c>
      <c r="Q84" s="426" t="str">
        <f>IF(基本情報入力シート!AB106="","",基本情報入力シート!AB106)</f>
        <v/>
      </c>
      <c r="R84" s="427"/>
      <c r="S84" s="428"/>
      <c r="T84" s="447" t="str">
        <f>IF(P84="","",VLOOKUP(P84,[7]【参考】数式用!$A$5:$H$34,MATCH(S84,[7]【参考】数式用!$C$4:$E$4,0)+2,0))</f>
        <v/>
      </c>
      <c r="U84" s="69" t="s">
        <v>141</v>
      </c>
      <c r="V84" s="429"/>
      <c r="W84" s="68" t="s">
        <v>142</v>
      </c>
      <c r="X84" s="429"/>
      <c r="Y84" s="225" t="s">
        <v>143</v>
      </c>
      <c r="Z84" s="430"/>
      <c r="AA84" s="68" t="s">
        <v>142</v>
      </c>
      <c r="AB84" s="430"/>
      <c r="AC84" s="68" t="s">
        <v>144</v>
      </c>
      <c r="AD84" s="431" t="s">
        <v>145</v>
      </c>
      <c r="AE84" s="432" t="str">
        <f t="shared" si="4"/>
        <v/>
      </c>
      <c r="AF84" s="435" t="s">
        <v>146</v>
      </c>
      <c r="AG84" s="434" t="str">
        <f t="shared" si="5"/>
        <v/>
      </c>
    </row>
    <row r="85" spans="1:33" ht="36.75" customHeight="1">
      <c r="A85" s="419">
        <f t="shared" si="3"/>
        <v>74</v>
      </c>
      <c r="B85" s="420" t="str">
        <f>IF(基本情報入力シート!C107="","",基本情報入力シート!C107)</f>
        <v/>
      </c>
      <c r="C85" s="421" t="str">
        <f>IF(基本情報入力シート!D107="","",基本情報入力シート!D107)</f>
        <v/>
      </c>
      <c r="D85" s="422" t="str">
        <f>IF(基本情報入力シート!E107="","",基本情報入力シート!E107)</f>
        <v/>
      </c>
      <c r="E85" s="422" t="str">
        <f>IF(基本情報入力シート!F107="","",基本情報入力シート!F107)</f>
        <v/>
      </c>
      <c r="F85" s="422" t="str">
        <f>IF(基本情報入力シート!G107="","",基本情報入力シート!G107)</f>
        <v/>
      </c>
      <c r="G85" s="422" t="str">
        <f>IF(基本情報入力シート!H107="","",基本情報入力シート!H107)</f>
        <v/>
      </c>
      <c r="H85" s="422" t="str">
        <f>IF(基本情報入力シート!I107="","",基本情報入力シート!I107)</f>
        <v/>
      </c>
      <c r="I85" s="422" t="str">
        <f>IF(基本情報入力シート!J107="","",基本情報入力シート!J107)</f>
        <v/>
      </c>
      <c r="J85" s="422" t="str">
        <f>IF(基本情報入力シート!K107="","",基本情報入力シート!K107)</f>
        <v/>
      </c>
      <c r="K85" s="423" t="str">
        <f>IF(基本情報入力シート!L107="","",基本情報入力シート!L107)</f>
        <v/>
      </c>
      <c r="L85" s="424" t="str">
        <f>IF(基本情報入力シート!M107="","",基本情報入力シート!M107)</f>
        <v/>
      </c>
      <c r="M85" s="424" t="str">
        <f>IF(基本情報入力シート!R107="","",基本情報入力シート!R107)</f>
        <v/>
      </c>
      <c r="N85" s="424" t="str">
        <f>IF(基本情報入力シート!W107="","",基本情報入力シート!W107)</f>
        <v/>
      </c>
      <c r="O85" s="419" t="str">
        <f>IF(基本情報入力シート!X107="","",基本情報入力シート!X107)</f>
        <v/>
      </c>
      <c r="P85" s="425" t="str">
        <f>IF(基本情報入力シート!Y107="","",基本情報入力シート!Y107)</f>
        <v/>
      </c>
      <c r="Q85" s="426" t="str">
        <f>IF(基本情報入力シート!AB107="","",基本情報入力シート!AB107)</f>
        <v/>
      </c>
      <c r="R85" s="427"/>
      <c r="S85" s="428"/>
      <c r="T85" s="447" t="str">
        <f>IF(P85="","",VLOOKUP(P85,[7]【参考】数式用!$A$5:$H$34,MATCH(S85,[7]【参考】数式用!$C$4:$E$4,0)+2,0))</f>
        <v/>
      </c>
      <c r="U85" s="69" t="s">
        <v>141</v>
      </c>
      <c r="V85" s="429"/>
      <c r="W85" s="68" t="s">
        <v>142</v>
      </c>
      <c r="X85" s="429"/>
      <c r="Y85" s="225" t="s">
        <v>143</v>
      </c>
      <c r="Z85" s="430"/>
      <c r="AA85" s="68" t="s">
        <v>142</v>
      </c>
      <c r="AB85" s="430"/>
      <c r="AC85" s="68" t="s">
        <v>144</v>
      </c>
      <c r="AD85" s="431" t="s">
        <v>145</v>
      </c>
      <c r="AE85" s="432" t="str">
        <f t="shared" si="4"/>
        <v/>
      </c>
      <c r="AF85" s="435" t="s">
        <v>146</v>
      </c>
      <c r="AG85" s="434" t="str">
        <f t="shared" si="5"/>
        <v/>
      </c>
    </row>
    <row r="86" spans="1:33" ht="36.75" customHeight="1">
      <c r="A86" s="419">
        <f t="shared" si="3"/>
        <v>75</v>
      </c>
      <c r="B86" s="420" t="str">
        <f>IF(基本情報入力シート!C108="","",基本情報入力シート!C108)</f>
        <v/>
      </c>
      <c r="C86" s="421" t="str">
        <f>IF(基本情報入力シート!D108="","",基本情報入力シート!D108)</f>
        <v/>
      </c>
      <c r="D86" s="422" t="str">
        <f>IF(基本情報入力シート!E108="","",基本情報入力シート!E108)</f>
        <v/>
      </c>
      <c r="E86" s="422" t="str">
        <f>IF(基本情報入力シート!F108="","",基本情報入力シート!F108)</f>
        <v/>
      </c>
      <c r="F86" s="422" t="str">
        <f>IF(基本情報入力シート!G108="","",基本情報入力シート!G108)</f>
        <v/>
      </c>
      <c r="G86" s="422" t="str">
        <f>IF(基本情報入力シート!H108="","",基本情報入力シート!H108)</f>
        <v/>
      </c>
      <c r="H86" s="422" t="str">
        <f>IF(基本情報入力シート!I108="","",基本情報入力シート!I108)</f>
        <v/>
      </c>
      <c r="I86" s="422" t="str">
        <f>IF(基本情報入力シート!J108="","",基本情報入力シート!J108)</f>
        <v/>
      </c>
      <c r="J86" s="422" t="str">
        <f>IF(基本情報入力シート!K108="","",基本情報入力シート!K108)</f>
        <v/>
      </c>
      <c r="K86" s="423" t="str">
        <f>IF(基本情報入力シート!L108="","",基本情報入力シート!L108)</f>
        <v/>
      </c>
      <c r="L86" s="424" t="str">
        <f>IF(基本情報入力シート!M108="","",基本情報入力シート!M108)</f>
        <v/>
      </c>
      <c r="M86" s="424" t="str">
        <f>IF(基本情報入力シート!R108="","",基本情報入力シート!R108)</f>
        <v/>
      </c>
      <c r="N86" s="424" t="str">
        <f>IF(基本情報入力シート!W108="","",基本情報入力シート!W108)</f>
        <v/>
      </c>
      <c r="O86" s="419" t="str">
        <f>IF(基本情報入力シート!X108="","",基本情報入力シート!X108)</f>
        <v/>
      </c>
      <c r="P86" s="425" t="str">
        <f>IF(基本情報入力シート!Y108="","",基本情報入力シート!Y108)</f>
        <v/>
      </c>
      <c r="Q86" s="426" t="str">
        <f>IF(基本情報入力シート!AB108="","",基本情報入力シート!AB108)</f>
        <v/>
      </c>
      <c r="R86" s="427"/>
      <c r="S86" s="428"/>
      <c r="T86" s="447" t="str">
        <f>IF(P86="","",VLOOKUP(P86,[7]【参考】数式用!$A$5:$H$34,MATCH(S86,[7]【参考】数式用!$C$4:$E$4,0)+2,0))</f>
        <v/>
      </c>
      <c r="U86" s="69" t="s">
        <v>141</v>
      </c>
      <c r="V86" s="429"/>
      <c r="W86" s="68" t="s">
        <v>142</v>
      </c>
      <c r="X86" s="429"/>
      <c r="Y86" s="225" t="s">
        <v>143</v>
      </c>
      <c r="Z86" s="430"/>
      <c r="AA86" s="68" t="s">
        <v>142</v>
      </c>
      <c r="AB86" s="430"/>
      <c r="AC86" s="68" t="s">
        <v>144</v>
      </c>
      <c r="AD86" s="431" t="s">
        <v>145</v>
      </c>
      <c r="AE86" s="432" t="str">
        <f t="shared" si="4"/>
        <v/>
      </c>
      <c r="AF86" s="435" t="s">
        <v>146</v>
      </c>
      <c r="AG86" s="434" t="str">
        <f t="shared" si="5"/>
        <v/>
      </c>
    </row>
    <row r="87" spans="1:33" ht="36.75" customHeight="1">
      <c r="A87" s="419">
        <f t="shared" si="3"/>
        <v>76</v>
      </c>
      <c r="B87" s="420" t="str">
        <f>IF(基本情報入力シート!C109="","",基本情報入力シート!C109)</f>
        <v/>
      </c>
      <c r="C87" s="421" t="str">
        <f>IF(基本情報入力シート!D109="","",基本情報入力シート!D109)</f>
        <v/>
      </c>
      <c r="D87" s="422" t="str">
        <f>IF(基本情報入力シート!E109="","",基本情報入力シート!E109)</f>
        <v/>
      </c>
      <c r="E87" s="422" t="str">
        <f>IF(基本情報入力シート!F109="","",基本情報入力シート!F109)</f>
        <v/>
      </c>
      <c r="F87" s="422" t="str">
        <f>IF(基本情報入力シート!G109="","",基本情報入力シート!G109)</f>
        <v/>
      </c>
      <c r="G87" s="422" t="str">
        <f>IF(基本情報入力シート!H109="","",基本情報入力シート!H109)</f>
        <v/>
      </c>
      <c r="H87" s="422" t="str">
        <f>IF(基本情報入力シート!I109="","",基本情報入力シート!I109)</f>
        <v/>
      </c>
      <c r="I87" s="422" t="str">
        <f>IF(基本情報入力シート!J109="","",基本情報入力シート!J109)</f>
        <v/>
      </c>
      <c r="J87" s="422" t="str">
        <f>IF(基本情報入力シート!K109="","",基本情報入力シート!K109)</f>
        <v/>
      </c>
      <c r="K87" s="423" t="str">
        <f>IF(基本情報入力シート!L109="","",基本情報入力シート!L109)</f>
        <v/>
      </c>
      <c r="L87" s="424" t="str">
        <f>IF(基本情報入力シート!M109="","",基本情報入力シート!M109)</f>
        <v/>
      </c>
      <c r="M87" s="424" t="str">
        <f>IF(基本情報入力シート!R109="","",基本情報入力シート!R109)</f>
        <v/>
      </c>
      <c r="N87" s="424" t="str">
        <f>IF(基本情報入力シート!W109="","",基本情報入力シート!W109)</f>
        <v/>
      </c>
      <c r="O87" s="419" t="str">
        <f>IF(基本情報入力シート!X109="","",基本情報入力シート!X109)</f>
        <v/>
      </c>
      <c r="P87" s="425" t="str">
        <f>IF(基本情報入力シート!Y109="","",基本情報入力シート!Y109)</f>
        <v/>
      </c>
      <c r="Q87" s="426" t="str">
        <f>IF(基本情報入力シート!AB109="","",基本情報入力シート!AB109)</f>
        <v/>
      </c>
      <c r="R87" s="427"/>
      <c r="S87" s="428"/>
      <c r="T87" s="447" t="str">
        <f>IF(P87="","",VLOOKUP(P87,[7]【参考】数式用!$A$5:$H$34,MATCH(S87,[7]【参考】数式用!$C$4:$E$4,0)+2,0))</f>
        <v/>
      </c>
      <c r="U87" s="69" t="s">
        <v>141</v>
      </c>
      <c r="V87" s="429"/>
      <c r="W87" s="68" t="s">
        <v>142</v>
      </c>
      <c r="X87" s="429"/>
      <c r="Y87" s="225" t="s">
        <v>143</v>
      </c>
      <c r="Z87" s="430"/>
      <c r="AA87" s="68" t="s">
        <v>142</v>
      </c>
      <c r="AB87" s="430"/>
      <c r="AC87" s="68" t="s">
        <v>144</v>
      </c>
      <c r="AD87" s="431" t="s">
        <v>145</v>
      </c>
      <c r="AE87" s="432" t="str">
        <f t="shared" si="4"/>
        <v/>
      </c>
      <c r="AF87" s="435" t="s">
        <v>146</v>
      </c>
      <c r="AG87" s="434" t="str">
        <f t="shared" si="5"/>
        <v/>
      </c>
    </row>
    <row r="88" spans="1:33" ht="36.75" customHeight="1">
      <c r="A88" s="419">
        <f t="shared" si="3"/>
        <v>77</v>
      </c>
      <c r="B88" s="420" t="str">
        <f>IF(基本情報入力シート!C110="","",基本情報入力シート!C110)</f>
        <v/>
      </c>
      <c r="C88" s="421" t="str">
        <f>IF(基本情報入力シート!D110="","",基本情報入力シート!D110)</f>
        <v/>
      </c>
      <c r="D88" s="422" t="str">
        <f>IF(基本情報入力シート!E110="","",基本情報入力シート!E110)</f>
        <v/>
      </c>
      <c r="E88" s="422" t="str">
        <f>IF(基本情報入力シート!F110="","",基本情報入力シート!F110)</f>
        <v/>
      </c>
      <c r="F88" s="422" t="str">
        <f>IF(基本情報入力シート!G110="","",基本情報入力シート!G110)</f>
        <v/>
      </c>
      <c r="G88" s="422" t="str">
        <f>IF(基本情報入力シート!H110="","",基本情報入力シート!H110)</f>
        <v/>
      </c>
      <c r="H88" s="422" t="str">
        <f>IF(基本情報入力シート!I110="","",基本情報入力シート!I110)</f>
        <v/>
      </c>
      <c r="I88" s="422" t="str">
        <f>IF(基本情報入力シート!J110="","",基本情報入力シート!J110)</f>
        <v/>
      </c>
      <c r="J88" s="422" t="str">
        <f>IF(基本情報入力シート!K110="","",基本情報入力シート!K110)</f>
        <v/>
      </c>
      <c r="K88" s="423" t="str">
        <f>IF(基本情報入力シート!L110="","",基本情報入力シート!L110)</f>
        <v/>
      </c>
      <c r="L88" s="424" t="str">
        <f>IF(基本情報入力シート!M110="","",基本情報入力シート!M110)</f>
        <v/>
      </c>
      <c r="M88" s="424" t="str">
        <f>IF(基本情報入力シート!R110="","",基本情報入力シート!R110)</f>
        <v/>
      </c>
      <c r="N88" s="424" t="str">
        <f>IF(基本情報入力シート!W110="","",基本情報入力シート!W110)</f>
        <v/>
      </c>
      <c r="O88" s="419" t="str">
        <f>IF(基本情報入力シート!X110="","",基本情報入力シート!X110)</f>
        <v/>
      </c>
      <c r="P88" s="425" t="str">
        <f>IF(基本情報入力シート!Y110="","",基本情報入力シート!Y110)</f>
        <v/>
      </c>
      <c r="Q88" s="426" t="str">
        <f>IF(基本情報入力シート!AB110="","",基本情報入力シート!AB110)</f>
        <v/>
      </c>
      <c r="R88" s="427"/>
      <c r="S88" s="428"/>
      <c r="T88" s="447" t="str">
        <f>IF(P88="","",VLOOKUP(P88,[7]【参考】数式用!$A$5:$H$34,MATCH(S88,[7]【参考】数式用!$C$4:$E$4,0)+2,0))</f>
        <v/>
      </c>
      <c r="U88" s="69" t="s">
        <v>141</v>
      </c>
      <c r="V88" s="429"/>
      <c r="W88" s="68" t="s">
        <v>142</v>
      </c>
      <c r="X88" s="429"/>
      <c r="Y88" s="225" t="s">
        <v>143</v>
      </c>
      <c r="Z88" s="430"/>
      <c r="AA88" s="68" t="s">
        <v>142</v>
      </c>
      <c r="AB88" s="430"/>
      <c r="AC88" s="68" t="s">
        <v>144</v>
      </c>
      <c r="AD88" s="431" t="s">
        <v>145</v>
      </c>
      <c r="AE88" s="432" t="str">
        <f t="shared" si="4"/>
        <v/>
      </c>
      <c r="AF88" s="435" t="s">
        <v>146</v>
      </c>
      <c r="AG88" s="434" t="str">
        <f t="shared" si="5"/>
        <v/>
      </c>
    </row>
    <row r="89" spans="1:33" ht="36.75" customHeight="1">
      <c r="A89" s="419">
        <f t="shared" si="3"/>
        <v>78</v>
      </c>
      <c r="B89" s="420" t="str">
        <f>IF(基本情報入力シート!C111="","",基本情報入力シート!C111)</f>
        <v/>
      </c>
      <c r="C89" s="421" t="str">
        <f>IF(基本情報入力シート!D111="","",基本情報入力シート!D111)</f>
        <v/>
      </c>
      <c r="D89" s="422" t="str">
        <f>IF(基本情報入力シート!E111="","",基本情報入力シート!E111)</f>
        <v/>
      </c>
      <c r="E89" s="422" t="str">
        <f>IF(基本情報入力シート!F111="","",基本情報入力シート!F111)</f>
        <v/>
      </c>
      <c r="F89" s="422" t="str">
        <f>IF(基本情報入力シート!G111="","",基本情報入力シート!G111)</f>
        <v/>
      </c>
      <c r="G89" s="422" t="str">
        <f>IF(基本情報入力シート!H111="","",基本情報入力シート!H111)</f>
        <v/>
      </c>
      <c r="H89" s="422" t="str">
        <f>IF(基本情報入力シート!I111="","",基本情報入力シート!I111)</f>
        <v/>
      </c>
      <c r="I89" s="422" t="str">
        <f>IF(基本情報入力シート!J111="","",基本情報入力シート!J111)</f>
        <v/>
      </c>
      <c r="J89" s="422" t="str">
        <f>IF(基本情報入力シート!K111="","",基本情報入力シート!K111)</f>
        <v/>
      </c>
      <c r="K89" s="423" t="str">
        <f>IF(基本情報入力シート!L111="","",基本情報入力シート!L111)</f>
        <v/>
      </c>
      <c r="L89" s="424" t="str">
        <f>IF(基本情報入力シート!M111="","",基本情報入力シート!M111)</f>
        <v/>
      </c>
      <c r="M89" s="424" t="str">
        <f>IF(基本情報入力シート!R111="","",基本情報入力シート!R111)</f>
        <v/>
      </c>
      <c r="N89" s="424" t="str">
        <f>IF(基本情報入力シート!W111="","",基本情報入力シート!W111)</f>
        <v/>
      </c>
      <c r="O89" s="419" t="str">
        <f>IF(基本情報入力シート!X111="","",基本情報入力シート!X111)</f>
        <v/>
      </c>
      <c r="P89" s="425" t="str">
        <f>IF(基本情報入力シート!Y111="","",基本情報入力シート!Y111)</f>
        <v/>
      </c>
      <c r="Q89" s="426" t="str">
        <f>IF(基本情報入力シート!AB111="","",基本情報入力シート!AB111)</f>
        <v/>
      </c>
      <c r="R89" s="427"/>
      <c r="S89" s="428"/>
      <c r="T89" s="447" t="str">
        <f>IF(P89="","",VLOOKUP(P89,[7]【参考】数式用!$A$5:$H$34,MATCH(S89,[7]【参考】数式用!$C$4:$E$4,0)+2,0))</f>
        <v/>
      </c>
      <c r="U89" s="69" t="s">
        <v>141</v>
      </c>
      <c r="V89" s="429"/>
      <c r="W89" s="68" t="s">
        <v>142</v>
      </c>
      <c r="X89" s="429"/>
      <c r="Y89" s="225" t="s">
        <v>143</v>
      </c>
      <c r="Z89" s="430"/>
      <c r="AA89" s="68" t="s">
        <v>142</v>
      </c>
      <c r="AB89" s="430"/>
      <c r="AC89" s="68" t="s">
        <v>144</v>
      </c>
      <c r="AD89" s="431" t="s">
        <v>145</v>
      </c>
      <c r="AE89" s="432" t="str">
        <f t="shared" si="4"/>
        <v/>
      </c>
      <c r="AF89" s="435" t="s">
        <v>146</v>
      </c>
      <c r="AG89" s="434" t="str">
        <f t="shared" si="5"/>
        <v/>
      </c>
    </row>
    <row r="90" spans="1:33" ht="36.75" customHeight="1">
      <c r="A90" s="419">
        <f t="shared" si="3"/>
        <v>79</v>
      </c>
      <c r="B90" s="420" t="str">
        <f>IF(基本情報入力シート!C112="","",基本情報入力シート!C112)</f>
        <v/>
      </c>
      <c r="C90" s="421" t="str">
        <f>IF(基本情報入力シート!D112="","",基本情報入力シート!D112)</f>
        <v/>
      </c>
      <c r="D90" s="422" t="str">
        <f>IF(基本情報入力シート!E112="","",基本情報入力シート!E112)</f>
        <v/>
      </c>
      <c r="E90" s="422" t="str">
        <f>IF(基本情報入力シート!F112="","",基本情報入力シート!F112)</f>
        <v/>
      </c>
      <c r="F90" s="422" t="str">
        <f>IF(基本情報入力シート!G112="","",基本情報入力シート!G112)</f>
        <v/>
      </c>
      <c r="G90" s="422" t="str">
        <f>IF(基本情報入力シート!H112="","",基本情報入力シート!H112)</f>
        <v/>
      </c>
      <c r="H90" s="422" t="str">
        <f>IF(基本情報入力シート!I112="","",基本情報入力シート!I112)</f>
        <v/>
      </c>
      <c r="I90" s="422" t="str">
        <f>IF(基本情報入力シート!J112="","",基本情報入力シート!J112)</f>
        <v/>
      </c>
      <c r="J90" s="422" t="str">
        <f>IF(基本情報入力シート!K112="","",基本情報入力シート!K112)</f>
        <v/>
      </c>
      <c r="K90" s="423" t="str">
        <f>IF(基本情報入力シート!L112="","",基本情報入力シート!L112)</f>
        <v/>
      </c>
      <c r="L90" s="424" t="str">
        <f>IF(基本情報入力シート!M112="","",基本情報入力シート!M112)</f>
        <v/>
      </c>
      <c r="M90" s="424" t="str">
        <f>IF(基本情報入力シート!R112="","",基本情報入力シート!R112)</f>
        <v/>
      </c>
      <c r="N90" s="424" t="str">
        <f>IF(基本情報入力シート!W112="","",基本情報入力シート!W112)</f>
        <v/>
      </c>
      <c r="O90" s="419" t="str">
        <f>IF(基本情報入力シート!X112="","",基本情報入力シート!X112)</f>
        <v/>
      </c>
      <c r="P90" s="425" t="str">
        <f>IF(基本情報入力シート!Y112="","",基本情報入力シート!Y112)</f>
        <v/>
      </c>
      <c r="Q90" s="426" t="str">
        <f>IF(基本情報入力シート!AB112="","",基本情報入力シート!AB112)</f>
        <v/>
      </c>
      <c r="R90" s="427"/>
      <c r="S90" s="428"/>
      <c r="T90" s="447" t="str">
        <f>IF(P90="","",VLOOKUP(P90,[7]【参考】数式用!$A$5:$H$34,MATCH(S90,[7]【参考】数式用!$C$4:$E$4,0)+2,0))</f>
        <v/>
      </c>
      <c r="U90" s="69" t="s">
        <v>141</v>
      </c>
      <c r="V90" s="429"/>
      <c r="W90" s="68" t="s">
        <v>142</v>
      </c>
      <c r="X90" s="429"/>
      <c r="Y90" s="225" t="s">
        <v>143</v>
      </c>
      <c r="Z90" s="430"/>
      <c r="AA90" s="68" t="s">
        <v>142</v>
      </c>
      <c r="AB90" s="430"/>
      <c r="AC90" s="68" t="s">
        <v>144</v>
      </c>
      <c r="AD90" s="431" t="s">
        <v>145</v>
      </c>
      <c r="AE90" s="432" t="str">
        <f t="shared" si="4"/>
        <v/>
      </c>
      <c r="AF90" s="435" t="s">
        <v>146</v>
      </c>
      <c r="AG90" s="434" t="str">
        <f t="shared" si="5"/>
        <v/>
      </c>
    </row>
    <row r="91" spans="1:33" ht="36.75" customHeight="1">
      <c r="A91" s="419">
        <f t="shared" ref="A91:A111" si="6">A90+1</f>
        <v>80</v>
      </c>
      <c r="B91" s="420" t="str">
        <f>IF(基本情報入力シート!C113="","",基本情報入力シート!C113)</f>
        <v/>
      </c>
      <c r="C91" s="421" t="str">
        <f>IF(基本情報入力シート!D113="","",基本情報入力シート!D113)</f>
        <v/>
      </c>
      <c r="D91" s="422" t="str">
        <f>IF(基本情報入力シート!E113="","",基本情報入力シート!E113)</f>
        <v/>
      </c>
      <c r="E91" s="422" t="str">
        <f>IF(基本情報入力シート!F113="","",基本情報入力シート!F113)</f>
        <v/>
      </c>
      <c r="F91" s="422" t="str">
        <f>IF(基本情報入力シート!G113="","",基本情報入力シート!G113)</f>
        <v/>
      </c>
      <c r="G91" s="422" t="str">
        <f>IF(基本情報入力シート!H113="","",基本情報入力シート!H113)</f>
        <v/>
      </c>
      <c r="H91" s="422" t="str">
        <f>IF(基本情報入力シート!I113="","",基本情報入力シート!I113)</f>
        <v/>
      </c>
      <c r="I91" s="422" t="str">
        <f>IF(基本情報入力シート!J113="","",基本情報入力シート!J113)</f>
        <v/>
      </c>
      <c r="J91" s="422" t="str">
        <f>IF(基本情報入力シート!K113="","",基本情報入力シート!K113)</f>
        <v/>
      </c>
      <c r="K91" s="423" t="str">
        <f>IF(基本情報入力シート!L113="","",基本情報入力シート!L113)</f>
        <v/>
      </c>
      <c r="L91" s="424" t="str">
        <f>IF(基本情報入力シート!M113="","",基本情報入力シート!M113)</f>
        <v/>
      </c>
      <c r="M91" s="424" t="str">
        <f>IF(基本情報入力シート!R113="","",基本情報入力シート!R113)</f>
        <v/>
      </c>
      <c r="N91" s="424" t="str">
        <f>IF(基本情報入力シート!W113="","",基本情報入力シート!W113)</f>
        <v/>
      </c>
      <c r="O91" s="419" t="str">
        <f>IF(基本情報入力シート!X113="","",基本情報入力シート!X113)</f>
        <v/>
      </c>
      <c r="P91" s="425" t="str">
        <f>IF(基本情報入力シート!Y113="","",基本情報入力シート!Y113)</f>
        <v/>
      </c>
      <c r="Q91" s="426" t="str">
        <f>IF(基本情報入力シート!AB113="","",基本情報入力シート!AB113)</f>
        <v/>
      </c>
      <c r="R91" s="427"/>
      <c r="S91" s="428"/>
      <c r="T91" s="447" t="str">
        <f>IF(P91="","",VLOOKUP(P91,[7]【参考】数式用!$A$5:$H$34,MATCH(S91,[7]【参考】数式用!$C$4:$E$4,0)+2,0))</f>
        <v/>
      </c>
      <c r="U91" s="69" t="s">
        <v>141</v>
      </c>
      <c r="V91" s="429"/>
      <c r="W91" s="68" t="s">
        <v>142</v>
      </c>
      <c r="X91" s="429"/>
      <c r="Y91" s="225" t="s">
        <v>143</v>
      </c>
      <c r="Z91" s="430"/>
      <c r="AA91" s="68" t="s">
        <v>142</v>
      </c>
      <c r="AB91" s="430"/>
      <c r="AC91" s="68" t="s">
        <v>144</v>
      </c>
      <c r="AD91" s="431" t="s">
        <v>145</v>
      </c>
      <c r="AE91" s="432" t="str">
        <f t="shared" si="4"/>
        <v/>
      </c>
      <c r="AF91" s="435" t="s">
        <v>146</v>
      </c>
      <c r="AG91" s="434" t="str">
        <f t="shared" si="5"/>
        <v/>
      </c>
    </row>
    <row r="92" spans="1:33" ht="36.75" customHeight="1">
      <c r="A92" s="419">
        <f t="shared" si="6"/>
        <v>81</v>
      </c>
      <c r="B92" s="420" t="str">
        <f>IF(基本情報入力シート!C114="","",基本情報入力シート!C114)</f>
        <v/>
      </c>
      <c r="C92" s="421" t="str">
        <f>IF(基本情報入力シート!D114="","",基本情報入力シート!D114)</f>
        <v/>
      </c>
      <c r="D92" s="422" t="str">
        <f>IF(基本情報入力シート!E114="","",基本情報入力シート!E114)</f>
        <v/>
      </c>
      <c r="E92" s="422" t="str">
        <f>IF(基本情報入力シート!F114="","",基本情報入力シート!F114)</f>
        <v/>
      </c>
      <c r="F92" s="422" t="str">
        <f>IF(基本情報入力シート!G114="","",基本情報入力シート!G114)</f>
        <v/>
      </c>
      <c r="G92" s="422" t="str">
        <f>IF(基本情報入力シート!H114="","",基本情報入力シート!H114)</f>
        <v/>
      </c>
      <c r="H92" s="422" t="str">
        <f>IF(基本情報入力シート!I114="","",基本情報入力シート!I114)</f>
        <v/>
      </c>
      <c r="I92" s="422" t="str">
        <f>IF(基本情報入力シート!J114="","",基本情報入力シート!J114)</f>
        <v/>
      </c>
      <c r="J92" s="422" t="str">
        <f>IF(基本情報入力シート!K114="","",基本情報入力シート!K114)</f>
        <v/>
      </c>
      <c r="K92" s="423" t="str">
        <f>IF(基本情報入力シート!L114="","",基本情報入力シート!L114)</f>
        <v/>
      </c>
      <c r="L92" s="424" t="str">
        <f>IF(基本情報入力シート!M114="","",基本情報入力シート!M114)</f>
        <v/>
      </c>
      <c r="M92" s="424" t="str">
        <f>IF(基本情報入力シート!R114="","",基本情報入力シート!R114)</f>
        <v/>
      </c>
      <c r="N92" s="424" t="str">
        <f>IF(基本情報入力シート!W114="","",基本情報入力シート!W114)</f>
        <v/>
      </c>
      <c r="O92" s="419" t="str">
        <f>IF(基本情報入力シート!X114="","",基本情報入力シート!X114)</f>
        <v/>
      </c>
      <c r="P92" s="425" t="str">
        <f>IF(基本情報入力シート!Y114="","",基本情報入力シート!Y114)</f>
        <v/>
      </c>
      <c r="Q92" s="426" t="str">
        <f>IF(基本情報入力シート!AB114="","",基本情報入力シート!AB114)</f>
        <v/>
      </c>
      <c r="R92" s="427"/>
      <c r="S92" s="428"/>
      <c r="T92" s="447" t="str">
        <f>IF(P92="","",VLOOKUP(P92,[7]【参考】数式用!$A$5:$H$34,MATCH(S92,[7]【参考】数式用!$C$4:$E$4,0)+2,0))</f>
        <v/>
      </c>
      <c r="U92" s="69" t="s">
        <v>141</v>
      </c>
      <c r="V92" s="429"/>
      <c r="W92" s="68" t="s">
        <v>142</v>
      </c>
      <c r="X92" s="429"/>
      <c r="Y92" s="225" t="s">
        <v>143</v>
      </c>
      <c r="Z92" s="430"/>
      <c r="AA92" s="68" t="s">
        <v>142</v>
      </c>
      <c r="AB92" s="430"/>
      <c r="AC92" s="68" t="s">
        <v>144</v>
      </c>
      <c r="AD92" s="431" t="s">
        <v>145</v>
      </c>
      <c r="AE92" s="432" t="str">
        <f t="shared" si="4"/>
        <v/>
      </c>
      <c r="AF92" s="435" t="s">
        <v>146</v>
      </c>
      <c r="AG92" s="434" t="str">
        <f t="shared" si="5"/>
        <v/>
      </c>
    </row>
    <row r="93" spans="1:33" ht="36.75" customHeight="1">
      <c r="A93" s="419">
        <f t="shared" si="6"/>
        <v>82</v>
      </c>
      <c r="B93" s="420" t="str">
        <f>IF(基本情報入力シート!C115="","",基本情報入力シート!C115)</f>
        <v/>
      </c>
      <c r="C93" s="421" t="str">
        <f>IF(基本情報入力シート!D115="","",基本情報入力シート!D115)</f>
        <v/>
      </c>
      <c r="D93" s="422" t="str">
        <f>IF(基本情報入力シート!E115="","",基本情報入力シート!E115)</f>
        <v/>
      </c>
      <c r="E93" s="422" t="str">
        <f>IF(基本情報入力シート!F115="","",基本情報入力シート!F115)</f>
        <v/>
      </c>
      <c r="F93" s="422" t="str">
        <f>IF(基本情報入力シート!G115="","",基本情報入力シート!G115)</f>
        <v/>
      </c>
      <c r="G93" s="422" t="str">
        <f>IF(基本情報入力シート!H115="","",基本情報入力シート!H115)</f>
        <v/>
      </c>
      <c r="H93" s="422" t="str">
        <f>IF(基本情報入力シート!I115="","",基本情報入力シート!I115)</f>
        <v/>
      </c>
      <c r="I93" s="422" t="str">
        <f>IF(基本情報入力シート!J115="","",基本情報入力シート!J115)</f>
        <v/>
      </c>
      <c r="J93" s="422" t="str">
        <f>IF(基本情報入力シート!K115="","",基本情報入力シート!K115)</f>
        <v/>
      </c>
      <c r="K93" s="423" t="str">
        <f>IF(基本情報入力シート!L115="","",基本情報入力シート!L115)</f>
        <v/>
      </c>
      <c r="L93" s="424" t="str">
        <f>IF(基本情報入力シート!M115="","",基本情報入力シート!M115)</f>
        <v/>
      </c>
      <c r="M93" s="424" t="str">
        <f>IF(基本情報入力シート!R115="","",基本情報入力シート!R115)</f>
        <v/>
      </c>
      <c r="N93" s="424" t="str">
        <f>IF(基本情報入力シート!W115="","",基本情報入力シート!W115)</f>
        <v/>
      </c>
      <c r="O93" s="419" t="str">
        <f>IF(基本情報入力シート!X115="","",基本情報入力シート!X115)</f>
        <v/>
      </c>
      <c r="P93" s="425" t="str">
        <f>IF(基本情報入力シート!Y115="","",基本情報入力シート!Y115)</f>
        <v/>
      </c>
      <c r="Q93" s="426" t="str">
        <f>IF(基本情報入力シート!AB115="","",基本情報入力シート!AB115)</f>
        <v/>
      </c>
      <c r="R93" s="427"/>
      <c r="S93" s="428"/>
      <c r="T93" s="447" t="str">
        <f>IF(P93="","",VLOOKUP(P93,[7]【参考】数式用!$A$5:$H$34,MATCH(S93,[7]【参考】数式用!$C$4:$E$4,0)+2,0))</f>
        <v/>
      </c>
      <c r="U93" s="69" t="s">
        <v>141</v>
      </c>
      <c r="V93" s="429"/>
      <c r="W93" s="68" t="s">
        <v>142</v>
      </c>
      <c r="X93" s="429"/>
      <c r="Y93" s="225" t="s">
        <v>143</v>
      </c>
      <c r="Z93" s="430"/>
      <c r="AA93" s="68" t="s">
        <v>142</v>
      </c>
      <c r="AB93" s="430"/>
      <c r="AC93" s="68" t="s">
        <v>144</v>
      </c>
      <c r="AD93" s="431" t="s">
        <v>145</v>
      </c>
      <c r="AE93" s="432" t="str">
        <f t="shared" si="4"/>
        <v/>
      </c>
      <c r="AF93" s="435" t="s">
        <v>146</v>
      </c>
      <c r="AG93" s="434" t="str">
        <f t="shared" si="5"/>
        <v/>
      </c>
    </row>
    <row r="94" spans="1:33" ht="36.75" customHeight="1">
      <c r="A94" s="419">
        <f t="shared" si="6"/>
        <v>83</v>
      </c>
      <c r="B94" s="420" t="str">
        <f>IF(基本情報入力シート!C116="","",基本情報入力シート!C116)</f>
        <v/>
      </c>
      <c r="C94" s="421" t="str">
        <f>IF(基本情報入力シート!D116="","",基本情報入力シート!D116)</f>
        <v/>
      </c>
      <c r="D94" s="422" t="str">
        <f>IF(基本情報入力シート!E116="","",基本情報入力シート!E116)</f>
        <v/>
      </c>
      <c r="E94" s="422" t="str">
        <f>IF(基本情報入力シート!F116="","",基本情報入力シート!F116)</f>
        <v/>
      </c>
      <c r="F94" s="422" t="str">
        <f>IF(基本情報入力シート!G116="","",基本情報入力シート!G116)</f>
        <v/>
      </c>
      <c r="G94" s="422" t="str">
        <f>IF(基本情報入力シート!H116="","",基本情報入力シート!H116)</f>
        <v/>
      </c>
      <c r="H94" s="422" t="str">
        <f>IF(基本情報入力シート!I116="","",基本情報入力シート!I116)</f>
        <v/>
      </c>
      <c r="I94" s="422" t="str">
        <f>IF(基本情報入力シート!J116="","",基本情報入力シート!J116)</f>
        <v/>
      </c>
      <c r="J94" s="422" t="str">
        <f>IF(基本情報入力シート!K116="","",基本情報入力シート!K116)</f>
        <v/>
      </c>
      <c r="K94" s="423" t="str">
        <f>IF(基本情報入力シート!L116="","",基本情報入力シート!L116)</f>
        <v/>
      </c>
      <c r="L94" s="424" t="str">
        <f>IF(基本情報入力シート!M116="","",基本情報入力シート!M116)</f>
        <v/>
      </c>
      <c r="M94" s="424" t="str">
        <f>IF(基本情報入力シート!R116="","",基本情報入力シート!R116)</f>
        <v/>
      </c>
      <c r="N94" s="424" t="str">
        <f>IF(基本情報入力シート!W116="","",基本情報入力シート!W116)</f>
        <v/>
      </c>
      <c r="O94" s="419" t="str">
        <f>IF(基本情報入力シート!X116="","",基本情報入力シート!X116)</f>
        <v/>
      </c>
      <c r="P94" s="425" t="str">
        <f>IF(基本情報入力シート!Y116="","",基本情報入力シート!Y116)</f>
        <v/>
      </c>
      <c r="Q94" s="426" t="str">
        <f>IF(基本情報入力シート!AB116="","",基本情報入力シート!AB116)</f>
        <v/>
      </c>
      <c r="R94" s="427"/>
      <c r="S94" s="428"/>
      <c r="T94" s="447" t="str">
        <f>IF(P94="","",VLOOKUP(P94,[7]【参考】数式用!$A$5:$H$34,MATCH(S94,[7]【参考】数式用!$C$4:$E$4,0)+2,0))</f>
        <v/>
      </c>
      <c r="U94" s="69" t="s">
        <v>141</v>
      </c>
      <c r="V94" s="429"/>
      <c r="W94" s="68" t="s">
        <v>142</v>
      </c>
      <c r="X94" s="429"/>
      <c r="Y94" s="225" t="s">
        <v>143</v>
      </c>
      <c r="Z94" s="430"/>
      <c r="AA94" s="68" t="s">
        <v>142</v>
      </c>
      <c r="AB94" s="430"/>
      <c r="AC94" s="68" t="s">
        <v>144</v>
      </c>
      <c r="AD94" s="431" t="s">
        <v>145</v>
      </c>
      <c r="AE94" s="432" t="str">
        <f t="shared" si="4"/>
        <v/>
      </c>
      <c r="AF94" s="435" t="s">
        <v>146</v>
      </c>
      <c r="AG94" s="434" t="str">
        <f t="shared" si="5"/>
        <v/>
      </c>
    </row>
    <row r="95" spans="1:33" ht="36.75" customHeight="1">
      <c r="A95" s="419">
        <f t="shared" si="6"/>
        <v>84</v>
      </c>
      <c r="B95" s="420" t="str">
        <f>IF(基本情報入力シート!C117="","",基本情報入力シート!C117)</f>
        <v/>
      </c>
      <c r="C95" s="421" t="str">
        <f>IF(基本情報入力シート!D117="","",基本情報入力シート!D117)</f>
        <v/>
      </c>
      <c r="D95" s="422" t="str">
        <f>IF(基本情報入力シート!E117="","",基本情報入力シート!E117)</f>
        <v/>
      </c>
      <c r="E95" s="422" t="str">
        <f>IF(基本情報入力シート!F117="","",基本情報入力シート!F117)</f>
        <v/>
      </c>
      <c r="F95" s="422" t="str">
        <f>IF(基本情報入力シート!G117="","",基本情報入力シート!G117)</f>
        <v/>
      </c>
      <c r="G95" s="422" t="str">
        <f>IF(基本情報入力シート!H117="","",基本情報入力シート!H117)</f>
        <v/>
      </c>
      <c r="H95" s="422" t="str">
        <f>IF(基本情報入力シート!I117="","",基本情報入力シート!I117)</f>
        <v/>
      </c>
      <c r="I95" s="422" t="str">
        <f>IF(基本情報入力シート!J117="","",基本情報入力シート!J117)</f>
        <v/>
      </c>
      <c r="J95" s="422" t="str">
        <f>IF(基本情報入力シート!K117="","",基本情報入力シート!K117)</f>
        <v/>
      </c>
      <c r="K95" s="423" t="str">
        <f>IF(基本情報入力シート!L117="","",基本情報入力シート!L117)</f>
        <v/>
      </c>
      <c r="L95" s="424" t="str">
        <f>IF(基本情報入力シート!M117="","",基本情報入力シート!M117)</f>
        <v/>
      </c>
      <c r="M95" s="424" t="str">
        <f>IF(基本情報入力シート!R117="","",基本情報入力シート!R117)</f>
        <v/>
      </c>
      <c r="N95" s="424" t="str">
        <f>IF(基本情報入力シート!W117="","",基本情報入力シート!W117)</f>
        <v/>
      </c>
      <c r="O95" s="419" t="str">
        <f>IF(基本情報入力シート!X117="","",基本情報入力シート!X117)</f>
        <v/>
      </c>
      <c r="P95" s="425" t="str">
        <f>IF(基本情報入力シート!Y117="","",基本情報入力シート!Y117)</f>
        <v/>
      </c>
      <c r="Q95" s="426" t="str">
        <f>IF(基本情報入力シート!AB117="","",基本情報入力シート!AB117)</f>
        <v/>
      </c>
      <c r="R95" s="427"/>
      <c r="S95" s="428"/>
      <c r="T95" s="447" t="str">
        <f>IF(P95="","",VLOOKUP(P95,[7]【参考】数式用!$A$5:$H$34,MATCH(S95,[7]【参考】数式用!$C$4:$E$4,0)+2,0))</f>
        <v/>
      </c>
      <c r="U95" s="69" t="s">
        <v>141</v>
      </c>
      <c r="V95" s="429"/>
      <c r="W95" s="68" t="s">
        <v>142</v>
      </c>
      <c r="X95" s="429"/>
      <c r="Y95" s="225" t="s">
        <v>143</v>
      </c>
      <c r="Z95" s="430"/>
      <c r="AA95" s="68" t="s">
        <v>142</v>
      </c>
      <c r="AB95" s="430"/>
      <c r="AC95" s="68" t="s">
        <v>144</v>
      </c>
      <c r="AD95" s="431" t="s">
        <v>145</v>
      </c>
      <c r="AE95" s="432" t="str">
        <f t="shared" si="4"/>
        <v/>
      </c>
      <c r="AF95" s="435" t="s">
        <v>146</v>
      </c>
      <c r="AG95" s="434" t="str">
        <f t="shared" si="5"/>
        <v/>
      </c>
    </row>
    <row r="96" spans="1:33" ht="36.75" customHeight="1">
      <c r="A96" s="419">
        <f t="shared" si="6"/>
        <v>85</v>
      </c>
      <c r="B96" s="420" t="str">
        <f>IF(基本情報入力シート!C118="","",基本情報入力シート!C118)</f>
        <v/>
      </c>
      <c r="C96" s="421" t="str">
        <f>IF(基本情報入力シート!D118="","",基本情報入力シート!D118)</f>
        <v/>
      </c>
      <c r="D96" s="422" t="str">
        <f>IF(基本情報入力シート!E118="","",基本情報入力シート!E118)</f>
        <v/>
      </c>
      <c r="E96" s="422" t="str">
        <f>IF(基本情報入力シート!F118="","",基本情報入力シート!F118)</f>
        <v/>
      </c>
      <c r="F96" s="422" t="str">
        <f>IF(基本情報入力シート!G118="","",基本情報入力シート!G118)</f>
        <v/>
      </c>
      <c r="G96" s="422" t="str">
        <f>IF(基本情報入力シート!H118="","",基本情報入力シート!H118)</f>
        <v/>
      </c>
      <c r="H96" s="422" t="str">
        <f>IF(基本情報入力シート!I118="","",基本情報入力シート!I118)</f>
        <v/>
      </c>
      <c r="I96" s="422" t="str">
        <f>IF(基本情報入力シート!J118="","",基本情報入力シート!J118)</f>
        <v/>
      </c>
      <c r="J96" s="422" t="str">
        <f>IF(基本情報入力シート!K118="","",基本情報入力シート!K118)</f>
        <v/>
      </c>
      <c r="K96" s="423" t="str">
        <f>IF(基本情報入力シート!L118="","",基本情報入力シート!L118)</f>
        <v/>
      </c>
      <c r="L96" s="424" t="str">
        <f>IF(基本情報入力シート!M118="","",基本情報入力シート!M118)</f>
        <v/>
      </c>
      <c r="M96" s="424" t="str">
        <f>IF(基本情報入力シート!R118="","",基本情報入力シート!R118)</f>
        <v/>
      </c>
      <c r="N96" s="424" t="str">
        <f>IF(基本情報入力シート!W118="","",基本情報入力シート!W118)</f>
        <v/>
      </c>
      <c r="O96" s="419" t="str">
        <f>IF(基本情報入力シート!X118="","",基本情報入力シート!X118)</f>
        <v/>
      </c>
      <c r="P96" s="425" t="str">
        <f>IF(基本情報入力シート!Y118="","",基本情報入力シート!Y118)</f>
        <v/>
      </c>
      <c r="Q96" s="426" t="str">
        <f>IF(基本情報入力シート!AB118="","",基本情報入力シート!AB118)</f>
        <v/>
      </c>
      <c r="R96" s="427"/>
      <c r="S96" s="428"/>
      <c r="T96" s="447" t="str">
        <f>IF(P96="","",VLOOKUP(P96,[7]【参考】数式用!$A$5:$H$34,MATCH(S96,[7]【参考】数式用!$C$4:$E$4,0)+2,0))</f>
        <v/>
      </c>
      <c r="U96" s="69" t="s">
        <v>141</v>
      </c>
      <c r="V96" s="429"/>
      <c r="W96" s="68" t="s">
        <v>142</v>
      </c>
      <c r="X96" s="429"/>
      <c r="Y96" s="225" t="s">
        <v>143</v>
      </c>
      <c r="Z96" s="430"/>
      <c r="AA96" s="68" t="s">
        <v>142</v>
      </c>
      <c r="AB96" s="430"/>
      <c r="AC96" s="68" t="s">
        <v>144</v>
      </c>
      <c r="AD96" s="431" t="s">
        <v>145</v>
      </c>
      <c r="AE96" s="432" t="str">
        <f t="shared" si="4"/>
        <v/>
      </c>
      <c r="AF96" s="435" t="s">
        <v>146</v>
      </c>
      <c r="AG96" s="434" t="str">
        <f t="shared" si="5"/>
        <v/>
      </c>
    </row>
    <row r="97" spans="1:33" ht="36.75" customHeight="1">
      <c r="A97" s="419">
        <f t="shared" si="6"/>
        <v>86</v>
      </c>
      <c r="B97" s="420" t="str">
        <f>IF(基本情報入力シート!C119="","",基本情報入力シート!C119)</f>
        <v/>
      </c>
      <c r="C97" s="421" t="str">
        <f>IF(基本情報入力シート!D119="","",基本情報入力シート!D119)</f>
        <v/>
      </c>
      <c r="D97" s="422" t="str">
        <f>IF(基本情報入力シート!E119="","",基本情報入力シート!E119)</f>
        <v/>
      </c>
      <c r="E97" s="422" t="str">
        <f>IF(基本情報入力シート!F119="","",基本情報入力シート!F119)</f>
        <v/>
      </c>
      <c r="F97" s="422" t="str">
        <f>IF(基本情報入力シート!G119="","",基本情報入力シート!G119)</f>
        <v/>
      </c>
      <c r="G97" s="422" t="str">
        <f>IF(基本情報入力シート!H119="","",基本情報入力シート!H119)</f>
        <v/>
      </c>
      <c r="H97" s="422" t="str">
        <f>IF(基本情報入力シート!I119="","",基本情報入力シート!I119)</f>
        <v/>
      </c>
      <c r="I97" s="422" t="str">
        <f>IF(基本情報入力シート!J119="","",基本情報入力シート!J119)</f>
        <v/>
      </c>
      <c r="J97" s="422" t="str">
        <f>IF(基本情報入力シート!K119="","",基本情報入力シート!K119)</f>
        <v/>
      </c>
      <c r="K97" s="423" t="str">
        <f>IF(基本情報入力シート!L119="","",基本情報入力シート!L119)</f>
        <v/>
      </c>
      <c r="L97" s="424" t="str">
        <f>IF(基本情報入力シート!M119="","",基本情報入力シート!M119)</f>
        <v/>
      </c>
      <c r="M97" s="424" t="str">
        <f>IF(基本情報入力シート!R119="","",基本情報入力シート!R119)</f>
        <v/>
      </c>
      <c r="N97" s="424" t="str">
        <f>IF(基本情報入力シート!W119="","",基本情報入力シート!W119)</f>
        <v/>
      </c>
      <c r="O97" s="419" t="str">
        <f>IF(基本情報入力シート!X119="","",基本情報入力シート!X119)</f>
        <v/>
      </c>
      <c r="P97" s="425" t="str">
        <f>IF(基本情報入力シート!Y119="","",基本情報入力シート!Y119)</f>
        <v/>
      </c>
      <c r="Q97" s="426" t="str">
        <f>IF(基本情報入力シート!AB119="","",基本情報入力シート!AB119)</f>
        <v/>
      </c>
      <c r="R97" s="427"/>
      <c r="S97" s="428"/>
      <c r="T97" s="447" t="str">
        <f>IF(P97="","",VLOOKUP(P97,[7]【参考】数式用!$A$5:$H$34,MATCH(S97,[7]【参考】数式用!$C$4:$E$4,0)+2,0))</f>
        <v/>
      </c>
      <c r="U97" s="69" t="s">
        <v>141</v>
      </c>
      <c r="V97" s="429"/>
      <c r="W97" s="68" t="s">
        <v>142</v>
      </c>
      <c r="X97" s="429"/>
      <c r="Y97" s="225" t="s">
        <v>143</v>
      </c>
      <c r="Z97" s="430"/>
      <c r="AA97" s="68" t="s">
        <v>142</v>
      </c>
      <c r="AB97" s="430"/>
      <c r="AC97" s="68" t="s">
        <v>144</v>
      </c>
      <c r="AD97" s="431" t="s">
        <v>145</v>
      </c>
      <c r="AE97" s="432" t="str">
        <f t="shared" si="4"/>
        <v/>
      </c>
      <c r="AF97" s="435" t="s">
        <v>146</v>
      </c>
      <c r="AG97" s="434" t="str">
        <f t="shared" si="5"/>
        <v/>
      </c>
    </row>
    <row r="98" spans="1:33" ht="36.75" customHeight="1">
      <c r="A98" s="419">
        <f t="shared" si="6"/>
        <v>87</v>
      </c>
      <c r="B98" s="420" t="str">
        <f>IF(基本情報入力シート!C120="","",基本情報入力シート!C120)</f>
        <v/>
      </c>
      <c r="C98" s="421" t="str">
        <f>IF(基本情報入力シート!D120="","",基本情報入力シート!D120)</f>
        <v/>
      </c>
      <c r="D98" s="422" t="str">
        <f>IF(基本情報入力シート!E120="","",基本情報入力シート!E120)</f>
        <v/>
      </c>
      <c r="E98" s="422" t="str">
        <f>IF(基本情報入力シート!F120="","",基本情報入力シート!F120)</f>
        <v/>
      </c>
      <c r="F98" s="422" t="str">
        <f>IF(基本情報入力シート!G120="","",基本情報入力シート!G120)</f>
        <v/>
      </c>
      <c r="G98" s="422" t="str">
        <f>IF(基本情報入力シート!H120="","",基本情報入力シート!H120)</f>
        <v/>
      </c>
      <c r="H98" s="422" t="str">
        <f>IF(基本情報入力シート!I120="","",基本情報入力シート!I120)</f>
        <v/>
      </c>
      <c r="I98" s="422" t="str">
        <f>IF(基本情報入力シート!J120="","",基本情報入力シート!J120)</f>
        <v/>
      </c>
      <c r="J98" s="422" t="str">
        <f>IF(基本情報入力シート!K120="","",基本情報入力シート!K120)</f>
        <v/>
      </c>
      <c r="K98" s="423" t="str">
        <f>IF(基本情報入力シート!L120="","",基本情報入力シート!L120)</f>
        <v/>
      </c>
      <c r="L98" s="424" t="str">
        <f>IF(基本情報入力シート!M120="","",基本情報入力シート!M120)</f>
        <v/>
      </c>
      <c r="M98" s="424" t="str">
        <f>IF(基本情報入力シート!R120="","",基本情報入力シート!R120)</f>
        <v/>
      </c>
      <c r="N98" s="424" t="str">
        <f>IF(基本情報入力シート!W120="","",基本情報入力シート!W120)</f>
        <v/>
      </c>
      <c r="O98" s="419" t="str">
        <f>IF(基本情報入力シート!X120="","",基本情報入力シート!X120)</f>
        <v/>
      </c>
      <c r="P98" s="425" t="str">
        <f>IF(基本情報入力シート!Y120="","",基本情報入力シート!Y120)</f>
        <v/>
      </c>
      <c r="Q98" s="426" t="str">
        <f>IF(基本情報入力シート!AB120="","",基本情報入力シート!AB120)</f>
        <v/>
      </c>
      <c r="R98" s="427"/>
      <c r="S98" s="428"/>
      <c r="T98" s="447" t="str">
        <f>IF(P98="","",VLOOKUP(P98,[7]【参考】数式用!$A$5:$H$34,MATCH(S98,[7]【参考】数式用!$C$4:$E$4,0)+2,0))</f>
        <v/>
      </c>
      <c r="U98" s="69" t="s">
        <v>141</v>
      </c>
      <c r="V98" s="429"/>
      <c r="W98" s="68" t="s">
        <v>142</v>
      </c>
      <c r="X98" s="429"/>
      <c r="Y98" s="225" t="s">
        <v>143</v>
      </c>
      <c r="Z98" s="430"/>
      <c r="AA98" s="68" t="s">
        <v>142</v>
      </c>
      <c r="AB98" s="430"/>
      <c r="AC98" s="68" t="s">
        <v>144</v>
      </c>
      <c r="AD98" s="431" t="s">
        <v>145</v>
      </c>
      <c r="AE98" s="432" t="str">
        <f t="shared" si="4"/>
        <v/>
      </c>
      <c r="AF98" s="435" t="s">
        <v>146</v>
      </c>
      <c r="AG98" s="434" t="str">
        <f t="shared" si="5"/>
        <v/>
      </c>
    </row>
    <row r="99" spans="1:33" ht="36.75" customHeight="1">
      <c r="A99" s="419">
        <f t="shared" si="6"/>
        <v>88</v>
      </c>
      <c r="B99" s="420" t="str">
        <f>IF(基本情報入力シート!C121="","",基本情報入力シート!C121)</f>
        <v/>
      </c>
      <c r="C99" s="421" t="str">
        <f>IF(基本情報入力シート!D121="","",基本情報入力シート!D121)</f>
        <v/>
      </c>
      <c r="D99" s="422" t="str">
        <f>IF(基本情報入力シート!E121="","",基本情報入力シート!E121)</f>
        <v/>
      </c>
      <c r="E99" s="422" t="str">
        <f>IF(基本情報入力シート!F121="","",基本情報入力シート!F121)</f>
        <v/>
      </c>
      <c r="F99" s="422" t="str">
        <f>IF(基本情報入力シート!G121="","",基本情報入力シート!G121)</f>
        <v/>
      </c>
      <c r="G99" s="422" t="str">
        <f>IF(基本情報入力シート!H121="","",基本情報入力シート!H121)</f>
        <v/>
      </c>
      <c r="H99" s="422" t="str">
        <f>IF(基本情報入力シート!I121="","",基本情報入力シート!I121)</f>
        <v/>
      </c>
      <c r="I99" s="422" t="str">
        <f>IF(基本情報入力シート!J121="","",基本情報入力シート!J121)</f>
        <v/>
      </c>
      <c r="J99" s="422" t="str">
        <f>IF(基本情報入力シート!K121="","",基本情報入力シート!K121)</f>
        <v/>
      </c>
      <c r="K99" s="423" t="str">
        <f>IF(基本情報入力シート!L121="","",基本情報入力シート!L121)</f>
        <v/>
      </c>
      <c r="L99" s="424" t="str">
        <f>IF(基本情報入力シート!M121="","",基本情報入力シート!M121)</f>
        <v/>
      </c>
      <c r="M99" s="424" t="str">
        <f>IF(基本情報入力シート!R121="","",基本情報入力シート!R121)</f>
        <v/>
      </c>
      <c r="N99" s="424" t="str">
        <f>IF(基本情報入力シート!W121="","",基本情報入力シート!W121)</f>
        <v/>
      </c>
      <c r="O99" s="419" t="str">
        <f>IF(基本情報入力シート!X121="","",基本情報入力シート!X121)</f>
        <v/>
      </c>
      <c r="P99" s="425" t="str">
        <f>IF(基本情報入力シート!Y121="","",基本情報入力シート!Y121)</f>
        <v/>
      </c>
      <c r="Q99" s="426" t="str">
        <f>IF(基本情報入力シート!AB121="","",基本情報入力シート!AB121)</f>
        <v/>
      </c>
      <c r="R99" s="427"/>
      <c r="S99" s="428"/>
      <c r="T99" s="447" t="str">
        <f>IF(P99="","",VLOOKUP(P99,[7]【参考】数式用!$A$5:$H$34,MATCH(S99,[7]【参考】数式用!$C$4:$E$4,0)+2,0))</f>
        <v/>
      </c>
      <c r="U99" s="69" t="s">
        <v>141</v>
      </c>
      <c r="V99" s="429"/>
      <c r="W99" s="68" t="s">
        <v>142</v>
      </c>
      <c r="X99" s="429"/>
      <c r="Y99" s="225" t="s">
        <v>143</v>
      </c>
      <c r="Z99" s="430"/>
      <c r="AA99" s="68" t="s">
        <v>142</v>
      </c>
      <c r="AB99" s="430"/>
      <c r="AC99" s="68" t="s">
        <v>144</v>
      </c>
      <c r="AD99" s="431" t="s">
        <v>145</v>
      </c>
      <c r="AE99" s="432" t="str">
        <f t="shared" si="4"/>
        <v/>
      </c>
      <c r="AF99" s="435" t="s">
        <v>146</v>
      </c>
      <c r="AG99" s="434" t="str">
        <f t="shared" si="5"/>
        <v/>
      </c>
    </row>
    <row r="100" spans="1:33" ht="36.75" customHeight="1">
      <c r="A100" s="419">
        <f t="shared" si="6"/>
        <v>89</v>
      </c>
      <c r="B100" s="420" t="str">
        <f>IF(基本情報入力シート!C122="","",基本情報入力シート!C122)</f>
        <v/>
      </c>
      <c r="C100" s="421" t="str">
        <f>IF(基本情報入力シート!D122="","",基本情報入力シート!D122)</f>
        <v/>
      </c>
      <c r="D100" s="422" t="str">
        <f>IF(基本情報入力シート!E122="","",基本情報入力シート!E122)</f>
        <v/>
      </c>
      <c r="E100" s="422" t="str">
        <f>IF(基本情報入力シート!F122="","",基本情報入力シート!F122)</f>
        <v/>
      </c>
      <c r="F100" s="422" t="str">
        <f>IF(基本情報入力シート!G122="","",基本情報入力シート!G122)</f>
        <v/>
      </c>
      <c r="G100" s="422" t="str">
        <f>IF(基本情報入力シート!H122="","",基本情報入力シート!H122)</f>
        <v/>
      </c>
      <c r="H100" s="422" t="str">
        <f>IF(基本情報入力シート!I122="","",基本情報入力シート!I122)</f>
        <v/>
      </c>
      <c r="I100" s="422" t="str">
        <f>IF(基本情報入力シート!J122="","",基本情報入力シート!J122)</f>
        <v/>
      </c>
      <c r="J100" s="422" t="str">
        <f>IF(基本情報入力シート!K122="","",基本情報入力シート!K122)</f>
        <v/>
      </c>
      <c r="K100" s="423" t="str">
        <f>IF(基本情報入力シート!L122="","",基本情報入力シート!L122)</f>
        <v/>
      </c>
      <c r="L100" s="424" t="str">
        <f>IF(基本情報入力シート!M122="","",基本情報入力シート!M122)</f>
        <v/>
      </c>
      <c r="M100" s="424" t="str">
        <f>IF(基本情報入力シート!R122="","",基本情報入力シート!R122)</f>
        <v/>
      </c>
      <c r="N100" s="424" t="str">
        <f>IF(基本情報入力シート!W122="","",基本情報入力シート!W122)</f>
        <v/>
      </c>
      <c r="O100" s="419" t="str">
        <f>IF(基本情報入力シート!X122="","",基本情報入力シート!X122)</f>
        <v/>
      </c>
      <c r="P100" s="425" t="str">
        <f>IF(基本情報入力シート!Y122="","",基本情報入力シート!Y122)</f>
        <v/>
      </c>
      <c r="Q100" s="426" t="str">
        <f>IF(基本情報入力シート!AB122="","",基本情報入力シート!AB122)</f>
        <v/>
      </c>
      <c r="R100" s="427"/>
      <c r="S100" s="428"/>
      <c r="T100" s="447" t="str">
        <f>IF(P100="","",VLOOKUP(P100,[7]【参考】数式用!$A$5:$H$34,MATCH(S100,[7]【参考】数式用!$C$4:$E$4,0)+2,0))</f>
        <v/>
      </c>
      <c r="U100" s="69" t="s">
        <v>141</v>
      </c>
      <c r="V100" s="429"/>
      <c r="W100" s="68" t="s">
        <v>142</v>
      </c>
      <c r="X100" s="429"/>
      <c r="Y100" s="225" t="s">
        <v>143</v>
      </c>
      <c r="Z100" s="430"/>
      <c r="AA100" s="68" t="s">
        <v>142</v>
      </c>
      <c r="AB100" s="430"/>
      <c r="AC100" s="68" t="s">
        <v>144</v>
      </c>
      <c r="AD100" s="431" t="s">
        <v>145</v>
      </c>
      <c r="AE100" s="432" t="str">
        <f t="shared" si="4"/>
        <v/>
      </c>
      <c r="AF100" s="435" t="s">
        <v>146</v>
      </c>
      <c r="AG100" s="434" t="str">
        <f t="shared" si="5"/>
        <v/>
      </c>
    </row>
    <row r="101" spans="1:33" ht="36.75" customHeight="1">
      <c r="A101" s="419">
        <f t="shared" si="6"/>
        <v>90</v>
      </c>
      <c r="B101" s="420" t="str">
        <f>IF(基本情報入力シート!C123="","",基本情報入力シート!C123)</f>
        <v/>
      </c>
      <c r="C101" s="421" t="str">
        <f>IF(基本情報入力シート!D123="","",基本情報入力シート!D123)</f>
        <v/>
      </c>
      <c r="D101" s="422" t="str">
        <f>IF(基本情報入力シート!E123="","",基本情報入力シート!E123)</f>
        <v/>
      </c>
      <c r="E101" s="422" t="str">
        <f>IF(基本情報入力シート!F123="","",基本情報入力シート!F123)</f>
        <v/>
      </c>
      <c r="F101" s="422" t="str">
        <f>IF(基本情報入力シート!G123="","",基本情報入力シート!G123)</f>
        <v/>
      </c>
      <c r="G101" s="422" t="str">
        <f>IF(基本情報入力シート!H123="","",基本情報入力シート!H123)</f>
        <v/>
      </c>
      <c r="H101" s="422" t="str">
        <f>IF(基本情報入力シート!I123="","",基本情報入力シート!I123)</f>
        <v/>
      </c>
      <c r="I101" s="422" t="str">
        <f>IF(基本情報入力シート!J123="","",基本情報入力シート!J123)</f>
        <v/>
      </c>
      <c r="J101" s="422" t="str">
        <f>IF(基本情報入力シート!K123="","",基本情報入力シート!K123)</f>
        <v/>
      </c>
      <c r="K101" s="423" t="str">
        <f>IF(基本情報入力シート!L123="","",基本情報入力シート!L123)</f>
        <v/>
      </c>
      <c r="L101" s="424" t="str">
        <f>IF(基本情報入力シート!M123="","",基本情報入力シート!M123)</f>
        <v/>
      </c>
      <c r="M101" s="424" t="str">
        <f>IF(基本情報入力シート!R123="","",基本情報入力シート!R123)</f>
        <v/>
      </c>
      <c r="N101" s="424" t="str">
        <f>IF(基本情報入力シート!W123="","",基本情報入力シート!W123)</f>
        <v/>
      </c>
      <c r="O101" s="419" t="str">
        <f>IF(基本情報入力シート!X123="","",基本情報入力シート!X123)</f>
        <v/>
      </c>
      <c r="P101" s="425" t="str">
        <f>IF(基本情報入力シート!Y123="","",基本情報入力シート!Y123)</f>
        <v/>
      </c>
      <c r="Q101" s="426" t="str">
        <f>IF(基本情報入力シート!AB123="","",基本情報入力シート!AB123)</f>
        <v/>
      </c>
      <c r="R101" s="427"/>
      <c r="S101" s="428"/>
      <c r="T101" s="447" t="str">
        <f>IF(P101="","",VLOOKUP(P101,[7]【参考】数式用!$A$5:$H$34,MATCH(S101,[7]【参考】数式用!$C$4:$E$4,0)+2,0))</f>
        <v/>
      </c>
      <c r="U101" s="69" t="s">
        <v>141</v>
      </c>
      <c r="V101" s="429"/>
      <c r="W101" s="68" t="s">
        <v>142</v>
      </c>
      <c r="X101" s="429"/>
      <c r="Y101" s="225" t="s">
        <v>143</v>
      </c>
      <c r="Z101" s="430"/>
      <c r="AA101" s="68" t="s">
        <v>142</v>
      </c>
      <c r="AB101" s="430"/>
      <c r="AC101" s="68" t="s">
        <v>144</v>
      </c>
      <c r="AD101" s="431" t="s">
        <v>145</v>
      </c>
      <c r="AE101" s="432" t="str">
        <f t="shared" si="4"/>
        <v/>
      </c>
      <c r="AF101" s="435" t="s">
        <v>146</v>
      </c>
      <c r="AG101" s="434" t="str">
        <f t="shared" si="5"/>
        <v/>
      </c>
    </row>
    <row r="102" spans="1:33" ht="36.75" customHeight="1">
      <c r="A102" s="419">
        <f t="shared" si="6"/>
        <v>91</v>
      </c>
      <c r="B102" s="420" t="str">
        <f>IF(基本情報入力シート!C124="","",基本情報入力シート!C124)</f>
        <v/>
      </c>
      <c r="C102" s="421" t="str">
        <f>IF(基本情報入力シート!D124="","",基本情報入力シート!D124)</f>
        <v/>
      </c>
      <c r="D102" s="422" t="str">
        <f>IF(基本情報入力シート!E124="","",基本情報入力シート!E124)</f>
        <v/>
      </c>
      <c r="E102" s="422" t="str">
        <f>IF(基本情報入力シート!F124="","",基本情報入力シート!F124)</f>
        <v/>
      </c>
      <c r="F102" s="422" t="str">
        <f>IF(基本情報入力シート!G124="","",基本情報入力シート!G124)</f>
        <v/>
      </c>
      <c r="G102" s="422" t="str">
        <f>IF(基本情報入力シート!H124="","",基本情報入力シート!H124)</f>
        <v/>
      </c>
      <c r="H102" s="422" t="str">
        <f>IF(基本情報入力シート!I124="","",基本情報入力シート!I124)</f>
        <v/>
      </c>
      <c r="I102" s="422" t="str">
        <f>IF(基本情報入力シート!J124="","",基本情報入力シート!J124)</f>
        <v/>
      </c>
      <c r="J102" s="422" t="str">
        <f>IF(基本情報入力シート!K124="","",基本情報入力シート!K124)</f>
        <v/>
      </c>
      <c r="K102" s="423" t="str">
        <f>IF(基本情報入力シート!L124="","",基本情報入力シート!L124)</f>
        <v/>
      </c>
      <c r="L102" s="424" t="str">
        <f>IF(基本情報入力シート!M124="","",基本情報入力シート!M124)</f>
        <v/>
      </c>
      <c r="M102" s="424" t="str">
        <f>IF(基本情報入力シート!R124="","",基本情報入力シート!R124)</f>
        <v/>
      </c>
      <c r="N102" s="424" t="str">
        <f>IF(基本情報入力シート!W124="","",基本情報入力シート!W124)</f>
        <v/>
      </c>
      <c r="O102" s="419" t="str">
        <f>IF(基本情報入力シート!X124="","",基本情報入力シート!X124)</f>
        <v/>
      </c>
      <c r="P102" s="425" t="str">
        <f>IF(基本情報入力シート!Y124="","",基本情報入力シート!Y124)</f>
        <v/>
      </c>
      <c r="Q102" s="426" t="str">
        <f>IF(基本情報入力シート!AB124="","",基本情報入力シート!AB124)</f>
        <v/>
      </c>
      <c r="R102" s="427"/>
      <c r="S102" s="428"/>
      <c r="T102" s="447" t="str">
        <f>IF(P102="","",VLOOKUP(P102,[7]【参考】数式用!$A$5:$H$34,MATCH(S102,[7]【参考】数式用!$C$4:$E$4,0)+2,0))</f>
        <v/>
      </c>
      <c r="U102" s="69" t="s">
        <v>141</v>
      </c>
      <c r="V102" s="429"/>
      <c r="W102" s="68" t="s">
        <v>142</v>
      </c>
      <c r="X102" s="429"/>
      <c r="Y102" s="225" t="s">
        <v>143</v>
      </c>
      <c r="Z102" s="430"/>
      <c r="AA102" s="68" t="s">
        <v>142</v>
      </c>
      <c r="AB102" s="430"/>
      <c r="AC102" s="68" t="s">
        <v>144</v>
      </c>
      <c r="AD102" s="431" t="s">
        <v>145</v>
      </c>
      <c r="AE102" s="432" t="str">
        <f t="shared" si="4"/>
        <v/>
      </c>
      <c r="AF102" s="435" t="s">
        <v>146</v>
      </c>
      <c r="AG102" s="434" t="str">
        <f t="shared" si="5"/>
        <v/>
      </c>
    </row>
    <row r="103" spans="1:33" ht="36.75" customHeight="1">
      <c r="A103" s="419">
        <f t="shared" si="6"/>
        <v>92</v>
      </c>
      <c r="B103" s="420" t="str">
        <f>IF(基本情報入力シート!C125="","",基本情報入力シート!C125)</f>
        <v/>
      </c>
      <c r="C103" s="421" t="str">
        <f>IF(基本情報入力シート!D125="","",基本情報入力シート!D125)</f>
        <v/>
      </c>
      <c r="D103" s="422" t="str">
        <f>IF(基本情報入力シート!E125="","",基本情報入力シート!E125)</f>
        <v/>
      </c>
      <c r="E103" s="422" t="str">
        <f>IF(基本情報入力シート!F125="","",基本情報入力シート!F125)</f>
        <v/>
      </c>
      <c r="F103" s="422" t="str">
        <f>IF(基本情報入力シート!G125="","",基本情報入力シート!G125)</f>
        <v/>
      </c>
      <c r="G103" s="422" t="str">
        <f>IF(基本情報入力シート!H125="","",基本情報入力シート!H125)</f>
        <v/>
      </c>
      <c r="H103" s="422" t="str">
        <f>IF(基本情報入力シート!I125="","",基本情報入力シート!I125)</f>
        <v/>
      </c>
      <c r="I103" s="422" t="str">
        <f>IF(基本情報入力シート!J125="","",基本情報入力シート!J125)</f>
        <v/>
      </c>
      <c r="J103" s="422" t="str">
        <f>IF(基本情報入力シート!K125="","",基本情報入力シート!K125)</f>
        <v/>
      </c>
      <c r="K103" s="423" t="str">
        <f>IF(基本情報入力シート!L125="","",基本情報入力シート!L125)</f>
        <v/>
      </c>
      <c r="L103" s="424" t="str">
        <f>IF(基本情報入力シート!M125="","",基本情報入力シート!M125)</f>
        <v/>
      </c>
      <c r="M103" s="424" t="str">
        <f>IF(基本情報入力シート!R125="","",基本情報入力シート!R125)</f>
        <v/>
      </c>
      <c r="N103" s="424" t="str">
        <f>IF(基本情報入力シート!W125="","",基本情報入力シート!W125)</f>
        <v/>
      </c>
      <c r="O103" s="419" t="str">
        <f>IF(基本情報入力シート!X125="","",基本情報入力シート!X125)</f>
        <v/>
      </c>
      <c r="P103" s="425" t="str">
        <f>IF(基本情報入力シート!Y125="","",基本情報入力シート!Y125)</f>
        <v/>
      </c>
      <c r="Q103" s="426" t="str">
        <f>IF(基本情報入力シート!AB125="","",基本情報入力シート!AB125)</f>
        <v/>
      </c>
      <c r="R103" s="427"/>
      <c r="S103" s="428"/>
      <c r="T103" s="447" t="str">
        <f>IF(P103="","",VLOOKUP(P103,[7]【参考】数式用!$A$5:$H$34,MATCH(S103,[7]【参考】数式用!$C$4:$E$4,0)+2,0))</f>
        <v/>
      </c>
      <c r="U103" s="69" t="s">
        <v>141</v>
      </c>
      <c r="V103" s="429"/>
      <c r="W103" s="68" t="s">
        <v>142</v>
      </c>
      <c r="X103" s="429"/>
      <c r="Y103" s="225" t="s">
        <v>143</v>
      </c>
      <c r="Z103" s="430"/>
      <c r="AA103" s="68" t="s">
        <v>142</v>
      </c>
      <c r="AB103" s="430"/>
      <c r="AC103" s="68" t="s">
        <v>144</v>
      </c>
      <c r="AD103" s="431" t="s">
        <v>145</v>
      </c>
      <c r="AE103" s="432" t="str">
        <f t="shared" si="4"/>
        <v/>
      </c>
      <c r="AF103" s="435" t="s">
        <v>146</v>
      </c>
      <c r="AG103" s="434" t="str">
        <f t="shared" si="5"/>
        <v/>
      </c>
    </row>
    <row r="104" spans="1:33" ht="36.75" customHeight="1">
      <c r="A104" s="419">
        <f t="shared" si="6"/>
        <v>93</v>
      </c>
      <c r="B104" s="420" t="str">
        <f>IF(基本情報入力シート!C126="","",基本情報入力シート!C126)</f>
        <v/>
      </c>
      <c r="C104" s="421" t="str">
        <f>IF(基本情報入力シート!D126="","",基本情報入力シート!D126)</f>
        <v/>
      </c>
      <c r="D104" s="422" t="str">
        <f>IF(基本情報入力シート!E126="","",基本情報入力シート!E126)</f>
        <v/>
      </c>
      <c r="E104" s="422" t="str">
        <f>IF(基本情報入力シート!F126="","",基本情報入力シート!F126)</f>
        <v/>
      </c>
      <c r="F104" s="422" t="str">
        <f>IF(基本情報入力シート!G126="","",基本情報入力シート!G126)</f>
        <v/>
      </c>
      <c r="G104" s="422" t="str">
        <f>IF(基本情報入力シート!H126="","",基本情報入力シート!H126)</f>
        <v/>
      </c>
      <c r="H104" s="422" t="str">
        <f>IF(基本情報入力シート!I126="","",基本情報入力シート!I126)</f>
        <v/>
      </c>
      <c r="I104" s="422" t="str">
        <f>IF(基本情報入力シート!J126="","",基本情報入力シート!J126)</f>
        <v/>
      </c>
      <c r="J104" s="422" t="str">
        <f>IF(基本情報入力シート!K126="","",基本情報入力シート!K126)</f>
        <v/>
      </c>
      <c r="K104" s="423" t="str">
        <f>IF(基本情報入力シート!L126="","",基本情報入力シート!L126)</f>
        <v/>
      </c>
      <c r="L104" s="424" t="str">
        <f>IF(基本情報入力シート!M126="","",基本情報入力シート!M126)</f>
        <v/>
      </c>
      <c r="M104" s="424" t="str">
        <f>IF(基本情報入力シート!R126="","",基本情報入力シート!R126)</f>
        <v/>
      </c>
      <c r="N104" s="424" t="str">
        <f>IF(基本情報入力シート!W126="","",基本情報入力シート!W126)</f>
        <v/>
      </c>
      <c r="O104" s="419" t="str">
        <f>IF(基本情報入力シート!X126="","",基本情報入力シート!X126)</f>
        <v/>
      </c>
      <c r="P104" s="425" t="str">
        <f>IF(基本情報入力シート!Y126="","",基本情報入力シート!Y126)</f>
        <v/>
      </c>
      <c r="Q104" s="426" t="str">
        <f>IF(基本情報入力シート!AB126="","",基本情報入力シート!AB126)</f>
        <v/>
      </c>
      <c r="R104" s="427"/>
      <c r="S104" s="428"/>
      <c r="T104" s="447" t="str">
        <f>IF(P104="","",VLOOKUP(P104,[7]【参考】数式用!$A$5:$H$34,MATCH(S104,[7]【参考】数式用!$C$4:$E$4,0)+2,0))</f>
        <v/>
      </c>
      <c r="U104" s="69" t="s">
        <v>141</v>
      </c>
      <c r="V104" s="429"/>
      <c r="W104" s="68" t="s">
        <v>142</v>
      </c>
      <c r="X104" s="429"/>
      <c r="Y104" s="225" t="s">
        <v>143</v>
      </c>
      <c r="Z104" s="430"/>
      <c r="AA104" s="68" t="s">
        <v>142</v>
      </c>
      <c r="AB104" s="430"/>
      <c r="AC104" s="68" t="s">
        <v>144</v>
      </c>
      <c r="AD104" s="431" t="s">
        <v>145</v>
      </c>
      <c r="AE104" s="432" t="str">
        <f t="shared" si="4"/>
        <v/>
      </c>
      <c r="AF104" s="435" t="s">
        <v>146</v>
      </c>
      <c r="AG104" s="434" t="str">
        <f t="shared" si="5"/>
        <v/>
      </c>
    </row>
    <row r="105" spans="1:33" ht="36.75" customHeight="1">
      <c r="A105" s="419">
        <f t="shared" si="6"/>
        <v>94</v>
      </c>
      <c r="B105" s="420" t="str">
        <f>IF(基本情報入力シート!C127="","",基本情報入力シート!C127)</f>
        <v/>
      </c>
      <c r="C105" s="421" t="str">
        <f>IF(基本情報入力シート!D127="","",基本情報入力シート!D127)</f>
        <v/>
      </c>
      <c r="D105" s="422" t="str">
        <f>IF(基本情報入力シート!E127="","",基本情報入力シート!E127)</f>
        <v/>
      </c>
      <c r="E105" s="422" t="str">
        <f>IF(基本情報入力シート!F127="","",基本情報入力シート!F127)</f>
        <v/>
      </c>
      <c r="F105" s="422" t="str">
        <f>IF(基本情報入力シート!G127="","",基本情報入力シート!G127)</f>
        <v/>
      </c>
      <c r="G105" s="422" t="str">
        <f>IF(基本情報入力シート!H127="","",基本情報入力シート!H127)</f>
        <v/>
      </c>
      <c r="H105" s="422" t="str">
        <f>IF(基本情報入力シート!I127="","",基本情報入力シート!I127)</f>
        <v/>
      </c>
      <c r="I105" s="422" t="str">
        <f>IF(基本情報入力シート!J127="","",基本情報入力シート!J127)</f>
        <v/>
      </c>
      <c r="J105" s="422" t="str">
        <f>IF(基本情報入力シート!K127="","",基本情報入力シート!K127)</f>
        <v/>
      </c>
      <c r="K105" s="423" t="str">
        <f>IF(基本情報入力シート!L127="","",基本情報入力シート!L127)</f>
        <v/>
      </c>
      <c r="L105" s="424" t="str">
        <f>IF(基本情報入力シート!M127="","",基本情報入力シート!M127)</f>
        <v/>
      </c>
      <c r="M105" s="424" t="str">
        <f>IF(基本情報入力シート!R127="","",基本情報入力シート!R127)</f>
        <v/>
      </c>
      <c r="N105" s="424" t="str">
        <f>IF(基本情報入力シート!W127="","",基本情報入力シート!W127)</f>
        <v/>
      </c>
      <c r="O105" s="419" t="str">
        <f>IF(基本情報入力シート!X127="","",基本情報入力シート!X127)</f>
        <v/>
      </c>
      <c r="P105" s="425" t="str">
        <f>IF(基本情報入力シート!Y127="","",基本情報入力シート!Y127)</f>
        <v/>
      </c>
      <c r="Q105" s="426" t="str">
        <f>IF(基本情報入力シート!AB127="","",基本情報入力シート!AB127)</f>
        <v/>
      </c>
      <c r="R105" s="427"/>
      <c r="S105" s="428"/>
      <c r="T105" s="447" t="str">
        <f>IF(P105="","",VLOOKUP(P105,[7]【参考】数式用!$A$5:$H$34,MATCH(S105,[7]【参考】数式用!$C$4:$E$4,0)+2,0))</f>
        <v/>
      </c>
      <c r="U105" s="69" t="s">
        <v>141</v>
      </c>
      <c r="V105" s="429"/>
      <c r="W105" s="68" t="s">
        <v>142</v>
      </c>
      <c r="X105" s="429"/>
      <c r="Y105" s="225" t="s">
        <v>143</v>
      </c>
      <c r="Z105" s="430"/>
      <c r="AA105" s="68" t="s">
        <v>142</v>
      </c>
      <c r="AB105" s="430"/>
      <c r="AC105" s="68" t="s">
        <v>144</v>
      </c>
      <c r="AD105" s="431" t="s">
        <v>145</v>
      </c>
      <c r="AE105" s="432" t="str">
        <f t="shared" si="4"/>
        <v/>
      </c>
      <c r="AF105" s="435" t="s">
        <v>146</v>
      </c>
      <c r="AG105" s="434" t="str">
        <f t="shared" si="5"/>
        <v/>
      </c>
    </row>
    <row r="106" spans="1:33" ht="36.75" customHeight="1">
      <c r="A106" s="419">
        <f t="shared" si="6"/>
        <v>95</v>
      </c>
      <c r="B106" s="420" t="str">
        <f>IF(基本情報入力シート!C128="","",基本情報入力シート!C128)</f>
        <v/>
      </c>
      <c r="C106" s="421" t="str">
        <f>IF(基本情報入力シート!D128="","",基本情報入力シート!D128)</f>
        <v/>
      </c>
      <c r="D106" s="422" t="str">
        <f>IF(基本情報入力シート!E128="","",基本情報入力シート!E128)</f>
        <v/>
      </c>
      <c r="E106" s="422" t="str">
        <f>IF(基本情報入力シート!F128="","",基本情報入力シート!F128)</f>
        <v/>
      </c>
      <c r="F106" s="422" t="str">
        <f>IF(基本情報入力シート!G128="","",基本情報入力シート!G128)</f>
        <v/>
      </c>
      <c r="G106" s="422" t="str">
        <f>IF(基本情報入力シート!H128="","",基本情報入力シート!H128)</f>
        <v/>
      </c>
      <c r="H106" s="422" t="str">
        <f>IF(基本情報入力シート!I128="","",基本情報入力シート!I128)</f>
        <v/>
      </c>
      <c r="I106" s="422" t="str">
        <f>IF(基本情報入力シート!J128="","",基本情報入力シート!J128)</f>
        <v/>
      </c>
      <c r="J106" s="422" t="str">
        <f>IF(基本情報入力シート!K128="","",基本情報入力シート!K128)</f>
        <v/>
      </c>
      <c r="K106" s="423" t="str">
        <f>IF(基本情報入力シート!L128="","",基本情報入力シート!L128)</f>
        <v/>
      </c>
      <c r="L106" s="424" t="str">
        <f>IF(基本情報入力シート!M128="","",基本情報入力シート!M128)</f>
        <v/>
      </c>
      <c r="M106" s="424" t="str">
        <f>IF(基本情報入力シート!R128="","",基本情報入力シート!R128)</f>
        <v/>
      </c>
      <c r="N106" s="424" t="str">
        <f>IF(基本情報入力シート!W128="","",基本情報入力シート!W128)</f>
        <v/>
      </c>
      <c r="O106" s="419" t="str">
        <f>IF(基本情報入力シート!X128="","",基本情報入力シート!X128)</f>
        <v/>
      </c>
      <c r="P106" s="425" t="str">
        <f>IF(基本情報入力シート!Y128="","",基本情報入力シート!Y128)</f>
        <v/>
      </c>
      <c r="Q106" s="426" t="str">
        <f>IF(基本情報入力シート!AB128="","",基本情報入力シート!AB128)</f>
        <v/>
      </c>
      <c r="R106" s="427"/>
      <c r="S106" s="428"/>
      <c r="T106" s="447" t="str">
        <f>IF(P106="","",VLOOKUP(P106,[7]【参考】数式用!$A$5:$H$34,MATCH(S106,[7]【参考】数式用!$C$4:$E$4,0)+2,0))</f>
        <v/>
      </c>
      <c r="U106" s="69" t="s">
        <v>141</v>
      </c>
      <c r="V106" s="429"/>
      <c r="W106" s="68" t="s">
        <v>142</v>
      </c>
      <c r="X106" s="429"/>
      <c r="Y106" s="225" t="s">
        <v>143</v>
      </c>
      <c r="Z106" s="430"/>
      <c r="AA106" s="68" t="s">
        <v>142</v>
      </c>
      <c r="AB106" s="430"/>
      <c r="AC106" s="68" t="s">
        <v>144</v>
      </c>
      <c r="AD106" s="431" t="s">
        <v>145</v>
      </c>
      <c r="AE106" s="432" t="str">
        <f t="shared" si="4"/>
        <v/>
      </c>
      <c r="AF106" s="435" t="s">
        <v>146</v>
      </c>
      <c r="AG106" s="434" t="str">
        <f t="shared" si="5"/>
        <v/>
      </c>
    </row>
    <row r="107" spans="1:33" ht="36.75" customHeight="1">
      <c r="A107" s="419">
        <f t="shared" si="6"/>
        <v>96</v>
      </c>
      <c r="B107" s="420" t="str">
        <f>IF(基本情報入力シート!C129="","",基本情報入力シート!C129)</f>
        <v/>
      </c>
      <c r="C107" s="421" t="str">
        <f>IF(基本情報入力シート!D129="","",基本情報入力シート!D129)</f>
        <v/>
      </c>
      <c r="D107" s="422" t="str">
        <f>IF(基本情報入力シート!E129="","",基本情報入力シート!E129)</f>
        <v/>
      </c>
      <c r="E107" s="422" t="str">
        <f>IF(基本情報入力シート!F129="","",基本情報入力シート!F129)</f>
        <v/>
      </c>
      <c r="F107" s="422" t="str">
        <f>IF(基本情報入力シート!G129="","",基本情報入力シート!G129)</f>
        <v/>
      </c>
      <c r="G107" s="422" t="str">
        <f>IF(基本情報入力シート!H129="","",基本情報入力シート!H129)</f>
        <v/>
      </c>
      <c r="H107" s="422" t="str">
        <f>IF(基本情報入力シート!I129="","",基本情報入力シート!I129)</f>
        <v/>
      </c>
      <c r="I107" s="422" t="str">
        <f>IF(基本情報入力シート!J129="","",基本情報入力シート!J129)</f>
        <v/>
      </c>
      <c r="J107" s="422" t="str">
        <f>IF(基本情報入力シート!K129="","",基本情報入力シート!K129)</f>
        <v/>
      </c>
      <c r="K107" s="423" t="str">
        <f>IF(基本情報入力シート!L129="","",基本情報入力シート!L129)</f>
        <v/>
      </c>
      <c r="L107" s="424" t="str">
        <f>IF(基本情報入力シート!M129="","",基本情報入力シート!M129)</f>
        <v/>
      </c>
      <c r="M107" s="424" t="str">
        <f>IF(基本情報入力シート!R129="","",基本情報入力シート!R129)</f>
        <v/>
      </c>
      <c r="N107" s="424" t="str">
        <f>IF(基本情報入力シート!W129="","",基本情報入力シート!W129)</f>
        <v/>
      </c>
      <c r="O107" s="419" t="str">
        <f>IF(基本情報入力シート!X129="","",基本情報入力シート!X129)</f>
        <v/>
      </c>
      <c r="P107" s="425" t="str">
        <f>IF(基本情報入力シート!Y129="","",基本情報入力シート!Y129)</f>
        <v/>
      </c>
      <c r="Q107" s="426" t="str">
        <f>IF(基本情報入力シート!AB129="","",基本情報入力シート!AB129)</f>
        <v/>
      </c>
      <c r="R107" s="427"/>
      <c r="S107" s="428"/>
      <c r="T107" s="447" t="str">
        <f>IF(P107="","",VLOOKUP(P107,[7]【参考】数式用!$A$5:$H$34,MATCH(S107,[7]【参考】数式用!$C$4:$E$4,0)+2,0))</f>
        <v/>
      </c>
      <c r="U107" s="69" t="s">
        <v>141</v>
      </c>
      <c r="V107" s="429"/>
      <c r="W107" s="68" t="s">
        <v>142</v>
      </c>
      <c r="X107" s="429"/>
      <c r="Y107" s="225" t="s">
        <v>143</v>
      </c>
      <c r="Z107" s="430"/>
      <c r="AA107" s="68" t="s">
        <v>142</v>
      </c>
      <c r="AB107" s="430"/>
      <c r="AC107" s="68" t="s">
        <v>144</v>
      </c>
      <c r="AD107" s="431" t="s">
        <v>145</v>
      </c>
      <c r="AE107" s="432" t="str">
        <f t="shared" si="4"/>
        <v/>
      </c>
      <c r="AF107" s="435" t="s">
        <v>146</v>
      </c>
      <c r="AG107" s="434" t="str">
        <f t="shared" si="5"/>
        <v/>
      </c>
    </row>
    <row r="108" spans="1:33" ht="36.75" customHeight="1">
      <c r="A108" s="419">
        <f t="shared" si="6"/>
        <v>97</v>
      </c>
      <c r="B108" s="420" t="str">
        <f>IF(基本情報入力シート!C130="","",基本情報入力シート!C130)</f>
        <v/>
      </c>
      <c r="C108" s="421" t="str">
        <f>IF(基本情報入力シート!D130="","",基本情報入力シート!D130)</f>
        <v/>
      </c>
      <c r="D108" s="422" t="str">
        <f>IF(基本情報入力シート!E130="","",基本情報入力シート!E130)</f>
        <v/>
      </c>
      <c r="E108" s="422" t="str">
        <f>IF(基本情報入力シート!F130="","",基本情報入力シート!F130)</f>
        <v/>
      </c>
      <c r="F108" s="422" t="str">
        <f>IF(基本情報入力シート!G130="","",基本情報入力シート!G130)</f>
        <v/>
      </c>
      <c r="G108" s="422" t="str">
        <f>IF(基本情報入力シート!H130="","",基本情報入力シート!H130)</f>
        <v/>
      </c>
      <c r="H108" s="422" t="str">
        <f>IF(基本情報入力シート!I130="","",基本情報入力シート!I130)</f>
        <v/>
      </c>
      <c r="I108" s="422" t="str">
        <f>IF(基本情報入力シート!J130="","",基本情報入力シート!J130)</f>
        <v/>
      </c>
      <c r="J108" s="422" t="str">
        <f>IF(基本情報入力シート!K130="","",基本情報入力シート!K130)</f>
        <v/>
      </c>
      <c r="K108" s="423" t="str">
        <f>IF(基本情報入力シート!L130="","",基本情報入力シート!L130)</f>
        <v/>
      </c>
      <c r="L108" s="424" t="str">
        <f>IF(基本情報入力シート!M130="","",基本情報入力シート!M130)</f>
        <v/>
      </c>
      <c r="M108" s="424" t="str">
        <f>IF(基本情報入力シート!R130="","",基本情報入力シート!R130)</f>
        <v/>
      </c>
      <c r="N108" s="424" t="str">
        <f>IF(基本情報入力シート!W130="","",基本情報入力シート!W130)</f>
        <v/>
      </c>
      <c r="O108" s="419" t="str">
        <f>IF(基本情報入力シート!X130="","",基本情報入力シート!X130)</f>
        <v/>
      </c>
      <c r="P108" s="425" t="str">
        <f>IF(基本情報入力シート!Y130="","",基本情報入力シート!Y130)</f>
        <v/>
      </c>
      <c r="Q108" s="426" t="str">
        <f>IF(基本情報入力シート!AB130="","",基本情報入力シート!AB130)</f>
        <v/>
      </c>
      <c r="R108" s="427"/>
      <c r="S108" s="428"/>
      <c r="T108" s="447" t="str">
        <f>IF(P108="","",VLOOKUP(P108,[7]【参考】数式用!$A$5:$H$34,MATCH(S108,[7]【参考】数式用!$C$4:$E$4,0)+2,0))</f>
        <v/>
      </c>
      <c r="U108" s="69" t="s">
        <v>141</v>
      </c>
      <c r="V108" s="429"/>
      <c r="W108" s="68" t="s">
        <v>142</v>
      </c>
      <c r="X108" s="429"/>
      <c r="Y108" s="225" t="s">
        <v>143</v>
      </c>
      <c r="Z108" s="430"/>
      <c r="AA108" s="68" t="s">
        <v>142</v>
      </c>
      <c r="AB108" s="430"/>
      <c r="AC108" s="68" t="s">
        <v>144</v>
      </c>
      <c r="AD108" s="431" t="s">
        <v>145</v>
      </c>
      <c r="AE108" s="432" t="str">
        <f t="shared" si="4"/>
        <v/>
      </c>
      <c r="AF108" s="435" t="s">
        <v>146</v>
      </c>
      <c r="AG108" s="434" t="str">
        <f t="shared" si="5"/>
        <v/>
      </c>
    </row>
    <row r="109" spans="1:33" ht="36.75" customHeight="1">
      <c r="A109" s="419">
        <f t="shared" si="6"/>
        <v>98</v>
      </c>
      <c r="B109" s="420" t="str">
        <f>IF(基本情報入力シート!C131="","",基本情報入力シート!C131)</f>
        <v/>
      </c>
      <c r="C109" s="421" t="str">
        <f>IF(基本情報入力シート!D131="","",基本情報入力シート!D131)</f>
        <v/>
      </c>
      <c r="D109" s="422" t="str">
        <f>IF(基本情報入力シート!E131="","",基本情報入力シート!E131)</f>
        <v/>
      </c>
      <c r="E109" s="422" t="str">
        <f>IF(基本情報入力シート!F131="","",基本情報入力シート!F131)</f>
        <v/>
      </c>
      <c r="F109" s="422" t="str">
        <f>IF(基本情報入力シート!G131="","",基本情報入力シート!G131)</f>
        <v/>
      </c>
      <c r="G109" s="422" t="str">
        <f>IF(基本情報入力シート!H131="","",基本情報入力シート!H131)</f>
        <v/>
      </c>
      <c r="H109" s="422" t="str">
        <f>IF(基本情報入力シート!I131="","",基本情報入力シート!I131)</f>
        <v/>
      </c>
      <c r="I109" s="422" t="str">
        <f>IF(基本情報入力シート!J131="","",基本情報入力シート!J131)</f>
        <v/>
      </c>
      <c r="J109" s="422" t="str">
        <f>IF(基本情報入力シート!K131="","",基本情報入力シート!K131)</f>
        <v/>
      </c>
      <c r="K109" s="423" t="str">
        <f>IF(基本情報入力シート!L131="","",基本情報入力シート!L131)</f>
        <v/>
      </c>
      <c r="L109" s="424" t="str">
        <f>IF(基本情報入力シート!M131="","",基本情報入力シート!M131)</f>
        <v/>
      </c>
      <c r="M109" s="424" t="str">
        <f>IF(基本情報入力シート!R131="","",基本情報入力シート!R131)</f>
        <v/>
      </c>
      <c r="N109" s="424" t="str">
        <f>IF(基本情報入力シート!W131="","",基本情報入力シート!W131)</f>
        <v/>
      </c>
      <c r="O109" s="419" t="str">
        <f>IF(基本情報入力シート!X131="","",基本情報入力シート!X131)</f>
        <v/>
      </c>
      <c r="P109" s="425" t="str">
        <f>IF(基本情報入力シート!Y131="","",基本情報入力シート!Y131)</f>
        <v/>
      </c>
      <c r="Q109" s="426" t="str">
        <f>IF(基本情報入力シート!AB131="","",基本情報入力シート!AB131)</f>
        <v/>
      </c>
      <c r="R109" s="427"/>
      <c r="S109" s="428"/>
      <c r="T109" s="447" t="str">
        <f>IF(P109="","",VLOOKUP(P109,[7]【参考】数式用!$A$5:$H$34,MATCH(S109,[7]【参考】数式用!$C$4:$E$4,0)+2,0))</f>
        <v/>
      </c>
      <c r="U109" s="69" t="s">
        <v>141</v>
      </c>
      <c r="V109" s="429"/>
      <c r="W109" s="68" t="s">
        <v>142</v>
      </c>
      <c r="X109" s="429"/>
      <c r="Y109" s="225" t="s">
        <v>143</v>
      </c>
      <c r="Z109" s="430"/>
      <c r="AA109" s="68" t="s">
        <v>142</v>
      </c>
      <c r="AB109" s="430"/>
      <c r="AC109" s="68" t="s">
        <v>144</v>
      </c>
      <c r="AD109" s="431" t="s">
        <v>145</v>
      </c>
      <c r="AE109" s="432" t="str">
        <f t="shared" si="4"/>
        <v/>
      </c>
      <c r="AF109" s="435" t="s">
        <v>146</v>
      </c>
      <c r="AG109" s="434" t="str">
        <f t="shared" si="5"/>
        <v/>
      </c>
    </row>
    <row r="110" spans="1:33" ht="36.75" customHeight="1">
      <c r="A110" s="419">
        <f t="shared" si="6"/>
        <v>99</v>
      </c>
      <c r="B110" s="420" t="str">
        <f>IF(基本情報入力シート!C132="","",基本情報入力シート!C132)</f>
        <v/>
      </c>
      <c r="C110" s="421" t="str">
        <f>IF(基本情報入力シート!D132="","",基本情報入力シート!D132)</f>
        <v/>
      </c>
      <c r="D110" s="422" t="str">
        <f>IF(基本情報入力シート!E132="","",基本情報入力シート!E132)</f>
        <v/>
      </c>
      <c r="E110" s="422" t="str">
        <f>IF(基本情報入力シート!F132="","",基本情報入力シート!F132)</f>
        <v/>
      </c>
      <c r="F110" s="422" t="str">
        <f>IF(基本情報入力シート!G132="","",基本情報入力シート!G132)</f>
        <v/>
      </c>
      <c r="G110" s="422" t="str">
        <f>IF(基本情報入力シート!H132="","",基本情報入力シート!H132)</f>
        <v/>
      </c>
      <c r="H110" s="422" t="str">
        <f>IF(基本情報入力シート!I132="","",基本情報入力シート!I132)</f>
        <v/>
      </c>
      <c r="I110" s="422" t="str">
        <f>IF(基本情報入力シート!J132="","",基本情報入力シート!J132)</f>
        <v/>
      </c>
      <c r="J110" s="422" t="str">
        <f>IF(基本情報入力シート!K132="","",基本情報入力シート!K132)</f>
        <v/>
      </c>
      <c r="K110" s="423" t="str">
        <f>IF(基本情報入力シート!L132="","",基本情報入力シート!L132)</f>
        <v/>
      </c>
      <c r="L110" s="424" t="str">
        <f>IF(基本情報入力シート!M132="","",基本情報入力シート!M132)</f>
        <v/>
      </c>
      <c r="M110" s="424" t="str">
        <f>IF(基本情報入力シート!R132="","",基本情報入力シート!R132)</f>
        <v/>
      </c>
      <c r="N110" s="424" t="str">
        <f>IF(基本情報入力シート!W132="","",基本情報入力シート!W132)</f>
        <v/>
      </c>
      <c r="O110" s="419" t="str">
        <f>IF(基本情報入力シート!X132="","",基本情報入力シート!X132)</f>
        <v/>
      </c>
      <c r="P110" s="425" t="str">
        <f>IF(基本情報入力シート!Y132="","",基本情報入力シート!Y132)</f>
        <v/>
      </c>
      <c r="Q110" s="426" t="str">
        <f>IF(基本情報入力シート!AB132="","",基本情報入力シート!AB132)</f>
        <v/>
      </c>
      <c r="R110" s="427"/>
      <c r="S110" s="428"/>
      <c r="T110" s="447" t="str">
        <f>IF(P110="","",VLOOKUP(P110,[7]【参考】数式用!$A$5:$H$34,MATCH(S110,[7]【参考】数式用!$C$4:$E$4,0)+2,0))</f>
        <v/>
      </c>
      <c r="U110" s="69" t="s">
        <v>141</v>
      </c>
      <c r="V110" s="429"/>
      <c r="W110" s="68" t="s">
        <v>142</v>
      </c>
      <c r="X110" s="429"/>
      <c r="Y110" s="225" t="s">
        <v>143</v>
      </c>
      <c r="Z110" s="430"/>
      <c r="AA110" s="68" t="s">
        <v>142</v>
      </c>
      <c r="AB110" s="430"/>
      <c r="AC110" s="68" t="s">
        <v>144</v>
      </c>
      <c r="AD110" s="431" t="s">
        <v>145</v>
      </c>
      <c r="AE110" s="432" t="str">
        <f t="shared" si="4"/>
        <v/>
      </c>
      <c r="AF110" s="435" t="s">
        <v>146</v>
      </c>
      <c r="AG110" s="434" t="str">
        <f t="shared" si="5"/>
        <v/>
      </c>
    </row>
    <row r="111" spans="1:33" ht="36.75" customHeight="1">
      <c r="A111" s="419">
        <f t="shared" si="6"/>
        <v>100</v>
      </c>
      <c r="B111" s="420" t="str">
        <f>IF(基本情報入力シート!C133="","",基本情報入力シート!C133)</f>
        <v/>
      </c>
      <c r="C111" s="421" t="str">
        <f>IF(基本情報入力シート!D133="","",基本情報入力シート!D133)</f>
        <v/>
      </c>
      <c r="D111" s="422" t="str">
        <f>IF(基本情報入力シート!E133="","",基本情報入力シート!E133)</f>
        <v/>
      </c>
      <c r="E111" s="422" t="str">
        <f>IF(基本情報入力シート!F133="","",基本情報入力シート!F133)</f>
        <v/>
      </c>
      <c r="F111" s="422" t="str">
        <f>IF(基本情報入力シート!G133="","",基本情報入力シート!G133)</f>
        <v/>
      </c>
      <c r="G111" s="422" t="str">
        <f>IF(基本情報入力シート!H133="","",基本情報入力シート!H133)</f>
        <v/>
      </c>
      <c r="H111" s="422" t="str">
        <f>IF(基本情報入力シート!I133="","",基本情報入力シート!I133)</f>
        <v/>
      </c>
      <c r="I111" s="422" t="str">
        <f>IF(基本情報入力シート!J133="","",基本情報入力シート!J133)</f>
        <v/>
      </c>
      <c r="J111" s="422" t="str">
        <f>IF(基本情報入力シート!K133="","",基本情報入力シート!K133)</f>
        <v/>
      </c>
      <c r="K111" s="423" t="str">
        <f>IF(基本情報入力シート!L133="","",基本情報入力シート!L133)</f>
        <v/>
      </c>
      <c r="L111" s="424" t="str">
        <f>IF(基本情報入力シート!M133="","",基本情報入力シート!M133)</f>
        <v/>
      </c>
      <c r="M111" s="424" t="str">
        <f>IF(基本情報入力シート!R133="","",基本情報入力シート!R133)</f>
        <v/>
      </c>
      <c r="N111" s="424" t="str">
        <f>IF(基本情報入力シート!W133="","",基本情報入力シート!W133)</f>
        <v/>
      </c>
      <c r="O111" s="419" t="str">
        <f>IF(基本情報入力シート!X133="","",基本情報入力シート!X133)</f>
        <v/>
      </c>
      <c r="P111" s="425" t="str">
        <f>IF(基本情報入力シート!Y133="","",基本情報入力シート!Y133)</f>
        <v/>
      </c>
      <c r="Q111" s="426" t="str">
        <f>IF(基本情報入力シート!AB133="","",基本情報入力シート!AB133)</f>
        <v/>
      </c>
      <c r="R111" s="427"/>
      <c r="S111" s="428"/>
      <c r="T111" s="447" t="str">
        <f>IF(P111="","",VLOOKUP(P111,[7]【参考】数式用!$A$5:$H$34,MATCH(S111,[7]【参考】数式用!$C$4:$E$4,0)+2,0))</f>
        <v/>
      </c>
      <c r="U111" s="69" t="s">
        <v>141</v>
      </c>
      <c r="V111" s="429"/>
      <c r="W111" s="68" t="s">
        <v>142</v>
      </c>
      <c r="X111" s="429"/>
      <c r="Y111" s="225" t="s">
        <v>143</v>
      </c>
      <c r="Z111" s="430"/>
      <c r="AA111" s="68" t="s">
        <v>142</v>
      </c>
      <c r="AB111" s="430"/>
      <c r="AC111" s="68" t="s">
        <v>144</v>
      </c>
      <c r="AD111" s="431" t="s">
        <v>145</v>
      </c>
      <c r="AE111" s="432" t="str">
        <f t="shared" si="4"/>
        <v/>
      </c>
      <c r="AF111" s="435" t="s">
        <v>146</v>
      </c>
      <c r="AG111" s="434" t="str">
        <f t="shared" si="5"/>
        <v/>
      </c>
    </row>
  </sheetData>
  <sheetProtection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9"/>
  <dataValidations count="4">
    <dataValidation imeMode="halfAlpha" allowBlank="1" showInputMessage="1" showErrorMessage="1" sqref="B12:Q111 V12:V111 Z12:Z111"/>
    <dataValidation type="list" allowBlank="1" showInputMessage="1" showErrorMessage="1" sqref="R12:R111">
      <formula1>"新規,継続,区分変更"</formula1>
    </dataValidation>
    <dataValidation type="list" allowBlank="1" showInputMessage="1" showErrorMessage="1" sqref="S12:S111">
      <formula1>#REF!</formula1>
    </dataValidation>
    <dataValidation type="list" imeMode="halfAlpha" allowBlank="1" showInputMessage="1" showErrorMessage="1" sqref="X12:X111 AB12:AB111">
      <formula1>#REF!</formula1>
    </dataValidation>
  </dataValidations>
  <pageMargins left="0.39370078740157483" right="0.39370078740157483" top="0.6692913385826772" bottom="0.62992125984251968" header="0.31496062992125984" footer="0.35433070866141736"/>
  <pageSetup paperSize="9" scale="48" fitToHeight="2" orientation="landscape" cellComments="asDisplayed"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A28510F4-FC2A-4385-A912-D8EED471934F}">
            <xm:f>'別紙様式2-1 計画書_総括表'!$B$19="×"</xm:f>
            <x14:dxf>
              <fill>
                <patternFill>
                  <bgColor theme="0" tint="-0.24994659260841701"/>
                </patternFill>
              </fill>
            </x14:dxf>
          </x14:cfRule>
          <xm:sqref>A11:AG11 A9:R10 A1:AG7 A8:U8 AG8 A12:S31 U12:AG31</xm:sqref>
        </x14:conditionalFormatting>
        <x14:conditionalFormatting xmlns:xm="http://schemas.microsoft.com/office/excel/2006/main">
          <x14:cfRule type="expression" priority="1" id="{7E1D37FC-8E55-43AD-AE2F-02845270FF4A}">
            <xm:f>'\\lw-dce05filsv01\profil01\060健康福祉局\130障害者支援課\　13指導検査Ｇ\D02 処遇改善\01　処遇改善計画\R05処遇改善計画（処遇改善加算・特定加算・ベア加算）\[★★★記入例　R5 障害福祉サービス等処遇改善計画書（ベア） (自動保存済み).xlsx]別紙様式2-1 計画書_総括表'!#REF!="×"</xm:f>
            <x14:dxf>
              <fill>
                <patternFill>
                  <bgColor theme="0" tint="-0.24994659260841701"/>
                </patternFill>
              </fill>
            </x14:dxf>
          </x14:cfRule>
          <xm:sqref>T12:T31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S115"/>
  <sheetViews>
    <sheetView topLeftCell="Q1" zoomScale="85" zoomScaleNormal="85" zoomScaleSheetLayoutView="70" workbookViewId="0">
      <selection activeCell="U12" sqref="U12"/>
    </sheetView>
  </sheetViews>
  <sheetFormatPr defaultColWidth="2.5" defaultRowHeight="13.5"/>
  <cols>
    <col min="1" max="1" width="5.625" style="39" customWidth="1"/>
    <col min="2" max="11" width="2.625" style="39" customWidth="1"/>
    <col min="12" max="13" width="11.875" style="39" customWidth="1"/>
    <col min="14" max="14" width="12.625" style="39" customWidth="1"/>
    <col min="15" max="15" width="37.5" style="39" customWidth="1"/>
    <col min="16" max="16" width="22.625" style="39" customWidth="1"/>
    <col min="17" max="17" width="15.625" style="39" customWidth="1"/>
    <col min="18" max="19" width="13.625" style="39" customWidth="1"/>
    <col min="20" max="20" width="6.75" style="39" customWidth="1"/>
    <col min="21" max="21" width="31.5" style="39" customWidth="1"/>
    <col min="22" max="22" width="4.75" style="39" bestFit="1" customWidth="1"/>
    <col min="23" max="23" width="3.625" style="39" customWidth="1"/>
    <col min="24" max="24" width="3.125" style="39" bestFit="1" customWidth="1"/>
    <col min="25" max="25" width="3.625" style="39" customWidth="1"/>
    <col min="26" max="26" width="8" style="39" bestFit="1" customWidth="1"/>
    <col min="27" max="27" width="3.625" style="39" customWidth="1"/>
    <col min="28" max="28" width="3.125" style="39" bestFit="1" customWidth="1"/>
    <col min="29" max="29" width="3.625" style="39" customWidth="1"/>
    <col min="30" max="31" width="3.125" style="39" customWidth="1"/>
    <col min="32" max="32" width="3.5" style="39" bestFit="1" customWidth="1"/>
    <col min="33" max="33" width="5.875" style="39" bestFit="1" customWidth="1"/>
    <col min="34" max="34" width="14.625" style="39" customWidth="1"/>
    <col min="35" max="35" width="2.5" style="39"/>
    <col min="36" max="36" width="6.125" style="39" customWidth="1"/>
    <col min="37" max="45" width="8.375" style="39" customWidth="1"/>
    <col min="46" max="16384" width="2.5" style="39"/>
  </cols>
  <sheetData>
    <row r="1" spans="1:45" ht="21" customHeight="1">
      <c r="A1" s="391" t="s">
        <v>306</v>
      </c>
      <c r="H1" s="42" t="s">
        <v>248</v>
      </c>
      <c r="Z1" s="40"/>
      <c r="AA1" s="40"/>
      <c r="AB1" s="40"/>
      <c r="AC1" s="40"/>
      <c r="AD1" s="40"/>
      <c r="AE1" s="40"/>
      <c r="AF1" s="40"/>
      <c r="AG1" s="40"/>
      <c r="AH1" s="40"/>
    </row>
    <row r="2" spans="1:45" ht="21" customHeight="1" thickBot="1">
      <c r="B2" s="42"/>
      <c r="C2" s="42"/>
      <c r="D2" s="42"/>
      <c r="E2" s="42"/>
      <c r="F2" s="42"/>
      <c r="G2" s="42"/>
      <c r="H2" s="42"/>
      <c r="I2" s="42"/>
      <c r="J2" s="42"/>
      <c r="K2" s="42"/>
      <c r="L2" s="42"/>
      <c r="M2" s="42"/>
      <c r="N2" s="42"/>
      <c r="O2" s="42"/>
      <c r="P2" s="42"/>
      <c r="W2" s="42"/>
      <c r="X2" s="42"/>
      <c r="Y2" s="42"/>
      <c r="Z2" s="40"/>
      <c r="AA2" s="40"/>
      <c r="AB2" s="40"/>
      <c r="AC2" s="40"/>
      <c r="AD2" s="392"/>
      <c r="AE2" s="392"/>
      <c r="AF2" s="392"/>
      <c r="AG2" s="392"/>
      <c r="AH2" s="392"/>
    </row>
    <row r="3" spans="1:45" ht="27" customHeight="1" thickBot="1">
      <c r="A3" s="1408" t="s">
        <v>6</v>
      </c>
      <c r="B3" s="1408"/>
      <c r="C3" s="1409"/>
      <c r="D3" s="1405" t="str">
        <f>IF(基本情報入力シート!M16="","",基本情報入力シート!M16)</f>
        <v>〇〇ケアサービス</v>
      </c>
      <c r="E3" s="1406"/>
      <c r="F3" s="1406"/>
      <c r="G3" s="1406"/>
      <c r="H3" s="1406"/>
      <c r="I3" s="1406"/>
      <c r="J3" s="1406"/>
      <c r="K3" s="1406"/>
      <c r="L3" s="1406"/>
      <c r="M3" s="1406"/>
      <c r="N3" s="1406"/>
      <c r="O3" s="1407"/>
      <c r="P3" s="393"/>
      <c r="Q3" s="394"/>
      <c r="V3" s="394"/>
      <c r="W3" s="394"/>
      <c r="X3" s="394"/>
      <c r="Y3" s="394"/>
    </row>
    <row r="4" spans="1:45" ht="21" customHeight="1" thickBot="1">
      <c r="A4" s="395"/>
      <c r="B4" s="395"/>
      <c r="C4" s="395"/>
      <c r="D4" s="396"/>
      <c r="E4" s="396"/>
      <c r="F4" s="396"/>
      <c r="G4" s="396"/>
      <c r="H4" s="396"/>
      <c r="I4" s="396"/>
      <c r="J4" s="396"/>
      <c r="K4" s="396"/>
      <c r="L4" s="396"/>
      <c r="M4" s="396"/>
      <c r="N4" s="396"/>
      <c r="O4" s="396"/>
      <c r="P4" s="396"/>
      <c r="Q4" s="394"/>
      <c r="V4" s="394"/>
      <c r="W4" s="394"/>
      <c r="X4" s="394"/>
      <c r="Y4" s="394"/>
    </row>
    <row r="5" spans="1:45" ht="27" customHeight="1" thickBot="1">
      <c r="A5" s="1422" t="s">
        <v>413</v>
      </c>
      <c r="B5" s="1423"/>
      <c r="C5" s="1423"/>
      <c r="D5" s="1423"/>
      <c r="E5" s="1423"/>
      <c r="F5" s="1423"/>
      <c r="G5" s="1423"/>
      <c r="H5" s="1423"/>
      <c r="I5" s="1423"/>
      <c r="J5" s="1423"/>
      <c r="K5" s="1423"/>
      <c r="L5" s="1423"/>
      <c r="M5" s="1423"/>
      <c r="N5" s="1424"/>
      <c r="O5" s="436">
        <f>IF((SUM(AH12:AH111))=0,"",SUM(AH12:AH111))</f>
        <v>1486188</v>
      </c>
      <c r="P5" s="396"/>
      <c r="R5" s="45"/>
      <c r="S5" s="45"/>
      <c r="T5" s="45"/>
      <c r="U5" s="45"/>
      <c r="V5" s="394"/>
      <c r="W5" s="394"/>
      <c r="X5" s="394"/>
      <c r="Y5" s="394"/>
      <c r="Z5" s="45"/>
      <c r="AA5" s="45"/>
      <c r="AB5" s="45"/>
      <c r="AC5" s="45"/>
      <c r="AD5" s="45"/>
      <c r="AE5" s="45"/>
      <c r="AF5" s="45"/>
      <c r="AG5" s="45"/>
      <c r="AH5" s="45"/>
    </row>
    <row r="6" spans="1:45" ht="21" customHeight="1" thickBot="1">
      <c r="Q6" s="70"/>
    </row>
    <row r="7" spans="1:45" ht="18" customHeight="1">
      <c r="A7" s="1410"/>
      <c r="B7" s="1412" t="s">
        <v>247</v>
      </c>
      <c r="C7" s="1413"/>
      <c r="D7" s="1413"/>
      <c r="E7" s="1413"/>
      <c r="F7" s="1413"/>
      <c r="G7" s="1413"/>
      <c r="H7" s="1413"/>
      <c r="I7" s="1413"/>
      <c r="J7" s="1413"/>
      <c r="K7" s="1414"/>
      <c r="L7" s="1418" t="s">
        <v>84</v>
      </c>
      <c r="M7" s="1388" t="s">
        <v>151</v>
      </c>
      <c r="N7" s="1390"/>
      <c r="O7" s="1420" t="s">
        <v>97</v>
      </c>
      <c r="P7" s="1396" t="s">
        <v>52</v>
      </c>
      <c r="Q7" s="1398" t="s">
        <v>422</v>
      </c>
      <c r="R7" s="437" t="s">
        <v>233</v>
      </c>
      <c r="S7" s="438"/>
      <c r="T7" s="438"/>
      <c r="U7" s="439"/>
      <c r="V7" s="439"/>
      <c r="W7" s="439"/>
      <c r="X7" s="439"/>
      <c r="Y7" s="439"/>
      <c r="Z7" s="439"/>
      <c r="AA7" s="439"/>
      <c r="AB7" s="439"/>
      <c r="AC7" s="439"/>
      <c r="AD7" s="439"/>
      <c r="AE7" s="439"/>
      <c r="AF7" s="439"/>
      <c r="AG7" s="439"/>
      <c r="AH7" s="440"/>
    </row>
    <row r="8" spans="1:45" ht="14.25" customHeight="1">
      <c r="A8" s="1411"/>
      <c r="B8" s="1415"/>
      <c r="C8" s="1416"/>
      <c r="D8" s="1416"/>
      <c r="E8" s="1416"/>
      <c r="F8" s="1416"/>
      <c r="G8" s="1416"/>
      <c r="H8" s="1416"/>
      <c r="I8" s="1416"/>
      <c r="J8" s="1416"/>
      <c r="K8" s="1417"/>
      <c r="L8" s="1419"/>
      <c r="M8" s="1391"/>
      <c r="N8" s="1393"/>
      <c r="O8" s="1421"/>
      <c r="P8" s="1397"/>
      <c r="Q8" s="1399"/>
      <c r="R8" s="441"/>
      <c r="S8" s="1398" t="s">
        <v>249</v>
      </c>
      <c r="T8" s="1386" t="s">
        <v>424</v>
      </c>
      <c r="U8" s="696"/>
      <c r="V8" s="1426"/>
      <c r="W8" s="1427"/>
      <c r="X8" s="1427"/>
      <c r="Y8" s="1427"/>
      <c r="Z8" s="1427"/>
      <c r="AA8" s="1427"/>
      <c r="AB8" s="1427"/>
      <c r="AC8" s="1427"/>
      <c r="AD8" s="1427"/>
      <c r="AE8" s="1427"/>
      <c r="AF8" s="1427"/>
      <c r="AG8" s="1428"/>
      <c r="AH8" s="697"/>
    </row>
    <row r="9" spans="1:45" ht="13.5" customHeight="1">
      <c r="A9" s="1411"/>
      <c r="B9" s="1415"/>
      <c r="C9" s="1416"/>
      <c r="D9" s="1416"/>
      <c r="E9" s="1416"/>
      <c r="F9" s="1416"/>
      <c r="G9" s="1416"/>
      <c r="H9" s="1416"/>
      <c r="I9" s="1416"/>
      <c r="J9" s="1416"/>
      <c r="K9" s="1417"/>
      <c r="L9" s="1419"/>
      <c r="M9" s="1402"/>
      <c r="N9" s="1403"/>
      <c r="O9" s="1421"/>
      <c r="P9" s="1397"/>
      <c r="Q9" s="1399"/>
      <c r="R9" s="1404" t="s">
        <v>76</v>
      </c>
      <c r="S9" s="1425"/>
      <c r="T9" s="1387"/>
      <c r="U9" s="1393" t="s">
        <v>219</v>
      </c>
      <c r="V9" s="1391" t="s">
        <v>425</v>
      </c>
      <c r="W9" s="1392"/>
      <c r="X9" s="1392"/>
      <c r="Y9" s="1392"/>
      <c r="Z9" s="1392"/>
      <c r="AA9" s="1392"/>
      <c r="AB9" s="1392"/>
      <c r="AC9" s="1392"/>
      <c r="AD9" s="1392"/>
      <c r="AE9" s="1392"/>
      <c r="AF9" s="1392"/>
      <c r="AG9" s="1392"/>
      <c r="AH9" s="1395" t="s">
        <v>426</v>
      </c>
    </row>
    <row r="10" spans="1:45" ht="120" customHeight="1">
      <c r="A10" s="1411"/>
      <c r="B10" s="1415"/>
      <c r="C10" s="1416"/>
      <c r="D10" s="1416"/>
      <c r="E10" s="1416"/>
      <c r="F10" s="1416"/>
      <c r="G10" s="1416"/>
      <c r="H10" s="1416"/>
      <c r="I10" s="1416"/>
      <c r="J10" s="1416"/>
      <c r="K10" s="1417"/>
      <c r="L10" s="1419"/>
      <c r="M10" s="404" t="s">
        <v>152</v>
      </c>
      <c r="N10" s="404" t="s">
        <v>153</v>
      </c>
      <c r="O10" s="1421"/>
      <c r="P10" s="1397"/>
      <c r="Q10" s="1399"/>
      <c r="R10" s="1404"/>
      <c r="S10" s="1425"/>
      <c r="T10" s="1387"/>
      <c r="U10" s="1393"/>
      <c r="V10" s="1391"/>
      <c r="W10" s="1392"/>
      <c r="X10" s="1392"/>
      <c r="Y10" s="1392"/>
      <c r="Z10" s="1392"/>
      <c r="AA10" s="1392"/>
      <c r="AB10" s="1392"/>
      <c r="AC10" s="1392"/>
      <c r="AD10" s="1392"/>
      <c r="AE10" s="1392"/>
      <c r="AF10" s="1392"/>
      <c r="AG10" s="1392"/>
      <c r="AH10" s="1395"/>
    </row>
    <row r="11" spans="1:45" ht="15" thickBot="1">
      <c r="A11" s="405"/>
      <c r="B11" s="406"/>
      <c r="C11" s="407"/>
      <c r="D11" s="407"/>
      <c r="E11" s="407"/>
      <c r="F11" s="407"/>
      <c r="G11" s="407"/>
      <c r="H11" s="407"/>
      <c r="I11" s="407"/>
      <c r="J11" s="407"/>
      <c r="K11" s="408"/>
      <c r="L11" s="409"/>
      <c r="M11" s="409"/>
      <c r="N11" s="409"/>
      <c r="O11" s="410"/>
      <c r="P11" s="411"/>
      <c r="Q11" s="412"/>
      <c r="R11" s="403"/>
      <c r="S11" s="442"/>
      <c r="T11" s="443"/>
      <c r="U11" s="444"/>
      <c r="V11" s="461"/>
      <c r="W11" s="418"/>
      <c r="X11" s="418"/>
      <c r="Y11" s="418"/>
      <c r="Z11" s="418"/>
      <c r="AA11" s="418"/>
      <c r="AB11" s="418"/>
      <c r="AC11" s="418"/>
      <c r="AD11" s="418"/>
      <c r="AE11" s="418"/>
      <c r="AF11" s="418"/>
      <c r="AG11" s="418"/>
      <c r="AH11" s="413"/>
    </row>
    <row r="12" spans="1:45" ht="33" customHeight="1" thickBot="1">
      <c r="A12" s="419">
        <v>1</v>
      </c>
      <c r="B12" s="420">
        <f>IF(基本情報入力シート!C34="","",基本情報入力シート!C34)</f>
        <v>1</v>
      </c>
      <c r="C12" s="421">
        <f>IF(基本情報入力シート!D34="","",基本情報入力シート!D34)</f>
        <v>3</v>
      </c>
      <c r="D12" s="422">
        <f>IF(基本情報入力シート!E34="","",基本情報入力シート!E34)</f>
        <v>3</v>
      </c>
      <c r="E12" s="422">
        <f>IF(基本情報入力シート!F34="","",基本情報入力シート!F34)</f>
        <v>4</v>
      </c>
      <c r="F12" s="422">
        <f>IF(基本情報入力シート!G34="","",基本情報入力シート!G34)</f>
        <v>5</v>
      </c>
      <c r="G12" s="422">
        <f>IF(基本情報入力シート!H34="","",基本情報入力シート!H34)</f>
        <v>6</v>
      </c>
      <c r="H12" s="422">
        <f>IF(基本情報入力シート!I34="","",基本情報入力シート!I34)</f>
        <v>7</v>
      </c>
      <c r="I12" s="422">
        <f>IF(基本情報入力シート!J34="","",基本情報入力シート!J34)</f>
        <v>8</v>
      </c>
      <c r="J12" s="422">
        <f>IF(基本情報入力シート!K34="","",基本情報入力シート!K34)</f>
        <v>9</v>
      </c>
      <c r="K12" s="423">
        <f>IF(基本情報入力シート!L34="","",基本情報入力シート!L34)</f>
        <v>1</v>
      </c>
      <c r="L12" s="424" t="str">
        <f>IF(基本情報入力シート!M34="","",基本情報入力シート!M34)</f>
        <v>東京都</v>
      </c>
      <c r="M12" s="424" t="str">
        <f>IF(基本情報入力シート!R34="","",基本情報入力シート!R34)</f>
        <v>東京都</v>
      </c>
      <c r="N12" s="424" t="str">
        <f>IF(基本情報入力シート!W34="","",基本情報入力シート!W34)</f>
        <v>千代田区</v>
      </c>
      <c r="O12" s="419" t="str">
        <f>IF(基本情報入力シート!X34="","",基本情報入力シート!X34)</f>
        <v>障害福祉事業所０１</v>
      </c>
      <c r="P12" s="425" t="str">
        <f>IF(基本情報入力シート!Y34="","",基本情報入力シート!Y34)</f>
        <v>居宅介護</v>
      </c>
      <c r="Q12" s="426">
        <f>IF(基本情報入力シート!AB34="","",基本情報入力シート!AB34)</f>
        <v>164000</v>
      </c>
      <c r="R12" s="445" t="s">
        <v>681</v>
      </c>
      <c r="S12" s="446" t="s">
        <v>250</v>
      </c>
      <c r="T12" s="447">
        <v>5.5E-2</v>
      </c>
      <c r="U12" s="463" t="str">
        <f>IF(S12="特定加算Ⅰ",VLOOKUP(P12,[7]【参考】数式用!$A$5:$I$28,9,FALSE),"-")</f>
        <v>-</v>
      </c>
      <c r="V12" s="69" t="s">
        <v>17</v>
      </c>
      <c r="W12" s="448">
        <v>5</v>
      </c>
      <c r="X12" s="84" t="s">
        <v>11</v>
      </c>
      <c r="Y12" s="448">
        <v>4</v>
      </c>
      <c r="Z12" s="225" t="s">
        <v>64</v>
      </c>
      <c r="AA12" s="448">
        <v>6</v>
      </c>
      <c r="AB12" s="84" t="s">
        <v>11</v>
      </c>
      <c r="AC12" s="448">
        <v>3</v>
      </c>
      <c r="AD12" s="84" t="s">
        <v>14</v>
      </c>
      <c r="AE12" s="431" t="s">
        <v>27</v>
      </c>
      <c r="AF12" s="433">
        <f>IF(AND(W12&gt;=1,Y12&gt;=1,AA12&gt;=1,AC12&gt;=1),(AA12*12+AC12)-(W12*12+Y12)+1,"")</f>
        <v>12</v>
      </c>
      <c r="AG12" s="433" t="s">
        <v>46</v>
      </c>
      <c r="AH12" s="434">
        <f>IFERROR(ROUNDDOWN(Q12*T12,0)*AF12,"")</f>
        <v>108240</v>
      </c>
      <c r="AJ12" s="71" t="str">
        <f>IFERROR(IF(T12="エラー","☓","○"),"")</f>
        <v>○</v>
      </c>
      <c r="AK12" s="72" t="str">
        <f t="shared" ref="AK12:AK43" si="0">IFERROR(IF(T12="エラー","当該サービスに存在しない加算区分が選択されていますので、修正してください。",""),"")</f>
        <v/>
      </c>
      <c r="AL12" s="72"/>
      <c r="AM12" s="72"/>
      <c r="AN12" s="72"/>
      <c r="AO12" s="72"/>
      <c r="AP12" s="72"/>
      <c r="AQ12" s="72"/>
      <c r="AR12" s="72"/>
      <c r="AS12" s="449"/>
    </row>
    <row r="13" spans="1:45" ht="33" customHeight="1" thickBot="1">
      <c r="A13" s="419">
        <f>A12+1</f>
        <v>2</v>
      </c>
      <c r="B13" s="420">
        <f>IF(基本情報入力シート!C35="","",基本情報入力シート!C35)</f>
        <v>1</v>
      </c>
      <c r="C13" s="421">
        <f>IF(基本情報入力シート!D35="","",基本情報入力シート!D35)</f>
        <v>3</v>
      </c>
      <c r="D13" s="422">
        <f>IF(基本情報入力シート!E35="","",基本情報入力シート!E35)</f>
        <v>3</v>
      </c>
      <c r="E13" s="422">
        <f>IF(基本情報入力シート!F35="","",基本情報入力シート!F35)</f>
        <v>4</v>
      </c>
      <c r="F13" s="422">
        <f>IF(基本情報入力シート!G35="","",基本情報入力シート!G35)</f>
        <v>5</v>
      </c>
      <c r="G13" s="422">
        <f>IF(基本情報入力シート!H35="","",基本情報入力シート!H35)</f>
        <v>6</v>
      </c>
      <c r="H13" s="422">
        <f>IF(基本情報入力シート!I35="","",基本情報入力シート!I35)</f>
        <v>7</v>
      </c>
      <c r="I13" s="422">
        <f>IF(基本情報入力シート!J35="","",基本情報入力シート!J35)</f>
        <v>8</v>
      </c>
      <c r="J13" s="422">
        <f>IF(基本情報入力シート!K35="","",基本情報入力シート!K35)</f>
        <v>9</v>
      </c>
      <c r="K13" s="423">
        <f>IF(基本情報入力シート!L35="","",基本情報入力シート!L35)</f>
        <v>2</v>
      </c>
      <c r="L13" s="424" t="str">
        <f>IF(基本情報入力シート!M35="","",基本情報入力シート!M35)</f>
        <v>東京都</v>
      </c>
      <c r="M13" s="424" t="str">
        <f>IF(基本情報入力シート!R35="","",基本情報入力シート!R35)</f>
        <v>東京都</v>
      </c>
      <c r="N13" s="424" t="str">
        <f>IF(基本情報入力シート!W35="","",基本情報入力シート!W35)</f>
        <v>豊島区</v>
      </c>
      <c r="O13" s="419" t="str">
        <f>IF(基本情報入力シート!X35="","",基本情報入力シート!X35)</f>
        <v>障害福祉事業所０２</v>
      </c>
      <c r="P13" s="425" t="str">
        <f>IF(基本情報入力シート!Y35="","",基本情報入力シート!Y35)</f>
        <v>同行援護</v>
      </c>
      <c r="Q13" s="426">
        <f>IF(基本情報入力シート!AB35="","",基本情報入力シート!AB35)</f>
        <v>262400</v>
      </c>
      <c r="R13" s="445" t="s">
        <v>654</v>
      </c>
      <c r="S13" s="446" t="s">
        <v>20</v>
      </c>
      <c r="T13" s="447">
        <f>IFERROR(IF(R13="","",VLOOKUP(P13,[7]【参考】数式用!$A$5:$H$34,MATCH(S13,[7]【参考】数式用!$F$4:$H$4,0)+5,0)),"")</f>
        <v>5.5E-2</v>
      </c>
      <c r="U13" s="463" t="str">
        <f>IF(S13="特定加算Ⅰ",VLOOKUP(P13,[7]【参考】数式用!$A$5:$I$28,9,FALSE),"-")</f>
        <v>-</v>
      </c>
      <c r="V13" s="69" t="s">
        <v>17</v>
      </c>
      <c r="W13" s="448">
        <v>5</v>
      </c>
      <c r="X13" s="84" t="s">
        <v>11</v>
      </c>
      <c r="Y13" s="448">
        <v>4</v>
      </c>
      <c r="Z13" s="225" t="s">
        <v>64</v>
      </c>
      <c r="AA13" s="448">
        <v>6</v>
      </c>
      <c r="AB13" s="84" t="s">
        <v>11</v>
      </c>
      <c r="AC13" s="448">
        <v>3</v>
      </c>
      <c r="AD13" s="84" t="s">
        <v>14</v>
      </c>
      <c r="AE13" s="431" t="s">
        <v>27</v>
      </c>
      <c r="AF13" s="432">
        <f t="shared" ref="AF13:AF76" si="1">IF(AND(W13&gt;=1,Y13&gt;=1,AA13&gt;=1,AC13&gt;=1),(AA13*12+AC13)-(W13*12+Y13)+1,"")</f>
        <v>12</v>
      </c>
      <c r="AG13" s="433" t="s">
        <v>46</v>
      </c>
      <c r="AH13" s="434">
        <f t="shared" ref="AH13:AH76" si="2">IFERROR(ROUNDDOWN(Q13*T13,0)*AF13,"")</f>
        <v>173184</v>
      </c>
      <c r="AJ13" s="71" t="str">
        <f t="shared" ref="AJ13:AJ76" si="3">IFERROR(IF(T13="エラー","☓","○"),"")</f>
        <v>○</v>
      </c>
      <c r="AK13" s="72" t="str">
        <f t="shared" si="0"/>
        <v/>
      </c>
      <c r="AL13" s="72"/>
      <c r="AM13" s="72"/>
      <c r="AN13" s="72"/>
      <c r="AO13" s="72"/>
      <c r="AP13" s="72"/>
      <c r="AQ13" s="72"/>
      <c r="AR13" s="72"/>
      <c r="AS13" s="449"/>
    </row>
    <row r="14" spans="1:45" ht="33" customHeight="1" thickBot="1">
      <c r="A14" s="419">
        <f t="shared" ref="A14:A111" si="4">A13+1</f>
        <v>3</v>
      </c>
      <c r="B14" s="420">
        <f>IF(基本情報入力シート!C36="","",基本情報入力シート!C36)</f>
        <v>1</v>
      </c>
      <c r="C14" s="421">
        <f>IF(基本情報入力シート!D36="","",基本情報入力シート!D36)</f>
        <v>3</v>
      </c>
      <c r="D14" s="422">
        <f>IF(基本情報入力シート!E36="","",基本情報入力シート!E36)</f>
        <v>3</v>
      </c>
      <c r="E14" s="422">
        <f>IF(基本情報入力シート!F36="","",基本情報入力シート!F36)</f>
        <v>4</v>
      </c>
      <c r="F14" s="422">
        <f>IF(基本情報入力シート!G36="","",基本情報入力シート!G36)</f>
        <v>5</v>
      </c>
      <c r="G14" s="422">
        <f>IF(基本情報入力シート!H36="","",基本情報入力シート!H36)</f>
        <v>6</v>
      </c>
      <c r="H14" s="422">
        <f>IF(基本情報入力シート!I36="","",基本情報入力シート!I36)</f>
        <v>7</v>
      </c>
      <c r="I14" s="422">
        <f>IF(基本情報入力シート!J36="","",基本情報入力シート!J36)</f>
        <v>8</v>
      </c>
      <c r="J14" s="422">
        <f>IF(基本情報入力シート!K36="","",基本情報入力シート!K36)</f>
        <v>9</v>
      </c>
      <c r="K14" s="423">
        <f>IF(基本情報入力シート!L36="","",基本情報入力シート!L36)</f>
        <v>3</v>
      </c>
      <c r="L14" s="424" t="str">
        <f>IF(基本情報入力シート!M36="","",基本情報入力シート!M36)</f>
        <v>世田谷区</v>
      </c>
      <c r="M14" s="424" t="str">
        <f>IF(基本情報入力シート!R36="","",基本情報入力シート!R36)</f>
        <v>東京都</v>
      </c>
      <c r="N14" s="424" t="str">
        <f>IF(基本情報入力シート!W36="","",基本情報入力シート!W36)</f>
        <v>世田谷区</v>
      </c>
      <c r="O14" s="419" t="str">
        <f>IF(基本情報入力シート!X36="","",基本情報入力シート!X36)</f>
        <v>障害福祉事業所０３</v>
      </c>
      <c r="P14" s="425" t="str">
        <f>IF(基本情報入力シート!Y36="","",基本情報入力シート!Y36)</f>
        <v>生活介護</v>
      </c>
      <c r="Q14" s="426">
        <f>IF(基本情報入力シート!AB36="","",基本情報入力シート!AB36)</f>
        <v>375200</v>
      </c>
      <c r="R14" s="445" t="s">
        <v>654</v>
      </c>
      <c r="S14" s="446" t="s">
        <v>19</v>
      </c>
      <c r="T14" s="447">
        <f>IFERROR(IF(R14="","",VLOOKUP(P14,[7]【参考】数式用!$A$5:$H$34,MATCH(S14,[7]【参考】数式用!$F$4:$H$4,0)+5,0)),"")</f>
        <v>1.4E-2</v>
      </c>
      <c r="U14" s="463" t="str">
        <f>IF(S14="特定加算Ⅰ",VLOOKUP(P14,[7]【参考】数式用!$A$5:$I$28,9,FALSE),"-")</f>
        <v>福祉専門職員配置等加算</v>
      </c>
      <c r="V14" s="69" t="s">
        <v>17</v>
      </c>
      <c r="W14" s="448">
        <v>5</v>
      </c>
      <c r="X14" s="84" t="s">
        <v>11</v>
      </c>
      <c r="Y14" s="448">
        <v>4</v>
      </c>
      <c r="Z14" s="225" t="s">
        <v>64</v>
      </c>
      <c r="AA14" s="448">
        <v>6</v>
      </c>
      <c r="AB14" s="84" t="s">
        <v>11</v>
      </c>
      <c r="AC14" s="448">
        <v>3</v>
      </c>
      <c r="AD14" s="84" t="s">
        <v>14</v>
      </c>
      <c r="AE14" s="431" t="s">
        <v>27</v>
      </c>
      <c r="AF14" s="432">
        <f t="shared" si="1"/>
        <v>12</v>
      </c>
      <c r="AG14" s="433" t="s">
        <v>46</v>
      </c>
      <c r="AH14" s="434">
        <f t="shared" si="2"/>
        <v>63024</v>
      </c>
      <c r="AJ14" s="71" t="str">
        <f t="shared" si="3"/>
        <v>○</v>
      </c>
      <c r="AK14" s="72" t="str">
        <f t="shared" si="0"/>
        <v/>
      </c>
      <c r="AL14" s="72"/>
      <c r="AM14" s="72"/>
      <c r="AN14" s="72"/>
      <c r="AO14" s="72"/>
      <c r="AP14" s="72"/>
      <c r="AQ14" s="72"/>
      <c r="AR14" s="72"/>
      <c r="AS14" s="449"/>
    </row>
    <row r="15" spans="1:45" ht="33" customHeight="1" thickBot="1">
      <c r="A15" s="419">
        <f t="shared" si="4"/>
        <v>4</v>
      </c>
      <c r="B15" s="420">
        <f>IF(基本情報入力シート!C37="","",基本情報入力シート!C37)</f>
        <v>1</v>
      </c>
      <c r="C15" s="421">
        <f>IF(基本情報入力シート!D37="","",基本情報入力シート!D37)</f>
        <v>1</v>
      </c>
      <c r="D15" s="422">
        <f>IF(基本情報入力シート!E37="","",基本情報入力シート!E37)</f>
        <v>3</v>
      </c>
      <c r="E15" s="422">
        <f>IF(基本情報入力シート!F37="","",基本情報入力シート!F37)</f>
        <v>4</v>
      </c>
      <c r="F15" s="422">
        <f>IF(基本情報入力シート!G37="","",基本情報入力シート!G37)</f>
        <v>5</v>
      </c>
      <c r="G15" s="422">
        <f>IF(基本情報入力シート!H37="","",基本情報入力シート!H37)</f>
        <v>6</v>
      </c>
      <c r="H15" s="422">
        <f>IF(基本情報入力シート!I37="","",基本情報入力シート!I37)</f>
        <v>7</v>
      </c>
      <c r="I15" s="422">
        <f>IF(基本情報入力シート!J37="","",基本情報入力シート!J37)</f>
        <v>8</v>
      </c>
      <c r="J15" s="422">
        <f>IF(基本情報入力シート!K37="","",基本情報入力シート!K37)</f>
        <v>9</v>
      </c>
      <c r="K15" s="423">
        <f>IF(基本情報入力シート!L37="","",基本情報入力シート!L37)</f>
        <v>4</v>
      </c>
      <c r="L15" s="424" t="str">
        <f>IF(基本情報入力シート!M37="","",基本情報入力シート!M37)</f>
        <v>埼玉県</v>
      </c>
      <c r="M15" s="424" t="str">
        <f>IF(基本情報入力シート!R37="","",基本情報入力シート!R37)</f>
        <v>埼玉県</v>
      </c>
      <c r="N15" s="424" t="str">
        <f>IF(基本情報入力シート!W37="","",基本情報入力シート!W37)</f>
        <v>さいたま市</v>
      </c>
      <c r="O15" s="419" t="str">
        <f>IF(基本情報入力シート!X37="","",基本情報入力シート!X37)</f>
        <v>障害福祉事業所０４</v>
      </c>
      <c r="P15" s="425" t="str">
        <f>IF(基本情報入力シート!Y37="","",基本情報入力シート!Y37)</f>
        <v>就労継続支援Ｂ型</v>
      </c>
      <c r="Q15" s="426">
        <f>IF(基本情報入力シート!AB37="","",基本情報入力シート!AB37)</f>
        <v>1848000</v>
      </c>
      <c r="R15" s="445" t="s">
        <v>654</v>
      </c>
      <c r="S15" s="446" t="s">
        <v>19</v>
      </c>
      <c r="T15" s="447">
        <f>IFERROR(IF(R15="","",VLOOKUP(P15,[7]【参考】数式用!$A$5:$H$34,MATCH(S15,[7]【参考】数式用!$F$4:$H$4,0)+5,0)),"")</f>
        <v>1.7000000000000001E-2</v>
      </c>
      <c r="U15" s="463" t="str">
        <f>IF(S15="特定加算Ⅰ",VLOOKUP(P15,[7]【参考】数式用!$A$5:$I$28,9,FALSE),"-")</f>
        <v>福祉専門職員配置等加算</v>
      </c>
      <c r="V15" s="69" t="s">
        <v>17</v>
      </c>
      <c r="W15" s="448">
        <v>5</v>
      </c>
      <c r="X15" s="84" t="s">
        <v>11</v>
      </c>
      <c r="Y15" s="448">
        <v>4</v>
      </c>
      <c r="Z15" s="225" t="s">
        <v>64</v>
      </c>
      <c r="AA15" s="448">
        <v>6</v>
      </c>
      <c r="AB15" s="84" t="s">
        <v>11</v>
      </c>
      <c r="AC15" s="448">
        <v>3</v>
      </c>
      <c r="AD15" s="84" t="s">
        <v>14</v>
      </c>
      <c r="AE15" s="431" t="s">
        <v>27</v>
      </c>
      <c r="AF15" s="432">
        <f t="shared" si="1"/>
        <v>12</v>
      </c>
      <c r="AG15" s="433" t="s">
        <v>46</v>
      </c>
      <c r="AH15" s="434">
        <f t="shared" si="2"/>
        <v>376992</v>
      </c>
      <c r="AJ15" s="71" t="str">
        <f t="shared" si="3"/>
        <v>○</v>
      </c>
      <c r="AK15" s="72" t="str">
        <f t="shared" si="0"/>
        <v/>
      </c>
      <c r="AL15" s="72"/>
      <c r="AM15" s="72"/>
      <c r="AN15" s="72"/>
      <c r="AO15" s="72"/>
      <c r="AP15" s="72"/>
      <c r="AQ15" s="72"/>
      <c r="AR15" s="72"/>
      <c r="AS15" s="449"/>
    </row>
    <row r="16" spans="1:45" ht="33" customHeight="1" thickBot="1">
      <c r="A16" s="419">
        <f t="shared" si="4"/>
        <v>5</v>
      </c>
      <c r="B16" s="420">
        <f>IF(基本情報入力シート!C38="","",基本情報入力シート!C38)</f>
        <v>1</v>
      </c>
      <c r="C16" s="421">
        <f>IF(基本情報入力シート!D38="","",基本情報入力シート!D38)</f>
        <v>4</v>
      </c>
      <c r="D16" s="422">
        <f>IF(基本情報入力シート!E38="","",基本情報入力シート!E38)</f>
        <v>3</v>
      </c>
      <c r="E16" s="422">
        <f>IF(基本情報入力シート!F38="","",基本情報入力シート!F38)</f>
        <v>4</v>
      </c>
      <c r="F16" s="422">
        <f>IF(基本情報入力シート!G38="","",基本情報入力シート!G38)</f>
        <v>5</v>
      </c>
      <c r="G16" s="422">
        <f>IF(基本情報入力シート!H38="","",基本情報入力シート!H38)</f>
        <v>6</v>
      </c>
      <c r="H16" s="422">
        <f>IF(基本情報入力シート!I38="","",基本情報入力シート!I38)</f>
        <v>7</v>
      </c>
      <c r="I16" s="422">
        <f>IF(基本情報入力シート!J38="","",基本情報入力シート!J38)</f>
        <v>8</v>
      </c>
      <c r="J16" s="422">
        <f>IF(基本情報入力シート!K38="","",基本情報入力シート!K38)</f>
        <v>9</v>
      </c>
      <c r="K16" s="423">
        <f>IF(基本情報入力シート!L38="","",基本情報入力シート!L38)</f>
        <v>5</v>
      </c>
      <c r="L16" s="424" t="str">
        <f>IF(基本情報入力シート!M38="","",基本情報入力シート!M38)</f>
        <v>横浜市</v>
      </c>
      <c r="M16" s="424" t="str">
        <f>IF(基本情報入力シート!R38="","",基本情報入力シート!R38)</f>
        <v>神奈川県</v>
      </c>
      <c r="N16" s="424" t="str">
        <f>IF(基本情報入力シート!W38="","",基本情報入力シート!W38)</f>
        <v>横浜市</v>
      </c>
      <c r="O16" s="419" t="str">
        <f>IF(基本情報入力シート!X38="","",基本情報入力シート!X38)</f>
        <v>障害福祉事業所０５</v>
      </c>
      <c r="P16" s="425" t="str">
        <f>IF(基本情報入力シート!Y38="","",基本情報入力シート!Y38)</f>
        <v>短期入所</v>
      </c>
      <c r="Q16" s="426">
        <f>IF(基本情報入力シート!AB38="","",基本情報入力シート!AB38)</f>
        <v>351600</v>
      </c>
      <c r="R16" s="445" t="s">
        <v>655</v>
      </c>
      <c r="S16" s="446" t="s">
        <v>250</v>
      </c>
      <c r="T16" s="447">
        <v>2.1000000000000001E-2</v>
      </c>
      <c r="U16" s="463" t="str">
        <f>IF(S16="特定加算Ⅰ",VLOOKUP(P16,[7]【参考】数式用!$A$5:$I$28,9,FALSE),"-")</f>
        <v>-</v>
      </c>
      <c r="V16" s="69" t="s">
        <v>17</v>
      </c>
      <c r="W16" s="448">
        <v>5</v>
      </c>
      <c r="X16" s="84" t="s">
        <v>11</v>
      </c>
      <c r="Y16" s="448">
        <v>4</v>
      </c>
      <c r="Z16" s="225" t="s">
        <v>64</v>
      </c>
      <c r="AA16" s="448">
        <v>6</v>
      </c>
      <c r="AB16" s="84" t="s">
        <v>11</v>
      </c>
      <c r="AC16" s="448">
        <v>3</v>
      </c>
      <c r="AD16" s="84" t="s">
        <v>14</v>
      </c>
      <c r="AE16" s="431" t="s">
        <v>27</v>
      </c>
      <c r="AF16" s="432">
        <f t="shared" si="1"/>
        <v>12</v>
      </c>
      <c r="AG16" s="433" t="s">
        <v>46</v>
      </c>
      <c r="AH16" s="434">
        <f t="shared" si="2"/>
        <v>88596</v>
      </c>
      <c r="AJ16" s="71" t="str">
        <f t="shared" si="3"/>
        <v>○</v>
      </c>
      <c r="AK16" s="72" t="str">
        <f t="shared" si="0"/>
        <v/>
      </c>
      <c r="AL16" s="72"/>
      <c r="AM16" s="72"/>
      <c r="AN16" s="72"/>
      <c r="AO16" s="72"/>
      <c r="AP16" s="72"/>
      <c r="AQ16" s="72"/>
      <c r="AR16" s="72"/>
      <c r="AS16" s="449"/>
    </row>
    <row r="17" spans="1:45" ht="33" customHeight="1" thickBot="1">
      <c r="A17" s="419">
        <f t="shared" si="4"/>
        <v>6</v>
      </c>
      <c r="B17" s="420">
        <f>IF(基本情報入力シート!C39="","",基本情報入力シート!C39)</f>
        <v>1</v>
      </c>
      <c r="C17" s="421">
        <f>IF(基本情報入力シート!D39="","",基本情報入力シート!D39)</f>
        <v>2</v>
      </c>
      <c r="D17" s="422">
        <f>IF(基本情報入力シート!E39="","",基本情報入力シート!E39)</f>
        <v>3</v>
      </c>
      <c r="E17" s="422">
        <f>IF(基本情報入力シート!F39="","",基本情報入力シート!F39)</f>
        <v>4</v>
      </c>
      <c r="F17" s="422">
        <f>IF(基本情報入力シート!G39="","",基本情報入力シート!G39)</f>
        <v>5</v>
      </c>
      <c r="G17" s="422">
        <f>IF(基本情報入力シート!H39="","",基本情報入力シート!H39)</f>
        <v>6</v>
      </c>
      <c r="H17" s="422">
        <f>IF(基本情報入力シート!I39="","",基本情報入力シート!I39)</f>
        <v>7</v>
      </c>
      <c r="I17" s="422">
        <f>IF(基本情報入力シート!J39="","",基本情報入力シート!J39)</f>
        <v>8</v>
      </c>
      <c r="J17" s="422">
        <f>IF(基本情報入力シート!K39="","",基本情報入力シート!K39)</f>
        <v>9</v>
      </c>
      <c r="K17" s="423">
        <f>IF(基本情報入力シート!L39="","",基本情報入力シート!L39)</f>
        <v>6</v>
      </c>
      <c r="L17" s="424" t="str">
        <f>IF(基本情報入力シート!M39="","",基本情報入力シート!M39)</f>
        <v>千葉県</v>
      </c>
      <c r="M17" s="424" t="str">
        <f>IF(基本情報入力シート!R39="","",基本情報入力シート!R39)</f>
        <v>千葉県</v>
      </c>
      <c r="N17" s="424" t="str">
        <f>IF(基本情報入力シート!W39="","",基本情報入力シート!W39)</f>
        <v>千葉市</v>
      </c>
      <c r="O17" s="419" t="str">
        <f>IF(基本情報入力シート!X39="","",基本情報入力シート!X39)</f>
        <v>障害福祉事業所０６</v>
      </c>
      <c r="P17" s="425" t="str">
        <f>IF(基本情報入力シート!Y39="","",基本情報入力シート!Y39)</f>
        <v>施設入所支援</v>
      </c>
      <c r="Q17" s="426">
        <f>IF(基本情報入力シート!AB39="","",基本情報入力シート!AB39)</f>
        <v>2461200</v>
      </c>
      <c r="R17" s="445" t="s">
        <v>655</v>
      </c>
      <c r="S17" s="446" t="s">
        <v>250</v>
      </c>
      <c r="T17" s="447">
        <v>2.1000000000000001E-2</v>
      </c>
      <c r="U17" s="463" t="str">
        <f>IF(S17="特定加算Ⅰ",VLOOKUP(P17,[7]【参考】数式用!$A$5:$I$28,9,FALSE),"-")</f>
        <v>-</v>
      </c>
      <c r="V17" s="69" t="s">
        <v>141</v>
      </c>
      <c r="W17" s="448">
        <v>5</v>
      </c>
      <c r="X17" s="84" t="s">
        <v>142</v>
      </c>
      <c r="Y17" s="448">
        <v>4</v>
      </c>
      <c r="Z17" s="225" t="s">
        <v>143</v>
      </c>
      <c r="AA17" s="448">
        <v>6</v>
      </c>
      <c r="AB17" s="84" t="s">
        <v>142</v>
      </c>
      <c r="AC17" s="448">
        <v>3</v>
      </c>
      <c r="AD17" s="84" t="s">
        <v>144</v>
      </c>
      <c r="AE17" s="431" t="s">
        <v>145</v>
      </c>
      <c r="AF17" s="432">
        <f t="shared" si="1"/>
        <v>12</v>
      </c>
      <c r="AG17" s="433" t="s">
        <v>146</v>
      </c>
      <c r="AH17" s="434">
        <f t="shared" si="2"/>
        <v>620220</v>
      </c>
      <c r="AJ17" s="71" t="str">
        <f t="shared" si="3"/>
        <v>○</v>
      </c>
      <c r="AK17" s="72" t="str">
        <f t="shared" si="0"/>
        <v/>
      </c>
      <c r="AL17" s="72"/>
      <c r="AM17" s="72"/>
      <c r="AN17" s="72"/>
      <c r="AO17" s="72"/>
      <c r="AP17" s="72"/>
      <c r="AQ17" s="72"/>
      <c r="AR17" s="72"/>
      <c r="AS17" s="449"/>
    </row>
    <row r="18" spans="1:45" ht="33" customHeight="1" thickBot="1">
      <c r="A18" s="419">
        <f t="shared" si="4"/>
        <v>7</v>
      </c>
      <c r="B18" s="420">
        <f>IF(基本情報入力シート!C40="","",基本情報入力シート!C40)</f>
        <v>1</v>
      </c>
      <c r="C18" s="421">
        <f>IF(基本情報入力シート!D40="","",基本情報入力シート!D40)</f>
        <v>2</v>
      </c>
      <c r="D18" s="422">
        <f>IF(基本情報入力シート!E40="","",基本情報入力シート!E40)</f>
        <v>3</v>
      </c>
      <c r="E18" s="422">
        <f>IF(基本情報入力シート!F40="","",基本情報入力シート!F40)</f>
        <v>4</v>
      </c>
      <c r="F18" s="422">
        <f>IF(基本情報入力シート!G40="","",基本情報入力シート!G40)</f>
        <v>5</v>
      </c>
      <c r="G18" s="422">
        <f>IF(基本情報入力シート!H40="","",基本情報入力シート!H40)</f>
        <v>6</v>
      </c>
      <c r="H18" s="422">
        <f>IF(基本情報入力シート!I40="","",基本情報入力シート!I40)</f>
        <v>7</v>
      </c>
      <c r="I18" s="422">
        <f>IF(基本情報入力シート!J40="","",基本情報入力シート!J40)</f>
        <v>8</v>
      </c>
      <c r="J18" s="422">
        <f>IF(基本情報入力シート!K40="","",基本情報入力シート!K40)</f>
        <v>9</v>
      </c>
      <c r="K18" s="423">
        <f>IF(基本情報入力シート!L40="","",基本情報入力シート!L40)</f>
        <v>6</v>
      </c>
      <c r="L18" s="424" t="str">
        <f>IF(基本情報入力シート!M40="","",基本情報入力シート!M40)</f>
        <v>千葉県</v>
      </c>
      <c r="M18" s="424" t="str">
        <f>IF(基本情報入力シート!R40="","",基本情報入力シート!R40)</f>
        <v>千葉県</v>
      </c>
      <c r="N18" s="424" t="str">
        <f>IF(基本情報入力シート!W40="","",基本情報入力シート!W40)</f>
        <v>千葉市</v>
      </c>
      <c r="O18" s="419" t="str">
        <f>IF(基本情報入力シート!X40="","",基本情報入力シート!X40)</f>
        <v>障害福祉事業所０６</v>
      </c>
      <c r="P18" s="425" t="str">
        <f>IF(基本情報入力シート!Y40="","",基本情報入力シート!Y40)</f>
        <v>障害者支援施設：生活介護</v>
      </c>
      <c r="Q18" s="426">
        <f>IF(基本情報入力シート!AB40="","",基本情報入力シート!AB40)</f>
        <v>274200</v>
      </c>
      <c r="R18" s="445" t="s">
        <v>655</v>
      </c>
      <c r="S18" s="446" t="s">
        <v>250</v>
      </c>
      <c r="T18" s="447">
        <v>1.7000000000000001E-2</v>
      </c>
      <c r="U18" s="463" t="str">
        <f>IF(S18="特定加算Ⅰ",VLOOKUP(P18,[7]【参考】数式用!$A$5:$I$28,9,FALSE),"-")</f>
        <v>-</v>
      </c>
      <c r="V18" s="69" t="s">
        <v>141</v>
      </c>
      <c r="W18" s="448">
        <v>5</v>
      </c>
      <c r="X18" s="84" t="s">
        <v>142</v>
      </c>
      <c r="Y18" s="448">
        <v>4</v>
      </c>
      <c r="Z18" s="225" t="s">
        <v>143</v>
      </c>
      <c r="AA18" s="448">
        <v>6</v>
      </c>
      <c r="AB18" s="84" t="s">
        <v>142</v>
      </c>
      <c r="AC18" s="448">
        <v>3</v>
      </c>
      <c r="AD18" s="84" t="s">
        <v>144</v>
      </c>
      <c r="AE18" s="431" t="s">
        <v>145</v>
      </c>
      <c r="AF18" s="432">
        <f t="shared" si="1"/>
        <v>12</v>
      </c>
      <c r="AG18" s="433" t="s">
        <v>146</v>
      </c>
      <c r="AH18" s="434">
        <f t="shared" si="2"/>
        <v>55932</v>
      </c>
      <c r="AJ18" s="71" t="str">
        <f t="shared" si="3"/>
        <v>○</v>
      </c>
      <c r="AK18" s="72" t="str">
        <f t="shared" si="0"/>
        <v/>
      </c>
      <c r="AL18" s="72"/>
      <c r="AM18" s="72"/>
      <c r="AN18" s="72"/>
      <c r="AO18" s="72"/>
      <c r="AP18" s="72"/>
      <c r="AQ18" s="72"/>
      <c r="AR18" s="72"/>
      <c r="AS18" s="449"/>
    </row>
    <row r="19" spans="1:45" ht="33" customHeight="1" thickBot="1">
      <c r="A19" s="419">
        <f t="shared" si="4"/>
        <v>8</v>
      </c>
      <c r="B19" s="420" t="str">
        <f>IF(基本情報入力シート!C41="","",基本情報入力シート!C41)</f>
        <v/>
      </c>
      <c r="C19" s="421" t="str">
        <f>IF(基本情報入力シート!D41="","",基本情報入力シート!D41)</f>
        <v/>
      </c>
      <c r="D19" s="422" t="str">
        <f>IF(基本情報入力シート!E41="","",基本情報入力シート!E41)</f>
        <v/>
      </c>
      <c r="E19" s="422" t="str">
        <f>IF(基本情報入力シート!F41="","",基本情報入力シート!F41)</f>
        <v/>
      </c>
      <c r="F19" s="422" t="str">
        <f>IF(基本情報入力シート!G41="","",基本情報入力シート!G41)</f>
        <v/>
      </c>
      <c r="G19" s="422" t="str">
        <f>IF(基本情報入力シート!H41="","",基本情報入力シート!H41)</f>
        <v/>
      </c>
      <c r="H19" s="422" t="str">
        <f>IF(基本情報入力シート!I41="","",基本情報入力シート!I41)</f>
        <v/>
      </c>
      <c r="I19" s="422" t="str">
        <f>IF(基本情報入力シート!J41="","",基本情報入力シート!J41)</f>
        <v/>
      </c>
      <c r="J19" s="422" t="str">
        <f>IF(基本情報入力シート!K41="","",基本情報入力シート!K41)</f>
        <v/>
      </c>
      <c r="K19" s="423" t="str">
        <f>IF(基本情報入力シート!L41="","",基本情報入力シート!L41)</f>
        <v/>
      </c>
      <c r="L19" s="424" t="str">
        <f>IF(基本情報入力シート!M41="","",基本情報入力シート!M41)</f>
        <v/>
      </c>
      <c r="M19" s="424" t="str">
        <f>IF(基本情報入力シート!R41="","",基本情報入力シート!R41)</f>
        <v/>
      </c>
      <c r="N19" s="424" t="str">
        <f>IF(基本情報入力シート!W41="","",基本情報入力シート!W41)</f>
        <v/>
      </c>
      <c r="O19" s="419" t="str">
        <f>IF(基本情報入力シート!X41="","",基本情報入力シート!X41)</f>
        <v/>
      </c>
      <c r="P19" s="425" t="str">
        <f>IF(基本情報入力シート!Y41="","",基本情報入力シート!Y41)</f>
        <v/>
      </c>
      <c r="Q19" s="426" t="str">
        <f>IF(基本情報入力シート!AB41="","",基本情報入力シート!AB41)</f>
        <v/>
      </c>
      <c r="R19" s="445"/>
      <c r="S19" s="446"/>
      <c r="T19" s="447" t="str">
        <f>IFERROR(IF(R19="","",VLOOKUP(P19,[7]【参考】数式用!$A$5:$H$34,MATCH(S19,[7]【参考】数式用!$F$4:$H$4,0)+5,0)),"")</f>
        <v/>
      </c>
      <c r="U19" s="463" t="str">
        <f>IF(S19="特定加算Ⅰ",VLOOKUP(P19,[7]【参考】数式用!$A$5:$I$28,9,FALSE),"-")</f>
        <v>-</v>
      </c>
      <c r="V19" s="69" t="s">
        <v>141</v>
      </c>
      <c r="W19" s="448"/>
      <c r="X19" s="84" t="s">
        <v>142</v>
      </c>
      <c r="Y19" s="448"/>
      <c r="Z19" s="225" t="s">
        <v>143</v>
      </c>
      <c r="AA19" s="448"/>
      <c r="AB19" s="84" t="s">
        <v>142</v>
      </c>
      <c r="AC19" s="448"/>
      <c r="AD19" s="84" t="s">
        <v>144</v>
      </c>
      <c r="AE19" s="431" t="s">
        <v>145</v>
      </c>
      <c r="AF19" s="432" t="str">
        <f t="shared" si="1"/>
        <v/>
      </c>
      <c r="AG19" s="433" t="s">
        <v>146</v>
      </c>
      <c r="AH19" s="434" t="str">
        <f t="shared" si="2"/>
        <v/>
      </c>
      <c r="AJ19" s="71" t="str">
        <f t="shared" si="3"/>
        <v>○</v>
      </c>
      <c r="AK19" s="72" t="str">
        <f t="shared" si="0"/>
        <v/>
      </c>
      <c r="AL19" s="72"/>
      <c r="AM19" s="72"/>
      <c r="AN19" s="72"/>
      <c r="AO19" s="72"/>
      <c r="AP19" s="72"/>
      <c r="AQ19" s="72"/>
      <c r="AR19" s="72"/>
      <c r="AS19" s="449"/>
    </row>
    <row r="20" spans="1:45" ht="33" customHeight="1" thickBot="1">
      <c r="A20" s="419">
        <f t="shared" si="4"/>
        <v>9</v>
      </c>
      <c r="B20" s="420" t="str">
        <f>IF(基本情報入力シート!C42="","",基本情報入力シート!C42)</f>
        <v/>
      </c>
      <c r="C20" s="421" t="str">
        <f>IF(基本情報入力シート!D42="","",基本情報入力シート!D42)</f>
        <v/>
      </c>
      <c r="D20" s="422" t="str">
        <f>IF(基本情報入力シート!E42="","",基本情報入力シート!E42)</f>
        <v/>
      </c>
      <c r="E20" s="422" t="str">
        <f>IF(基本情報入力シート!F42="","",基本情報入力シート!F42)</f>
        <v/>
      </c>
      <c r="F20" s="422" t="str">
        <f>IF(基本情報入力シート!G42="","",基本情報入力シート!G42)</f>
        <v/>
      </c>
      <c r="G20" s="422" t="str">
        <f>IF(基本情報入力シート!H42="","",基本情報入力シート!H42)</f>
        <v/>
      </c>
      <c r="H20" s="422" t="str">
        <f>IF(基本情報入力シート!I42="","",基本情報入力シート!I42)</f>
        <v/>
      </c>
      <c r="I20" s="422" t="str">
        <f>IF(基本情報入力シート!J42="","",基本情報入力シート!J42)</f>
        <v/>
      </c>
      <c r="J20" s="422" t="str">
        <f>IF(基本情報入力シート!K42="","",基本情報入力シート!K42)</f>
        <v/>
      </c>
      <c r="K20" s="423" t="str">
        <f>IF(基本情報入力シート!L42="","",基本情報入力シート!L42)</f>
        <v/>
      </c>
      <c r="L20" s="424" t="str">
        <f>IF(基本情報入力シート!M42="","",基本情報入力シート!M42)</f>
        <v/>
      </c>
      <c r="M20" s="424" t="str">
        <f>IF(基本情報入力シート!R42="","",基本情報入力シート!R42)</f>
        <v/>
      </c>
      <c r="N20" s="424" t="str">
        <f>IF(基本情報入力シート!W42="","",基本情報入力シート!W42)</f>
        <v/>
      </c>
      <c r="O20" s="419" t="str">
        <f>IF(基本情報入力シート!X42="","",基本情報入力シート!X42)</f>
        <v/>
      </c>
      <c r="P20" s="425" t="str">
        <f>IF(基本情報入力シート!Y42="","",基本情報入力シート!Y42)</f>
        <v/>
      </c>
      <c r="Q20" s="426" t="str">
        <f>IF(基本情報入力シート!AB42="","",基本情報入力シート!AB42)</f>
        <v/>
      </c>
      <c r="R20" s="445"/>
      <c r="S20" s="446"/>
      <c r="T20" s="447" t="str">
        <f>IFERROR(IF(R20="","",VLOOKUP(P20,[7]【参考】数式用!$A$5:$H$34,MATCH(S20,[7]【参考】数式用!$F$4:$H$4,0)+5,0)),"")</f>
        <v/>
      </c>
      <c r="U20" s="463" t="str">
        <f>IF(S20="特定加算Ⅰ",VLOOKUP(P20,[7]【参考】数式用!$A$5:$I$28,9,FALSE),"-")</f>
        <v>-</v>
      </c>
      <c r="V20" s="69" t="s">
        <v>141</v>
      </c>
      <c r="W20" s="448"/>
      <c r="X20" s="84" t="s">
        <v>142</v>
      </c>
      <c r="Y20" s="448"/>
      <c r="Z20" s="225" t="s">
        <v>143</v>
      </c>
      <c r="AA20" s="448"/>
      <c r="AB20" s="84" t="s">
        <v>142</v>
      </c>
      <c r="AC20" s="448"/>
      <c r="AD20" s="84" t="s">
        <v>144</v>
      </c>
      <c r="AE20" s="431" t="s">
        <v>145</v>
      </c>
      <c r="AF20" s="432" t="str">
        <f t="shared" si="1"/>
        <v/>
      </c>
      <c r="AG20" s="433" t="s">
        <v>146</v>
      </c>
      <c r="AH20" s="434" t="str">
        <f t="shared" si="2"/>
        <v/>
      </c>
      <c r="AJ20" s="71" t="str">
        <f t="shared" si="3"/>
        <v>○</v>
      </c>
      <c r="AK20" s="72" t="str">
        <f t="shared" si="0"/>
        <v/>
      </c>
      <c r="AL20" s="72"/>
      <c r="AM20" s="72"/>
      <c r="AN20" s="72"/>
      <c r="AO20" s="72"/>
      <c r="AP20" s="72"/>
      <c r="AQ20" s="72"/>
      <c r="AR20" s="72"/>
      <c r="AS20" s="449"/>
    </row>
    <row r="21" spans="1:45" ht="33" customHeight="1" thickBot="1">
      <c r="A21" s="419">
        <f t="shared" si="4"/>
        <v>10</v>
      </c>
      <c r="B21" s="420" t="str">
        <f>IF(基本情報入力シート!C43="","",基本情報入力シート!C43)</f>
        <v/>
      </c>
      <c r="C21" s="421" t="str">
        <f>IF(基本情報入力シート!D43="","",基本情報入力シート!D43)</f>
        <v/>
      </c>
      <c r="D21" s="422" t="str">
        <f>IF(基本情報入力シート!E43="","",基本情報入力シート!E43)</f>
        <v/>
      </c>
      <c r="E21" s="422" t="str">
        <f>IF(基本情報入力シート!F43="","",基本情報入力シート!F43)</f>
        <v/>
      </c>
      <c r="F21" s="422" t="str">
        <f>IF(基本情報入力シート!G43="","",基本情報入力シート!G43)</f>
        <v/>
      </c>
      <c r="G21" s="422" t="str">
        <f>IF(基本情報入力シート!H43="","",基本情報入力シート!H43)</f>
        <v/>
      </c>
      <c r="H21" s="422" t="str">
        <f>IF(基本情報入力シート!I43="","",基本情報入力シート!I43)</f>
        <v/>
      </c>
      <c r="I21" s="422" t="str">
        <f>IF(基本情報入力シート!J43="","",基本情報入力シート!J43)</f>
        <v/>
      </c>
      <c r="J21" s="422" t="str">
        <f>IF(基本情報入力シート!K43="","",基本情報入力シート!K43)</f>
        <v/>
      </c>
      <c r="K21" s="423" t="str">
        <f>IF(基本情報入力シート!L43="","",基本情報入力シート!L43)</f>
        <v/>
      </c>
      <c r="L21" s="424" t="str">
        <f>IF(基本情報入力シート!M43="","",基本情報入力シート!M43)</f>
        <v/>
      </c>
      <c r="M21" s="424" t="str">
        <f>IF(基本情報入力シート!R43="","",基本情報入力シート!R43)</f>
        <v/>
      </c>
      <c r="N21" s="424" t="str">
        <f>IF(基本情報入力シート!W43="","",基本情報入力シート!W43)</f>
        <v/>
      </c>
      <c r="O21" s="419" t="str">
        <f>IF(基本情報入力シート!X43="","",基本情報入力シート!X43)</f>
        <v/>
      </c>
      <c r="P21" s="425" t="str">
        <f>IF(基本情報入力シート!Y43="","",基本情報入力シート!Y43)</f>
        <v/>
      </c>
      <c r="Q21" s="426" t="str">
        <f>IF(基本情報入力シート!AB43="","",基本情報入力シート!AB43)</f>
        <v/>
      </c>
      <c r="R21" s="445"/>
      <c r="S21" s="446"/>
      <c r="T21" s="447" t="str">
        <f>IFERROR(IF(R21="","",VLOOKUP(P21,[7]【参考】数式用!$A$5:$H$34,MATCH(S21,[7]【参考】数式用!$F$4:$H$4,0)+5,0)),"")</f>
        <v/>
      </c>
      <c r="U21" s="463" t="str">
        <f>IF(S21="特定加算Ⅰ",VLOOKUP(P21,[7]【参考】数式用!$A$5:$I$28,9,FALSE),"-")</f>
        <v>-</v>
      </c>
      <c r="V21" s="69" t="s">
        <v>141</v>
      </c>
      <c r="W21" s="448"/>
      <c r="X21" s="84" t="s">
        <v>142</v>
      </c>
      <c r="Y21" s="448"/>
      <c r="Z21" s="225" t="s">
        <v>143</v>
      </c>
      <c r="AA21" s="448"/>
      <c r="AB21" s="84" t="s">
        <v>142</v>
      </c>
      <c r="AC21" s="448"/>
      <c r="AD21" s="84" t="s">
        <v>144</v>
      </c>
      <c r="AE21" s="431" t="s">
        <v>145</v>
      </c>
      <c r="AF21" s="432" t="str">
        <f t="shared" si="1"/>
        <v/>
      </c>
      <c r="AG21" s="433" t="s">
        <v>146</v>
      </c>
      <c r="AH21" s="434" t="str">
        <f t="shared" si="2"/>
        <v/>
      </c>
      <c r="AJ21" s="71" t="str">
        <f t="shared" si="3"/>
        <v>○</v>
      </c>
      <c r="AK21" s="72" t="str">
        <f t="shared" si="0"/>
        <v/>
      </c>
      <c r="AL21" s="72"/>
      <c r="AM21" s="72"/>
      <c r="AN21" s="72"/>
      <c r="AO21" s="72"/>
      <c r="AP21" s="72"/>
      <c r="AQ21" s="72"/>
      <c r="AR21" s="72"/>
      <c r="AS21" s="449"/>
    </row>
    <row r="22" spans="1:45" ht="33" customHeight="1" thickBot="1">
      <c r="A22" s="419">
        <f t="shared" si="4"/>
        <v>11</v>
      </c>
      <c r="B22" s="420" t="str">
        <f>IF(基本情報入力シート!C44="","",基本情報入力シート!C44)</f>
        <v/>
      </c>
      <c r="C22" s="421" t="str">
        <f>IF(基本情報入力シート!D44="","",基本情報入力シート!D44)</f>
        <v/>
      </c>
      <c r="D22" s="422" t="str">
        <f>IF(基本情報入力シート!E44="","",基本情報入力シート!E44)</f>
        <v/>
      </c>
      <c r="E22" s="422" t="str">
        <f>IF(基本情報入力シート!F44="","",基本情報入力シート!F44)</f>
        <v/>
      </c>
      <c r="F22" s="422" t="str">
        <f>IF(基本情報入力シート!G44="","",基本情報入力シート!G44)</f>
        <v/>
      </c>
      <c r="G22" s="422" t="str">
        <f>IF(基本情報入力シート!H44="","",基本情報入力シート!H44)</f>
        <v/>
      </c>
      <c r="H22" s="422" t="str">
        <f>IF(基本情報入力シート!I44="","",基本情報入力シート!I44)</f>
        <v/>
      </c>
      <c r="I22" s="422" t="str">
        <f>IF(基本情報入力シート!J44="","",基本情報入力シート!J44)</f>
        <v/>
      </c>
      <c r="J22" s="422" t="str">
        <f>IF(基本情報入力シート!K44="","",基本情報入力シート!K44)</f>
        <v/>
      </c>
      <c r="K22" s="423" t="str">
        <f>IF(基本情報入力シート!L44="","",基本情報入力シート!L44)</f>
        <v/>
      </c>
      <c r="L22" s="424" t="str">
        <f>IF(基本情報入力シート!M44="","",基本情報入力シート!M44)</f>
        <v/>
      </c>
      <c r="M22" s="424" t="str">
        <f>IF(基本情報入力シート!R44="","",基本情報入力シート!R44)</f>
        <v/>
      </c>
      <c r="N22" s="424" t="str">
        <f>IF(基本情報入力シート!W44="","",基本情報入力シート!W44)</f>
        <v/>
      </c>
      <c r="O22" s="419" t="str">
        <f>IF(基本情報入力シート!X44="","",基本情報入力シート!X44)</f>
        <v/>
      </c>
      <c r="P22" s="425" t="str">
        <f>IF(基本情報入力シート!Y44="","",基本情報入力シート!Y44)</f>
        <v/>
      </c>
      <c r="Q22" s="426" t="str">
        <f>IF(基本情報入力シート!AB44="","",基本情報入力シート!AB44)</f>
        <v/>
      </c>
      <c r="R22" s="445"/>
      <c r="S22" s="446"/>
      <c r="T22" s="447" t="str">
        <f>IFERROR(IF(R22="","",VLOOKUP(P22,[7]【参考】数式用!$A$5:$H$34,MATCH(S22,[7]【参考】数式用!$F$4:$H$4,0)+5,0)),"")</f>
        <v/>
      </c>
      <c r="U22" s="463" t="str">
        <f>IF(S22="特定加算Ⅰ",VLOOKUP(P22,[7]【参考】数式用!$A$5:$I$28,9,FALSE),"-")</f>
        <v>-</v>
      </c>
      <c r="V22" s="69" t="s">
        <v>141</v>
      </c>
      <c r="W22" s="448"/>
      <c r="X22" s="84" t="s">
        <v>142</v>
      </c>
      <c r="Y22" s="448"/>
      <c r="Z22" s="225" t="s">
        <v>143</v>
      </c>
      <c r="AA22" s="448"/>
      <c r="AB22" s="84" t="s">
        <v>142</v>
      </c>
      <c r="AC22" s="448"/>
      <c r="AD22" s="84" t="s">
        <v>144</v>
      </c>
      <c r="AE22" s="431" t="s">
        <v>145</v>
      </c>
      <c r="AF22" s="432" t="str">
        <f t="shared" si="1"/>
        <v/>
      </c>
      <c r="AG22" s="433" t="s">
        <v>146</v>
      </c>
      <c r="AH22" s="434" t="str">
        <f t="shared" si="2"/>
        <v/>
      </c>
      <c r="AJ22" s="71" t="str">
        <f t="shared" si="3"/>
        <v>○</v>
      </c>
      <c r="AK22" s="72" t="str">
        <f t="shared" si="0"/>
        <v/>
      </c>
      <c r="AL22" s="72"/>
      <c r="AM22" s="72"/>
      <c r="AN22" s="72"/>
      <c r="AO22" s="72"/>
      <c r="AP22" s="72"/>
      <c r="AQ22" s="72"/>
      <c r="AR22" s="72"/>
      <c r="AS22" s="449"/>
    </row>
    <row r="23" spans="1:45" ht="33" customHeight="1" thickBot="1">
      <c r="A23" s="419">
        <f t="shared" si="4"/>
        <v>12</v>
      </c>
      <c r="B23" s="420" t="str">
        <f>IF(基本情報入力シート!C45="","",基本情報入力シート!C45)</f>
        <v/>
      </c>
      <c r="C23" s="421" t="str">
        <f>IF(基本情報入力シート!D45="","",基本情報入力シート!D45)</f>
        <v/>
      </c>
      <c r="D23" s="422" t="str">
        <f>IF(基本情報入力シート!E45="","",基本情報入力シート!E45)</f>
        <v/>
      </c>
      <c r="E23" s="422" t="str">
        <f>IF(基本情報入力シート!F45="","",基本情報入力シート!F45)</f>
        <v/>
      </c>
      <c r="F23" s="422" t="str">
        <f>IF(基本情報入力シート!G45="","",基本情報入力シート!G45)</f>
        <v/>
      </c>
      <c r="G23" s="422" t="str">
        <f>IF(基本情報入力シート!H45="","",基本情報入力シート!H45)</f>
        <v/>
      </c>
      <c r="H23" s="422" t="str">
        <f>IF(基本情報入力シート!I45="","",基本情報入力シート!I45)</f>
        <v/>
      </c>
      <c r="I23" s="422" t="str">
        <f>IF(基本情報入力シート!J45="","",基本情報入力シート!J45)</f>
        <v/>
      </c>
      <c r="J23" s="422" t="str">
        <f>IF(基本情報入力シート!K45="","",基本情報入力シート!K45)</f>
        <v/>
      </c>
      <c r="K23" s="423" t="str">
        <f>IF(基本情報入力シート!L45="","",基本情報入力シート!L45)</f>
        <v/>
      </c>
      <c r="L23" s="424" t="str">
        <f>IF(基本情報入力シート!M45="","",基本情報入力シート!M45)</f>
        <v/>
      </c>
      <c r="M23" s="424" t="str">
        <f>IF(基本情報入力シート!R45="","",基本情報入力シート!R45)</f>
        <v/>
      </c>
      <c r="N23" s="424" t="str">
        <f>IF(基本情報入力シート!W45="","",基本情報入力シート!W45)</f>
        <v/>
      </c>
      <c r="O23" s="419" t="str">
        <f>IF(基本情報入力シート!X45="","",基本情報入力シート!X45)</f>
        <v/>
      </c>
      <c r="P23" s="425" t="str">
        <f>IF(基本情報入力シート!Y45="","",基本情報入力シート!Y45)</f>
        <v/>
      </c>
      <c r="Q23" s="426" t="str">
        <f>IF(基本情報入力シート!AB45="","",基本情報入力シート!AB45)</f>
        <v/>
      </c>
      <c r="R23" s="445"/>
      <c r="S23" s="446"/>
      <c r="T23" s="447" t="str">
        <f>IFERROR(IF(R23="","",VLOOKUP(P23,[7]【参考】数式用!$A$5:$H$34,MATCH(S23,[7]【参考】数式用!$F$4:$H$4,0)+5,0)),"")</f>
        <v/>
      </c>
      <c r="U23" s="463" t="str">
        <f>IF(S23="特定加算Ⅰ",VLOOKUP(P23,[7]【参考】数式用!$A$5:$I$28,9,FALSE),"-")</f>
        <v>-</v>
      </c>
      <c r="V23" s="69" t="s">
        <v>141</v>
      </c>
      <c r="W23" s="448"/>
      <c r="X23" s="84" t="s">
        <v>142</v>
      </c>
      <c r="Y23" s="448"/>
      <c r="Z23" s="225" t="s">
        <v>143</v>
      </c>
      <c r="AA23" s="448"/>
      <c r="AB23" s="84" t="s">
        <v>142</v>
      </c>
      <c r="AC23" s="448"/>
      <c r="AD23" s="84" t="s">
        <v>144</v>
      </c>
      <c r="AE23" s="431" t="s">
        <v>145</v>
      </c>
      <c r="AF23" s="432" t="str">
        <f t="shared" si="1"/>
        <v/>
      </c>
      <c r="AG23" s="433" t="s">
        <v>146</v>
      </c>
      <c r="AH23" s="434" t="str">
        <f t="shared" si="2"/>
        <v/>
      </c>
      <c r="AJ23" s="71" t="str">
        <f t="shared" si="3"/>
        <v>○</v>
      </c>
      <c r="AK23" s="72" t="str">
        <f t="shared" si="0"/>
        <v/>
      </c>
      <c r="AL23" s="72"/>
      <c r="AM23" s="72"/>
      <c r="AN23" s="72"/>
      <c r="AO23" s="72"/>
      <c r="AP23" s="72"/>
      <c r="AQ23" s="72"/>
      <c r="AR23" s="72"/>
      <c r="AS23" s="449"/>
    </row>
    <row r="24" spans="1:45" ht="33" customHeight="1" thickBot="1">
      <c r="A24" s="419">
        <f t="shared" si="4"/>
        <v>13</v>
      </c>
      <c r="B24" s="420" t="str">
        <f>IF(基本情報入力シート!C46="","",基本情報入力シート!C46)</f>
        <v/>
      </c>
      <c r="C24" s="421" t="str">
        <f>IF(基本情報入力シート!D46="","",基本情報入力シート!D46)</f>
        <v/>
      </c>
      <c r="D24" s="422" t="str">
        <f>IF(基本情報入力シート!E46="","",基本情報入力シート!E46)</f>
        <v/>
      </c>
      <c r="E24" s="422" t="str">
        <f>IF(基本情報入力シート!F46="","",基本情報入力シート!F46)</f>
        <v/>
      </c>
      <c r="F24" s="422" t="str">
        <f>IF(基本情報入力シート!G46="","",基本情報入力シート!G46)</f>
        <v/>
      </c>
      <c r="G24" s="422" t="str">
        <f>IF(基本情報入力シート!H46="","",基本情報入力シート!H46)</f>
        <v/>
      </c>
      <c r="H24" s="422" t="str">
        <f>IF(基本情報入力シート!I46="","",基本情報入力シート!I46)</f>
        <v/>
      </c>
      <c r="I24" s="422" t="str">
        <f>IF(基本情報入力シート!J46="","",基本情報入力シート!J46)</f>
        <v/>
      </c>
      <c r="J24" s="422" t="str">
        <f>IF(基本情報入力シート!K46="","",基本情報入力シート!K46)</f>
        <v/>
      </c>
      <c r="K24" s="423" t="str">
        <f>IF(基本情報入力シート!L46="","",基本情報入力シート!L46)</f>
        <v/>
      </c>
      <c r="L24" s="424" t="str">
        <f>IF(基本情報入力シート!M46="","",基本情報入力シート!M46)</f>
        <v/>
      </c>
      <c r="M24" s="424" t="str">
        <f>IF(基本情報入力シート!R46="","",基本情報入力シート!R46)</f>
        <v/>
      </c>
      <c r="N24" s="424" t="str">
        <f>IF(基本情報入力シート!W46="","",基本情報入力シート!W46)</f>
        <v/>
      </c>
      <c r="O24" s="419" t="str">
        <f>IF(基本情報入力シート!X46="","",基本情報入力シート!X46)</f>
        <v/>
      </c>
      <c r="P24" s="425" t="str">
        <f>IF(基本情報入力シート!Y46="","",基本情報入力シート!Y46)</f>
        <v/>
      </c>
      <c r="Q24" s="426" t="str">
        <f>IF(基本情報入力シート!AB46="","",基本情報入力シート!AB46)</f>
        <v/>
      </c>
      <c r="R24" s="445"/>
      <c r="S24" s="446"/>
      <c r="T24" s="447" t="str">
        <f>IFERROR(IF(R24="","",VLOOKUP(P24,[7]【参考】数式用!$A$5:$H$34,MATCH(S24,[7]【参考】数式用!$F$4:$H$4,0)+5,0)),"")</f>
        <v/>
      </c>
      <c r="U24" s="463" t="str">
        <f>IF(S24="特定加算Ⅰ",VLOOKUP(P24,[7]【参考】数式用!$A$5:$I$28,9,FALSE),"-")</f>
        <v>-</v>
      </c>
      <c r="V24" s="69" t="s">
        <v>141</v>
      </c>
      <c r="W24" s="448"/>
      <c r="X24" s="84" t="s">
        <v>142</v>
      </c>
      <c r="Y24" s="448"/>
      <c r="Z24" s="225" t="s">
        <v>143</v>
      </c>
      <c r="AA24" s="448"/>
      <c r="AB24" s="84" t="s">
        <v>142</v>
      </c>
      <c r="AC24" s="448"/>
      <c r="AD24" s="84" t="s">
        <v>144</v>
      </c>
      <c r="AE24" s="431" t="s">
        <v>145</v>
      </c>
      <c r="AF24" s="432" t="str">
        <f t="shared" si="1"/>
        <v/>
      </c>
      <c r="AG24" s="433" t="s">
        <v>146</v>
      </c>
      <c r="AH24" s="434" t="str">
        <f t="shared" si="2"/>
        <v/>
      </c>
      <c r="AJ24" s="71" t="str">
        <f t="shared" si="3"/>
        <v>○</v>
      </c>
      <c r="AK24" s="72" t="str">
        <f t="shared" si="0"/>
        <v/>
      </c>
      <c r="AL24" s="72"/>
      <c r="AM24" s="72"/>
      <c r="AN24" s="72"/>
      <c r="AO24" s="72"/>
      <c r="AP24" s="72"/>
      <c r="AQ24" s="72"/>
      <c r="AR24" s="72"/>
      <c r="AS24" s="449"/>
    </row>
    <row r="25" spans="1:45" ht="33" customHeight="1" thickBot="1">
      <c r="A25" s="419">
        <f t="shared" si="4"/>
        <v>14</v>
      </c>
      <c r="B25" s="420" t="str">
        <f>IF(基本情報入力シート!C47="","",基本情報入力シート!C47)</f>
        <v/>
      </c>
      <c r="C25" s="421" t="str">
        <f>IF(基本情報入力シート!D47="","",基本情報入力シート!D47)</f>
        <v/>
      </c>
      <c r="D25" s="422" t="str">
        <f>IF(基本情報入力シート!E47="","",基本情報入力シート!E47)</f>
        <v/>
      </c>
      <c r="E25" s="422" t="str">
        <f>IF(基本情報入力シート!F47="","",基本情報入力シート!F47)</f>
        <v/>
      </c>
      <c r="F25" s="422" t="str">
        <f>IF(基本情報入力シート!G47="","",基本情報入力シート!G47)</f>
        <v/>
      </c>
      <c r="G25" s="422" t="str">
        <f>IF(基本情報入力シート!H47="","",基本情報入力シート!H47)</f>
        <v/>
      </c>
      <c r="H25" s="422" t="str">
        <f>IF(基本情報入力シート!I47="","",基本情報入力シート!I47)</f>
        <v/>
      </c>
      <c r="I25" s="422" t="str">
        <f>IF(基本情報入力シート!J47="","",基本情報入力シート!J47)</f>
        <v/>
      </c>
      <c r="J25" s="422" t="str">
        <f>IF(基本情報入力シート!K47="","",基本情報入力シート!K47)</f>
        <v/>
      </c>
      <c r="K25" s="423" t="str">
        <f>IF(基本情報入力シート!L47="","",基本情報入力シート!L47)</f>
        <v/>
      </c>
      <c r="L25" s="424" t="str">
        <f>IF(基本情報入力シート!M47="","",基本情報入力シート!M47)</f>
        <v/>
      </c>
      <c r="M25" s="424" t="str">
        <f>IF(基本情報入力シート!R47="","",基本情報入力シート!R47)</f>
        <v/>
      </c>
      <c r="N25" s="424" t="str">
        <f>IF(基本情報入力シート!W47="","",基本情報入力シート!W47)</f>
        <v/>
      </c>
      <c r="O25" s="419" t="str">
        <f>IF(基本情報入力シート!X47="","",基本情報入力シート!X47)</f>
        <v/>
      </c>
      <c r="P25" s="425" t="str">
        <f>IF(基本情報入力シート!Y47="","",基本情報入力シート!Y47)</f>
        <v/>
      </c>
      <c r="Q25" s="426" t="str">
        <f>IF(基本情報入力シート!AB47="","",基本情報入力シート!AB47)</f>
        <v/>
      </c>
      <c r="R25" s="445"/>
      <c r="S25" s="446"/>
      <c r="T25" s="447" t="str">
        <f>IFERROR(IF(R25="","",VLOOKUP(P25,[7]【参考】数式用!$A$5:$H$34,MATCH(S25,[7]【参考】数式用!$F$4:$H$4,0)+5,0)),"")</f>
        <v/>
      </c>
      <c r="U25" s="463" t="str">
        <f>IF(S25="特定加算Ⅰ",VLOOKUP(P25,[7]【参考】数式用!$A$5:$I$28,9,FALSE),"-")</f>
        <v>-</v>
      </c>
      <c r="V25" s="69" t="s">
        <v>141</v>
      </c>
      <c r="W25" s="448"/>
      <c r="X25" s="84" t="s">
        <v>142</v>
      </c>
      <c r="Y25" s="448"/>
      <c r="Z25" s="225" t="s">
        <v>143</v>
      </c>
      <c r="AA25" s="448"/>
      <c r="AB25" s="84" t="s">
        <v>142</v>
      </c>
      <c r="AC25" s="448"/>
      <c r="AD25" s="84" t="s">
        <v>144</v>
      </c>
      <c r="AE25" s="431" t="s">
        <v>145</v>
      </c>
      <c r="AF25" s="432" t="str">
        <f t="shared" si="1"/>
        <v/>
      </c>
      <c r="AG25" s="433" t="s">
        <v>146</v>
      </c>
      <c r="AH25" s="434" t="str">
        <f t="shared" si="2"/>
        <v/>
      </c>
      <c r="AJ25" s="71" t="str">
        <f t="shared" si="3"/>
        <v>○</v>
      </c>
      <c r="AK25" s="72" t="str">
        <f t="shared" si="0"/>
        <v/>
      </c>
      <c r="AL25" s="72"/>
      <c r="AM25" s="72"/>
      <c r="AN25" s="72"/>
      <c r="AO25" s="72"/>
      <c r="AP25" s="72"/>
      <c r="AQ25" s="72"/>
      <c r="AR25" s="72"/>
      <c r="AS25" s="449"/>
    </row>
    <row r="26" spans="1:45" ht="33" customHeight="1" thickBot="1">
      <c r="A26" s="419">
        <f t="shared" si="4"/>
        <v>15</v>
      </c>
      <c r="B26" s="420" t="str">
        <f>IF(基本情報入力シート!C48="","",基本情報入力シート!C48)</f>
        <v/>
      </c>
      <c r="C26" s="421" t="str">
        <f>IF(基本情報入力シート!D48="","",基本情報入力シート!D48)</f>
        <v/>
      </c>
      <c r="D26" s="422" t="str">
        <f>IF(基本情報入力シート!E48="","",基本情報入力シート!E48)</f>
        <v/>
      </c>
      <c r="E26" s="422" t="str">
        <f>IF(基本情報入力シート!F48="","",基本情報入力シート!F48)</f>
        <v/>
      </c>
      <c r="F26" s="422" t="str">
        <f>IF(基本情報入力シート!G48="","",基本情報入力シート!G48)</f>
        <v/>
      </c>
      <c r="G26" s="422" t="str">
        <f>IF(基本情報入力シート!H48="","",基本情報入力シート!H48)</f>
        <v/>
      </c>
      <c r="H26" s="422" t="str">
        <f>IF(基本情報入力シート!I48="","",基本情報入力シート!I48)</f>
        <v/>
      </c>
      <c r="I26" s="422" t="str">
        <f>IF(基本情報入力シート!J48="","",基本情報入力シート!J48)</f>
        <v/>
      </c>
      <c r="J26" s="422" t="str">
        <f>IF(基本情報入力シート!K48="","",基本情報入力シート!K48)</f>
        <v/>
      </c>
      <c r="K26" s="423" t="str">
        <f>IF(基本情報入力シート!L48="","",基本情報入力シート!L48)</f>
        <v/>
      </c>
      <c r="L26" s="424" t="str">
        <f>IF(基本情報入力シート!M48="","",基本情報入力シート!M48)</f>
        <v/>
      </c>
      <c r="M26" s="424" t="str">
        <f>IF(基本情報入力シート!R48="","",基本情報入力シート!R48)</f>
        <v/>
      </c>
      <c r="N26" s="424" t="str">
        <f>IF(基本情報入力シート!W48="","",基本情報入力シート!W48)</f>
        <v/>
      </c>
      <c r="O26" s="419" t="str">
        <f>IF(基本情報入力シート!X48="","",基本情報入力シート!X48)</f>
        <v/>
      </c>
      <c r="P26" s="425" t="str">
        <f>IF(基本情報入力シート!Y48="","",基本情報入力シート!Y48)</f>
        <v/>
      </c>
      <c r="Q26" s="426" t="str">
        <f>IF(基本情報入力シート!AB48="","",基本情報入力シート!AB48)</f>
        <v/>
      </c>
      <c r="R26" s="445"/>
      <c r="S26" s="446"/>
      <c r="T26" s="447" t="str">
        <f>IFERROR(IF(R26="","",VLOOKUP(P26,[7]【参考】数式用!$A$5:$H$34,MATCH(S26,[7]【参考】数式用!$F$4:$H$4,0)+5,0)),"")</f>
        <v/>
      </c>
      <c r="U26" s="463" t="str">
        <f>IF(S26="特定加算Ⅰ",VLOOKUP(P26,[7]【参考】数式用!$A$5:$I$28,9,FALSE),"-")</f>
        <v>-</v>
      </c>
      <c r="V26" s="69" t="s">
        <v>141</v>
      </c>
      <c r="W26" s="448"/>
      <c r="X26" s="84" t="s">
        <v>142</v>
      </c>
      <c r="Y26" s="448"/>
      <c r="Z26" s="225" t="s">
        <v>143</v>
      </c>
      <c r="AA26" s="448"/>
      <c r="AB26" s="84" t="s">
        <v>142</v>
      </c>
      <c r="AC26" s="448"/>
      <c r="AD26" s="84" t="s">
        <v>144</v>
      </c>
      <c r="AE26" s="431" t="s">
        <v>145</v>
      </c>
      <c r="AF26" s="432" t="str">
        <f t="shared" si="1"/>
        <v/>
      </c>
      <c r="AG26" s="433" t="s">
        <v>146</v>
      </c>
      <c r="AH26" s="434" t="str">
        <f t="shared" si="2"/>
        <v/>
      </c>
      <c r="AJ26" s="71" t="str">
        <f t="shared" si="3"/>
        <v>○</v>
      </c>
      <c r="AK26" s="72" t="str">
        <f t="shared" si="0"/>
        <v/>
      </c>
      <c r="AL26" s="72"/>
      <c r="AM26" s="72"/>
      <c r="AN26" s="72"/>
      <c r="AO26" s="72"/>
      <c r="AP26" s="72"/>
      <c r="AQ26" s="72"/>
      <c r="AR26" s="72"/>
      <c r="AS26" s="449"/>
    </row>
    <row r="27" spans="1:45" ht="33" customHeight="1" thickBot="1">
      <c r="A27" s="419">
        <f t="shared" si="4"/>
        <v>16</v>
      </c>
      <c r="B27" s="420" t="str">
        <f>IF(基本情報入力シート!C49="","",基本情報入力シート!C49)</f>
        <v/>
      </c>
      <c r="C27" s="421" t="str">
        <f>IF(基本情報入力シート!D49="","",基本情報入力シート!D49)</f>
        <v/>
      </c>
      <c r="D27" s="422" t="str">
        <f>IF(基本情報入力シート!E49="","",基本情報入力シート!E49)</f>
        <v/>
      </c>
      <c r="E27" s="422" t="str">
        <f>IF(基本情報入力シート!F49="","",基本情報入力シート!F49)</f>
        <v/>
      </c>
      <c r="F27" s="422" t="str">
        <f>IF(基本情報入力シート!G49="","",基本情報入力シート!G49)</f>
        <v/>
      </c>
      <c r="G27" s="422" t="str">
        <f>IF(基本情報入力シート!H49="","",基本情報入力シート!H49)</f>
        <v/>
      </c>
      <c r="H27" s="422" t="str">
        <f>IF(基本情報入力シート!I49="","",基本情報入力シート!I49)</f>
        <v/>
      </c>
      <c r="I27" s="422" t="str">
        <f>IF(基本情報入力シート!J49="","",基本情報入力シート!J49)</f>
        <v/>
      </c>
      <c r="J27" s="422" t="str">
        <f>IF(基本情報入力シート!K49="","",基本情報入力シート!K49)</f>
        <v/>
      </c>
      <c r="K27" s="423" t="str">
        <f>IF(基本情報入力シート!L49="","",基本情報入力シート!L49)</f>
        <v/>
      </c>
      <c r="L27" s="424" t="str">
        <f>IF(基本情報入力シート!M49="","",基本情報入力シート!M49)</f>
        <v/>
      </c>
      <c r="M27" s="424" t="str">
        <f>IF(基本情報入力シート!R49="","",基本情報入力シート!R49)</f>
        <v/>
      </c>
      <c r="N27" s="424" t="str">
        <f>IF(基本情報入力シート!W49="","",基本情報入力シート!W49)</f>
        <v/>
      </c>
      <c r="O27" s="419" t="str">
        <f>IF(基本情報入力シート!X49="","",基本情報入力シート!X49)</f>
        <v/>
      </c>
      <c r="P27" s="425" t="str">
        <f>IF(基本情報入力シート!Y49="","",基本情報入力シート!Y49)</f>
        <v/>
      </c>
      <c r="Q27" s="426" t="str">
        <f>IF(基本情報入力シート!AB49="","",基本情報入力シート!AB49)</f>
        <v/>
      </c>
      <c r="R27" s="445"/>
      <c r="S27" s="446"/>
      <c r="T27" s="447" t="str">
        <f>IFERROR(IF(R27="","",VLOOKUP(P27,[7]【参考】数式用!$A$5:$H$34,MATCH(S27,[7]【参考】数式用!$F$4:$H$4,0)+5,0)),"")</f>
        <v/>
      </c>
      <c r="U27" s="463" t="str">
        <f>IF(S27="特定加算Ⅰ",VLOOKUP(P27,[7]【参考】数式用!$A$5:$I$28,9,FALSE),"-")</f>
        <v>-</v>
      </c>
      <c r="V27" s="69" t="s">
        <v>141</v>
      </c>
      <c r="W27" s="448"/>
      <c r="X27" s="84" t="s">
        <v>142</v>
      </c>
      <c r="Y27" s="448"/>
      <c r="Z27" s="225" t="s">
        <v>143</v>
      </c>
      <c r="AA27" s="448"/>
      <c r="AB27" s="84" t="s">
        <v>142</v>
      </c>
      <c r="AC27" s="448"/>
      <c r="AD27" s="84" t="s">
        <v>144</v>
      </c>
      <c r="AE27" s="431" t="s">
        <v>145</v>
      </c>
      <c r="AF27" s="432" t="str">
        <f t="shared" si="1"/>
        <v/>
      </c>
      <c r="AG27" s="433" t="s">
        <v>146</v>
      </c>
      <c r="AH27" s="434" t="str">
        <f t="shared" si="2"/>
        <v/>
      </c>
      <c r="AJ27" s="71" t="str">
        <f t="shared" si="3"/>
        <v>○</v>
      </c>
      <c r="AK27" s="72" t="str">
        <f t="shared" si="0"/>
        <v/>
      </c>
      <c r="AL27" s="72"/>
      <c r="AM27" s="72"/>
      <c r="AN27" s="72"/>
      <c r="AO27" s="72"/>
      <c r="AP27" s="72"/>
      <c r="AQ27" s="72"/>
      <c r="AR27" s="72"/>
      <c r="AS27" s="449"/>
    </row>
    <row r="28" spans="1:45" ht="33" customHeight="1" thickBot="1">
      <c r="A28" s="419">
        <f t="shared" si="4"/>
        <v>17</v>
      </c>
      <c r="B28" s="420" t="str">
        <f>IF(基本情報入力シート!C50="","",基本情報入力シート!C50)</f>
        <v/>
      </c>
      <c r="C28" s="421" t="str">
        <f>IF(基本情報入力シート!D50="","",基本情報入力シート!D50)</f>
        <v/>
      </c>
      <c r="D28" s="422" t="str">
        <f>IF(基本情報入力シート!E50="","",基本情報入力シート!E50)</f>
        <v/>
      </c>
      <c r="E28" s="422" t="str">
        <f>IF(基本情報入力シート!F50="","",基本情報入力シート!F50)</f>
        <v/>
      </c>
      <c r="F28" s="422" t="str">
        <f>IF(基本情報入力シート!G50="","",基本情報入力シート!G50)</f>
        <v/>
      </c>
      <c r="G28" s="422" t="str">
        <f>IF(基本情報入力シート!H50="","",基本情報入力シート!H50)</f>
        <v/>
      </c>
      <c r="H28" s="422" t="str">
        <f>IF(基本情報入力シート!I50="","",基本情報入力シート!I50)</f>
        <v/>
      </c>
      <c r="I28" s="422" t="str">
        <f>IF(基本情報入力シート!J50="","",基本情報入力シート!J50)</f>
        <v/>
      </c>
      <c r="J28" s="422" t="str">
        <f>IF(基本情報入力シート!K50="","",基本情報入力シート!K50)</f>
        <v/>
      </c>
      <c r="K28" s="423" t="str">
        <f>IF(基本情報入力シート!L50="","",基本情報入力シート!L50)</f>
        <v/>
      </c>
      <c r="L28" s="424" t="str">
        <f>IF(基本情報入力シート!M50="","",基本情報入力シート!M50)</f>
        <v/>
      </c>
      <c r="M28" s="424" t="str">
        <f>IF(基本情報入力シート!R50="","",基本情報入力シート!R50)</f>
        <v/>
      </c>
      <c r="N28" s="424" t="str">
        <f>IF(基本情報入力シート!W50="","",基本情報入力シート!W50)</f>
        <v/>
      </c>
      <c r="O28" s="419" t="str">
        <f>IF(基本情報入力シート!X50="","",基本情報入力シート!X50)</f>
        <v/>
      </c>
      <c r="P28" s="425" t="str">
        <f>IF(基本情報入力シート!Y50="","",基本情報入力シート!Y50)</f>
        <v/>
      </c>
      <c r="Q28" s="426" t="str">
        <f>IF(基本情報入力シート!AB50="","",基本情報入力シート!AB50)</f>
        <v/>
      </c>
      <c r="R28" s="445"/>
      <c r="S28" s="446"/>
      <c r="T28" s="447" t="str">
        <f>IFERROR(IF(R28="","",VLOOKUP(P28,[7]【参考】数式用!$A$5:$H$34,MATCH(S28,[7]【参考】数式用!$F$4:$H$4,0)+5,0)),"")</f>
        <v/>
      </c>
      <c r="U28" s="463" t="str">
        <f>IF(S28="特定加算Ⅰ",VLOOKUP(P28,[7]【参考】数式用!$A$5:$I$28,9,FALSE),"-")</f>
        <v>-</v>
      </c>
      <c r="V28" s="69" t="s">
        <v>141</v>
      </c>
      <c r="W28" s="448"/>
      <c r="X28" s="84" t="s">
        <v>142</v>
      </c>
      <c r="Y28" s="448"/>
      <c r="Z28" s="225" t="s">
        <v>143</v>
      </c>
      <c r="AA28" s="448"/>
      <c r="AB28" s="84" t="s">
        <v>142</v>
      </c>
      <c r="AC28" s="448"/>
      <c r="AD28" s="84" t="s">
        <v>144</v>
      </c>
      <c r="AE28" s="431" t="s">
        <v>145</v>
      </c>
      <c r="AF28" s="432" t="str">
        <f t="shared" si="1"/>
        <v/>
      </c>
      <c r="AG28" s="433" t="s">
        <v>146</v>
      </c>
      <c r="AH28" s="434" t="str">
        <f t="shared" si="2"/>
        <v/>
      </c>
      <c r="AJ28" s="71" t="str">
        <f t="shared" si="3"/>
        <v>○</v>
      </c>
      <c r="AK28" s="72" t="str">
        <f t="shared" si="0"/>
        <v/>
      </c>
      <c r="AL28" s="72"/>
      <c r="AM28" s="72"/>
      <c r="AN28" s="72"/>
      <c r="AO28" s="72"/>
      <c r="AP28" s="72"/>
      <c r="AQ28" s="72"/>
      <c r="AR28" s="72"/>
      <c r="AS28" s="449"/>
    </row>
    <row r="29" spans="1:45" ht="33" customHeight="1" thickBot="1">
      <c r="A29" s="419">
        <f t="shared" si="4"/>
        <v>18</v>
      </c>
      <c r="B29" s="420" t="str">
        <f>IF(基本情報入力シート!C51="","",基本情報入力シート!C51)</f>
        <v/>
      </c>
      <c r="C29" s="421" t="str">
        <f>IF(基本情報入力シート!D51="","",基本情報入力シート!D51)</f>
        <v/>
      </c>
      <c r="D29" s="422" t="str">
        <f>IF(基本情報入力シート!E51="","",基本情報入力シート!E51)</f>
        <v/>
      </c>
      <c r="E29" s="422" t="str">
        <f>IF(基本情報入力シート!F51="","",基本情報入力シート!F51)</f>
        <v/>
      </c>
      <c r="F29" s="422" t="str">
        <f>IF(基本情報入力シート!G51="","",基本情報入力シート!G51)</f>
        <v/>
      </c>
      <c r="G29" s="422" t="str">
        <f>IF(基本情報入力シート!H51="","",基本情報入力シート!H51)</f>
        <v/>
      </c>
      <c r="H29" s="422" t="str">
        <f>IF(基本情報入力シート!I51="","",基本情報入力シート!I51)</f>
        <v/>
      </c>
      <c r="I29" s="422" t="str">
        <f>IF(基本情報入力シート!J51="","",基本情報入力シート!J51)</f>
        <v/>
      </c>
      <c r="J29" s="422" t="str">
        <f>IF(基本情報入力シート!K51="","",基本情報入力シート!K51)</f>
        <v/>
      </c>
      <c r="K29" s="423" t="str">
        <f>IF(基本情報入力シート!L51="","",基本情報入力シート!L51)</f>
        <v/>
      </c>
      <c r="L29" s="424" t="str">
        <f>IF(基本情報入力シート!M51="","",基本情報入力シート!M51)</f>
        <v/>
      </c>
      <c r="M29" s="424" t="str">
        <f>IF(基本情報入力シート!R51="","",基本情報入力シート!R51)</f>
        <v/>
      </c>
      <c r="N29" s="424" t="str">
        <f>IF(基本情報入力シート!W51="","",基本情報入力シート!W51)</f>
        <v/>
      </c>
      <c r="O29" s="419" t="str">
        <f>IF(基本情報入力シート!X51="","",基本情報入力シート!X51)</f>
        <v/>
      </c>
      <c r="P29" s="425" t="str">
        <f>IF(基本情報入力シート!Y51="","",基本情報入力シート!Y51)</f>
        <v/>
      </c>
      <c r="Q29" s="426" t="str">
        <f>IF(基本情報入力シート!AB51="","",基本情報入力シート!AB51)</f>
        <v/>
      </c>
      <c r="R29" s="445"/>
      <c r="S29" s="446"/>
      <c r="T29" s="447" t="str">
        <f>IFERROR(IF(R29="","",VLOOKUP(P29,[7]【参考】数式用!$A$5:$H$34,MATCH(S29,[7]【参考】数式用!$F$4:$H$4,0)+5,0)),"")</f>
        <v/>
      </c>
      <c r="U29" s="463" t="str">
        <f>IF(S29="特定加算Ⅰ",VLOOKUP(P29,[7]【参考】数式用!$A$5:$I$28,9,FALSE),"-")</f>
        <v>-</v>
      </c>
      <c r="V29" s="69" t="s">
        <v>141</v>
      </c>
      <c r="W29" s="448"/>
      <c r="X29" s="84" t="s">
        <v>142</v>
      </c>
      <c r="Y29" s="448"/>
      <c r="Z29" s="225" t="s">
        <v>143</v>
      </c>
      <c r="AA29" s="448"/>
      <c r="AB29" s="84" t="s">
        <v>142</v>
      </c>
      <c r="AC29" s="448"/>
      <c r="AD29" s="84" t="s">
        <v>144</v>
      </c>
      <c r="AE29" s="431" t="s">
        <v>145</v>
      </c>
      <c r="AF29" s="432" t="str">
        <f t="shared" si="1"/>
        <v/>
      </c>
      <c r="AG29" s="433" t="s">
        <v>146</v>
      </c>
      <c r="AH29" s="434" t="str">
        <f t="shared" si="2"/>
        <v/>
      </c>
      <c r="AJ29" s="71" t="str">
        <f t="shared" si="3"/>
        <v>○</v>
      </c>
      <c r="AK29" s="72" t="str">
        <f t="shared" si="0"/>
        <v/>
      </c>
      <c r="AL29" s="72"/>
      <c r="AM29" s="72"/>
      <c r="AN29" s="72"/>
      <c r="AO29" s="72"/>
      <c r="AP29" s="72"/>
      <c r="AQ29" s="72"/>
      <c r="AR29" s="72"/>
      <c r="AS29" s="449"/>
    </row>
    <row r="30" spans="1:45" ht="33" customHeight="1" thickBot="1">
      <c r="A30" s="419">
        <f t="shared" si="4"/>
        <v>19</v>
      </c>
      <c r="B30" s="420" t="str">
        <f>IF(基本情報入力シート!C52="","",基本情報入力シート!C52)</f>
        <v/>
      </c>
      <c r="C30" s="421" t="str">
        <f>IF(基本情報入力シート!D52="","",基本情報入力シート!D52)</f>
        <v/>
      </c>
      <c r="D30" s="422" t="str">
        <f>IF(基本情報入力シート!E52="","",基本情報入力シート!E52)</f>
        <v/>
      </c>
      <c r="E30" s="422" t="str">
        <f>IF(基本情報入力シート!F52="","",基本情報入力シート!F52)</f>
        <v/>
      </c>
      <c r="F30" s="422" t="str">
        <f>IF(基本情報入力シート!G52="","",基本情報入力シート!G52)</f>
        <v/>
      </c>
      <c r="G30" s="422" t="str">
        <f>IF(基本情報入力シート!H52="","",基本情報入力シート!H52)</f>
        <v/>
      </c>
      <c r="H30" s="422" t="str">
        <f>IF(基本情報入力シート!I52="","",基本情報入力シート!I52)</f>
        <v/>
      </c>
      <c r="I30" s="422" t="str">
        <f>IF(基本情報入力シート!J52="","",基本情報入力シート!J52)</f>
        <v/>
      </c>
      <c r="J30" s="422" t="str">
        <f>IF(基本情報入力シート!K52="","",基本情報入力シート!K52)</f>
        <v/>
      </c>
      <c r="K30" s="423" t="str">
        <f>IF(基本情報入力シート!L52="","",基本情報入力シート!L52)</f>
        <v/>
      </c>
      <c r="L30" s="424" t="str">
        <f>IF(基本情報入力シート!M52="","",基本情報入力シート!M52)</f>
        <v/>
      </c>
      <c r="M30" s="424" t="str">
        <f>IF(基本情報入力シート!R52="","",基本情報入力シート!R52)</f>
        <v/>
      </c>
      <c r="N30" s="424" t="str">
        <f>IF(基本情報入力シート!W52="","",基本情報入力シート!W52)</f>
        <v/>
      </c>
      <c r="O30" s="419" t="str">
        <f>IF(基本情報入力シート!X52="","",基本情報入力シート!X52)</f>
        <v/>
      </c>
      <c r="P30" s="425" t="str">
        <f>IF(基本情報入力シート!Y52="","",基本情報入力シート!Y52)</f>
        <v/>
      </c>
      <c r="Q30" s="426" t="str">
        <f>IF(基本情報入力シート!AB52="","",基本情報入力シート!AB52)</f>
        <v/>
      </c>
      <c r="R30" s="445"/>
      <c r="S30" s="446"/>
      <c r="T30" s="447" t="str">
        <f>IFERROR(IF(R30="","",VLOOKUP(P30,[7]【参考】数式用!$A$5:$H$34,MATCH(S30,[7]【参考】数式用!$F$4:$H$4,0)+5,0)),"")</f>
        <v/>
      </c>
      <c r="U30" s="463" t="str">
        <f>IF(S30="特定加算Ⅰ",VLOOKUP(P30,[7]【参考】数式用!$A$5:$I$28,9,FALSE),"-")</f>
        <v>-</v>
      </c>
      <c r="V30" s="69" t="s">
        <v>141</v>
      </c>
      <c r="W30" s="448"/>
      <c r="X30" s="84" t="s">
        <v>142</v>
      </c>
      <c r="Y30" s="448"/>
      <c r="Z30" s="225" t="s">
        <v>143</v>
      </c>
      <c r="AA30" s="448"/>
      <c r="AB30" s="84" t="s">
        <v>142</v>
      </c>
      <c r="AC30" s="448"/>
      <c r="AD30" s="84" t="s">
        <v>144</v>
      </c>
      <c r="AE30" s="431" t="s">
        <v>145</v>
      </c>
      <c r="AF30" s="432" t="str">
        <f t="shared" si="1"/>
        <v/>
      </c>
      <c r="AG30" s="433" t="s">
        <v>146</v>
      </c>
      <c r="AH30" s="434" t="str">
        <f t="shared" si="2"/>
        <v/>
      </c>
      <c r="AJ30" s="71" t="str">
        <f t="shared" si="3"/>
        <v>○</v>
      </c>
      <c r="AK30" s="72" t="str">
        <f t="shared" si="0"/>
        <v/>
      </c>
      <c r="AL30" s="72"/>
      <c r="AM30" s="72"/>
      <c r="AN30" s="72"/>
      <c r="AO30" s="72"/>
      <c r="AP30" s="72"/>
      <c r="AQ30" s="72"/>
      <c r="AR30" s="72"/>
      <c r="AS30" s="449"/>
    </row>
    <row r="31" spans="1:45" ht="33" customHeight="1" thickBot="1">
      <c r="A31" s="419">
        <f t="shared" si="4"/>
        <v>20</v>
      </c>
      <c r="B31" s="420" t="str">
        <f>IF(基本情報入力シート!C53="","",基本情報入力シート!C53)</f>
        <v/>
      </c>
      <c r="C31" s="421" t="str">
        <f>IF(基本情報入力シート!D53="","",基本情報入力シート!D53)</f>
        <v/>
      </c>
      <c r="D31" s="422" t="str">
        <f>IF(基本情報入力シート!E53="","",基本情報入力シート!E53)</f>
        <v/>
      </c>
      <c r="E31" s="422" t="str">
        <f>IF(基本情報入力シート!F53="","",基本情報入力シート!F53)</f>
        <v/>
      </c>
      <c r="F31" s="422" t="str">
        <f>IF(基本情報入力シート!G53="","",基本情報入力シート!G53)</f>
        <v/>
      </c>
      <c r="G31" s="422" t="str">
        <f>IF(基本情報入力シート!H53="","",基本情報入力シート!H53)</f>
        <v/>
      </c>
      <c r="H31" s="422" t="str">
        <f>IF(基本情報入力シート!I53="","",基本情報入力シート!I53)</f>
        <v/>
      </c>
      <c r="I31" s="422" t="str">
        <f>IF(基本情報入力シート!J53="","",基本情報入力シート!J53)</f>
        <v/>
      </c>
      <c r="J31" s="422" t="str">
        <f>IF(基本情報入力シート!K53="","",基本情報入力シート!K53)</f>
        <v/>
      </c>
      <c r="K31" s="423" t="str">
        <f>IF(基本情報入力シート!L53="","",基本情報入力シート!L53)</f>
        <v/>
      </c>
      <c r="L31" s="424" t="str">
        <f>IF(基本情報入力シート!M53="","",基本情報入力シート!M53)</f>
        <v/>
      </c>
      <c r="M31" s="424" t="str">
        <f>IF(基本情報入力シート!R53="","",基本情報入力シート!R53)</f>
        <v/>
      </c>
      <c r="N31" s="424" t="str">
        <f>IF(基本情報入力シート!W53="","",基本情報入力シート!W53)</f>
        <v/>
      </c>
      <c r="O31" s="419" t="str">
        <f>IF(基本情報入力シート!X53="","",基本情報入力シート!X53)</f>
        <v/>
      </c>
      <c r="P31" s="425" t="str">
        <f>IF(基本情報入力シート!Y53="","",基本情報入力シート!Y53)</f>
        <v/>
      </c>
      <c r="Q31" s="426" t="str">
        <f>IF(基本情報入力シート!AB53="","",基本情報入力シート!AB53)</f>
        <v/>
      </c>
      <c r="R31" s="445"/>
      <c r="S31" s="446"/>
      <c r="T31" s="447" t="str">
        <f>IFERROR(IF(R31="","",VLOOKUP(P31,[7]【参考】数式用!$A$5:$H$34,MATCH(S31,[7]【参考】数式用!$F$4:$H$4,0)+5,0)),"")</f>
        <v/>
      </c>
      <c r="U31" s="463" t="str">
        <f>IF(S31="特定加算Ⅰ",VLOOKUP(P31,[7]【参考】数式用!$A$5:$I$28,9,FALSE),"-")</f>
        <v>-</v>
      </c>
      <c r="V31" s="69" t="s">
        <v>141</v>
      </c>
      <c r="W31" s="448"/>
      <c r="X31" s="84" t="s">
        <v>142</v>
      </c>
      <c r="Y31" s="448"/>
      <c r="Z31" s="225" t="s">
        <v>143</v>
      </c>
      <c r="AA31" s="448"/>
      <c r="AB31" s="84" t="s">
        <v>142</v>
      </c>
      <c r="AC31" s="448"/>
      <c r="AD31" s="84" t="s">
        <v>144</v>
      </c>
      <c r="AE31" s="431" t="s">
        <v>145</v>
      </c>
      <c r="AF31" s="432" t="str">
        <f t="shared" si="1"/>
        <v/>
      </c>
      <c r="AG31" s="433" t="s">
        <v>146</v>
      </c>
      <c r="AH31" s="434" t="str">
        <f t="shared" si="2"/>
        <v/>
      </c>
      <c r="AJ31" s="71" t="str">
        <f t="shared" si="3"/>
        <v>○</v>
      </c>
      <c r="AK31" s="72" t="str">
        <f t="shared" si="0"/>
        <v/>
      </c>
      <c r="AL31" s="72"/>
      <c r="AM31" s="72"/>
      <c r="AN31" s="72"/>
      <c r="AO31" s="72"/>
      <c r="AP31" s="72"/>
      <c r="AQ31" s="72"/>
      <c r="AR31" s="72"/>
      <c r="AS31" s="449"/>
    </row>
    <row r="32" spans="1:45" ht="33" customHeight="1" thickBot="1">
      <c r="A32" s="419">
        <f t="shared" si="4"/>
        <v>21</v>
      </c>
      <c r="B32" s="420" t="str">
        <f>IF(基本情報入力シート!C54="","",基本情報入力シート!C54)</f>
        <v/>
      </c>
      <c r="C32" s="421" t="str">
        <f>IF(基本情報入力シート!D54="","",基本情報入力シート!D54)</f>
        <v/>
      </c>
      <c r="D32" s="422" t="str">
        <f>IF(基本情報入力シート!E54="","",基本情報入力シート!E54)</f>
        <v/>
      </c>
      <c r="E32" s="422" t="str">
        <f>IF(基本情報入力シート!F54="","",基本情報入力シート!F54)</f>
        <v/>
      </c>
      <c r="F32" s="422" t="str">
        <f>IF(基本情報入力シート!G54="","",基本情報入力シート!G54)</f>
        <v/>
      </c>
      <c r="G32" s="422" t="str">
        <f>IF(基本情報入力シート!H54="","",基本情報入力シート!H54)</f>
        <v/>
      </c>
      <c r="H32" s="422" t="str">
        <f>IF(基本情報入力シート!I54="","",基本情報入力シート!I54)</f>
        <v/>
      </c>
      <c r="I32" s="422" t="str">
        <f>IF(基本情報入力シート!J54="","",基本情報入力シート!J54)</f>
        <v/>
      </c>
      <c r="J32" s="422" t="str">
        <f>IF(基本情報入力シート!K54="","",基本情報入力シート!K54)</f>
        <v/>
      </c>
      <c r="K32" s="423" t="str">
        <f>IF(基本情報入力シート!L54="","",基本情報入力シート!L54)</f>
        <v/>
      </c>
      <c r="L32" s="424" t="str">
        <f>IF(基本情報入力シート!M54="","",基本情報入力シート!M54)</f>
        <v/>
      </c>
      <c r="M32" s="424" t="str">
        <f>IF(基本情報入力シート!R54="","",基本情報入力シート!R54)</f>
        <v/>
      </c>
      <c r="N32" s="424" t="str">
        <f>IF(基本情報入力シート!W54="","",基本情報入力シート!W54)</f>
        <v/>
      </c>
      <c r="O32" s="419" t="str">
        <f>IF(基本情報入力シート!X54="","",基本情報入力シート!X54)</f>
        <v/>
      </c>
      <c r="P32" s="425" t="str">
        <f>IF(基本情報入力シート!Y54="","",基本情報入力シート!Y54)</f>
        <v/>
      </c>
      <c r="Q32" s="426" t="str">
        <f>IF(基本情報入力シート!AB54="","",基本情報入力シート!AB54)</f>
        <v/>
      </c>
      <c r="R32" s="445"/>
      <c r="S32" s="446"/>
      <c r="T32" s="447" t="str">
        <f>IFERROR(IF(R32="","",VLOOKUP(P32,[7]【参考】数式用!$A$5:$H$34,MATCH(S32,[7]【参考】数式用!$F$4:$H$4,0)+5,0)),"")</f>
        <v/>
      </c>
      <c r="U32" s="463" t="str">
        <f>IF(S32="特定加算Ⅰ",VLOOKUP(P32,[7]【参考】数式用!$A$5:$I$28,9,FALSE),"-")</f>
        <v>-</v>
      </c>
      <c r="V32" s="69" t="s">
        <v>141</v>
      </c>
      <c r="W32" s="448"/>
      <c r="X32" s="84" t="s">
        <v>142</v>
      </c>
      <c r="Y32" s="448"/>
      <c r="Z32" s="225" t="s">
        <v>143</v>
      </c>
      <c r="AA32" s="448"/>
      <c r="AB32" s="84" t="s">
        <v>142</v>
      </c>
      <c r="AC32" s="448"/>
      <c r="AD32" s="84" t="s">
        <v>144</v>
      </c>
      <c r="AE32" s="431" t="s">
        <v>145</v>
      </c>
      <c r="AF32" s="432" t="str">
        <f t="shared" si="1"/>
        <v/>
      </c>
      <c r="AG32" s="433" t="s">
        <v>146</v>
      </c>
      <c r="AH32" s="434" t="str">
        <f t="shared" si="2"/>
        <v/>
      </c>
      <c r="AJ32" s="71" t="str">
        <f t="shared" si="3"/>
        <v>○</v>
      </c>
      <c r="AK32" s="72" t="str">
        <f t="shared" si="0"/>
        <v/>
      </c>
      <c r="AL32" s="72"/>
      <c r="AM32" s="72"/>
      <c r="AN32" s="72"/>
      <c r="AO32" s="72"/>
      <c r="AP32" s="72"/>
      <c r="AQ32" s="72"/>
      <c r="AR32" s="72"/>
      <c r="AS32" s="449"/>
    </row>
    <row r="33" spans="1:45" ht="33" customHeight="1" thickBot="1">
      <c r="A33" s="419">
        <f t="shared" si="4"/>
        <v>22</v>
      </c>
      <c r="B33" s="420" t="str">
        <f>IF(基本情報入力シート!C55="","",基本情報入力シート!C55)</f>
        <v/>
      </c>
      <c r="C33" s="421" t="str">
        <f>IF(基本情報入力シート!D55="","",基本情報入力シート!D55)</f>
        <v/>
      </c>
      <c r="D33" s="422" t="str">
        <f>IF(基本情報入力シート!E55="","",基本情報入力シート!E55)</f>
        <v/>
      </c>
      <c r="E33" s="422" t="str">
        <f>IF(基本情報入力シート!F55="","",基本情報入力シート!F55)</f>
        <v/>
      </c>
      <c r="F33" s="422" t="str">
        <f>IF(基本情報入力シート!G55="","",基本情報入力シート!G55)</f>
        <v/>
      </c>
      <c r="G33" s="422" t="str">
        <f>IF(基本情報入力シート!H55="","",基本情報入力シート!H55)</f>
        <v/>
      </c>
      <c r="H33" s="422" t="str">
        <f>IF(基本情報入力シート!I55="","",基本情報入力シート!I55)</f>
        <v/>
      </c>
      <c r="I33" s="422" t="str">
        <f>IF(基本情報入力シート!J55="","",基本情報入力シート!J55)</f>
        <v/>
      </c>
      <c r="J33" s="422" t="str">
        <f>IF(基本情報入力シート!K55="","",基本情報入力シート!K55)</f>
        <v/>
      </c>
      <c r="K33" s="423" t="str">
        <f>IF(基本情報入力シート!L55="","",基本情報入力シート!L55)</f>
        <v/>
      </c>
      <c r="L33" s="424" t="str">
        <f>IF(基本情報入力シート!M55="","",基本情報入力シート!M55)</f>
        <v/>
      </c>
      <c r="M33" s="424" t="str">
        <f>IF(基本情報入力シート!R55="","",基本情報入力シート!R55)</f>
        <v/>
      </c>
      <c r="N33" s="424" t="str">
        <f>IF(基本情報入力シート!W55="","",基本情報入力シート!W55)</f>
        <v/>
      </c>
      <c r="O33" s="419" t="str">
        <f>IF(基本情報入力シート!X55="","",基本情報入力シート!X55)</f>
        <v/>
      </c>
      <c r="P33" s="425" t="str">
        <f>IF(基本情報入力シート!Y55="","",基本情報入力シート!Y55)</f>
        <v/>
      </c>
      <c r="Q33" s="426" t="str">
        <f>IF(基本情報入力シート!AB55="","",基本情報入力シート!AB55)</f>
        <v/>
      </c>
      <c r="R33" s="445"/>
      <c r="S33" s="446"/>
      <c r="T33" s="447" t="str">
        <f>IFERROR(IF(R33="","",VLOOKUP(P33,[7]【参考】数式用!$A$5:$H$34,MATCH(S33,[7]【参考】数式用!$F$4:$H$4,0)+5,0)),"")</f>
        <v/>
      </c>
      <c r="U33" s="463" t="str">
        <f>IF(S33="特定加算Ⅰ",VLOOKUP(P33,[7]【参考】数式用!$A$5:$I$28,9,FALSE),"-")</f>
        <v>-</v>
      </c>
      <c r="V33" s="69" t="s">
        <v>141</v>
      </c>
      <c r="W33" s="448"/>
      <c r="X33" s="84" t="s">
        <v>142</v>
      </c>
      <c r="Y33" s="448"/>
      <c r="Z33" s="225" t="s">
        <v>143</v>
      </c>
      <c r="AA33" s="448"/>
      <c r="AB33" s="84" t="s">
        <v>142</v>
      </c>
      <c r="AC33" s="448"/>
      <c r="AD33" s="84" t="s">
        <v>144</v>
      </c>
      <c r="AE33" s="431" t="s">
        <v>145</v>
      </c>
      <c r="AF33" s="432" t="str">
        <f t="shared" si="1"/>
        <v/>
      </c>
      <c r="AG33" s="433" t="s">
        <v>146</v>
      </c>
      <c r="AH33" s="434" t="str">
        <f t="shared" si="2"/>
        <v/>
      </c>
      <c r="AJ33" s="71" t="str">
        <f t="shared" si="3"/>
        <v>○</v>
      </c>
      <c r="AK33" s="72" t="str">
        <f t="shared" si="0"/>
        <v/>
      </c>
      <c r="AL33" s="72"/>
      <c r="AM33" s="72"/>
      <c r="AN33" s="72"/>
      <c r="AO33" s="72"/>
      <c r="AP33" s="72"/>
      <c r="AQ33" s="72"/>
      <c r="AR33" s="72"/>
      <c r="AS33" s="449"/>
    </row>
    <row r="34" spans="1:45" ht="33" customHeight="1" thickBot="1">
      <c r="A34" s="419">
        <f t="shared" si="4"/>
        <v>23</v>
      </c>
      <c r="B34" s="420" t="str">
        <f>IF(基本情報入力シート!C56="","",基本情報入力シート!C56)</f>
        <v/>
      </c>
      <c r="C34" s="421" t="str">
        <f>IF(基本情報入力シート!D56="","",基本情報入力シート!D56)</f>
        <v/>
      </c>
      <c r="D34" s="422" t="str">
        <f>IF(基本情報入力シート!E56="","",基本情報入力シート!E56)</f>
        <v/>
      </c>
      <c r="E34" s="422" t="str">
        <f>IF(基本情報入力シート!F56="","",基本情報入力シート!F56)</f>
        <v/>
      </c>
      <c r="F34" s="422" t="str">
        <f>IF(基本情報入力シート!G56="","",基本情報入力シート!G56)</f>
        <v/>
      </c>
      <c r="G34" s="422" t="str">
        <f>IF(基本情報入力シート!H56="","",基本情報入力シート!H56)</f>
        <v/>
      </c>
      <c r="H34" s="422" t="str">
        <f>IF(基本情報入力シート!I56="","",基本情報入力シート!I56)</f>
        <v/>
      </c>
      <c r="I34" s="422" t="str">
        <f>IF(基本情報入力シート!J56="","",基本情報入力シート!J56)</f>
        <v/>
      </c>
      <c r="J34" s="422" t="str">
        <f>IF(基本情報入力シート!K56="","",基本情報入力シート!K56)</f>
        <v/>
      </c>
      <c r="K34" s="423" t="str">
        <f>IF(基本情報入力シート!L56="","",基本情報入力シート!L56)</f>
        <v/>
      </c>
      <c r="L34" s="424" t="str">
        <f>IF(基本情報入力シート!M56="","",基本情報入力シート!M56)</f>
        <v/>
      </c>
      <c r="M34" s="424" t="str">
        <f>IF(基本情報入力シート!R56="","",基本情報入力シート!R56)</f>
        <v/>
      </c>
      <c r="N34" s="424" t="str">
        <f>IF(基本情報入力シート!W56="","",基本情報入力シート!W56)</f>
        <v/>
      </c>
      <c r="O34" s="419" t="str">
        <f>IF(基本情報入力シート!X56="","",基本情報入力シート!X56)</f>
        <v/>
      </c>
      <c r="P34" s="425" t="str">
        <f>IF(基本情報入力シート!Y56="","",基本情報入力シート!Y56)</f>
        <v/>
      </c>
      <c r="Q34" s="426" t="str">
        <f>IF(基本情報入力シート!AB56="","",基本情報入力シート!AB56)</f>
        <v/>
      </c>
      <c r="R34" s="445"/>
      <c r="S34" s="446"/>
      <c r="T34" s="447" t="str">
        <f>IFERROR(IF(R34="","",VLOOKUP(P34,[7]【参考】数式用!$A$5:$H$34,MATCH(S34,[7]【参考】数式用!$F$4:$H$4,0)+5,0)),"")</f>
        <v/>
      </c>
      <c r="U34" s="463" t="str">
        <f>IF(S34="特定加算Ⅰ",VLOOKUP(P34,[7]【参考】数式用!$A$5:$I$28,9,FALSE),"-")</f>
        <v>-</v>
      </c>
      <c r="V34" s="69" t="s">
        <v>141</v>
      </c>
      <c r="W34" s="448"/>
      <c r="X34" s="84" t="s">
        <v>142</v>
      </c>
      <c r="Y34" s="448"/>
      <c r="Z34" s="225" t="s">
        <v>143</v>
      </c>
      <c r="AA34" s="448"/>
      <c r="AB34" s="84" t="s">
        <v>142</v>
      </c>
      <c r="AC34" s="448"/>
      <c r="AD34" s="84" t="s">
        <v>144</v>
      </c>
      <c r="AE34" s="431" t="s">
        <v>145</v>
      </c>
      <c r="AF34" s="432" t="str">
        <f t="shared" si="1"/>
        <v/>
      </c>
      <c r="AG34" s="433" t="s">
        <v>146</v>
      </c>
      <c r="AH34" s="434" t="str">
        <f t="shared" si="2"/>
        <v/>
      </c>
      <c r="AJ34" s="71" t="str">
        <f t="shared" si="3"/>
        <v>○</v>
      </c>
      <c r="AK34" s="72" t="str">
        <f t="shared" si="0"/>
        <v/>
      </c>
      <c r="AL34" s="72"/>
      <c r="AM34" s="72"/>
      <c r="AN34" s="72"/>
      <c r="AO34" s="72"/>
      <c r="AP34" s="72"/>
      <c r="AQ34" s="72"/>
      <c r="AR34" s="72"/>
      <c r="AS34" s="449"/>
    </row>
    <row r="35" spans="1:45" ht="33" customHeight="1" thickBot="1">
      <c r="A35" s="419">
        <f t="shared" si="4"/>
        <v>24</v>
      </c>
      <c r="B35" s="420" t="str">
        <f>IF(基本情報入力シート!C57="","",基本情報入力シート!C57)</f>
        <v/>
      </c>
      <c r="C35" s="421" t="str">
        <f>IF(基本情報入力シート!D57="","",基本情報入力シート!D57)</f>
        <v/>
      </c>
      <c r="D35" s="422" t="str">
        <f>IF(基本情報入力シート!E57="","",基本情報入力シート!E57)</f>
        <v/>
      </c>
      <c r="E35" s="422" t="str">
        <f>IF(基本情報入力シート!F57="","",基本情報入力シート!F57)</f>
        <v/>
      </c>
      <c r="F35" s="422" t="str">
        <f>IF(基本情報入力シート!G57="","",基本情報入力シート!G57)</f>
        <v/>
      </c>
      <c r="G35" s="422" t="str">
        <f>IF(基本情報入力シート!H57="","",基本情報入力シート!H57)</f>
        <v/>
      </c>
      <c r="H35" s="422" t="str">
        <f>IF(基本情報入力シート!I57="","",基本情報入力シート!I57)</f>
        <v/>
      </c>
      <c r="I35" s="422" t="str">
        <f>IF(基本情報入力シート!J57="","",基本情報入力シート!J57)</f>
        <v/>
      </c>
      <c r="J35" s="422" t="str">
        <f>IF(基本情報入力シート!K57="","",基本情報入力シート!K57)</f>
        <v/>
      </c>
      <c r="K35" s="423" t="str">
        <f>IF(基本情報入力シート!L57="","",基本情報入力シート!L57)</f>
        <v/>
      </c>
      <c r="L35" s="424" t="str">
        <f>IF(基本情報入力シート!M57="","",基本情報入力シート!M57)</f>
        <v/>
      </c>
      <c r="M35" s="424" t="str">
        <f>IF(基本情報入力シート!R57="","",基本情報入力シート!R57)</f>
        <v/>
      </c>
      <c r="N35" s="424" t="str">
        <f>IF(基本情報入力シート!W57="","",基本情報入力シート!W57)</f>
        <v/>
      </c>
      <c r="O35" s="419" t="str">
        <f>IF(基本情報入力シート!X57="","",基本情報入力シート!X57)</f>
        <v/>
      </c>
      <c r="P35" s="425" t="str">
        <f>IF(基本情報入力シート!Y57="","",基本情報入力シート!Y57)</f>
        <v/>
      </c>
      <c r="Q35" s="426" t="str">
        <f>IF(基本情報入力シート!AB57="","",基本情報入力シート!AB57)</f>
        <v/>
      </c>
      <c r="R35" s="445"/>
      <c r="S35" s="446"/>
      <c r="T35" s="447" t="str">
        <f>IFERROR(IF(R35="","",VLOOKUP(P35,[7]【参考】数式用!$A$5:$H$34,MATCH(S35,[7]【参考】数式用!$F$4:$H$4,0)+5,0)),"")</f>
        <v/>
      </c>
      <c r="U35" s="463" t="str">
        <f>IF(S35="特定加算Ⅰ",VLOOKUP(P35,[7]【参考】数式用!$A$5:$I$28,9,FALSE),"-")</f>
        <v>-</v>
      </c>
      <c r="V35" s="69" t="s">
        <v>141</v>
      </c>
      <c r="W35" s="448"/>
      <c r="X35" s="84" t="s">
        <v>142</v>
      </c>
      <c r="Y35" s="448"/>
      <c r="Z35" s="225" t="s">
        <v>143</v>
      </c>
      <c r="AA35" s="448"/>
      <c r="AB35" s="84" t="s">
        <v>142</v>
      </c>
      <c r="AC35" s="448"/>
      <c r="AD35" s="84" t="s">
        <v>144</v>
      </c>
      <c r="AE35" s="431" t="s">
        <v>145</v>
      </c>
      <c r="AF35" s="432" t="str">
        <f t="shared" si="1"/>
        <v/>
      </c>
      <c r="AG35" s="433" t="s">
        <v>146</v>
      </c>
      <c r="AH35" s="434" t="str">
        <f t="shared" si="2"/>
        <v/>
      </c>
      <c r="AJ35" s="71" t="str">
        <f t="shared" si="3"/>
        <v>○</v>
      </c>
      <c r="AK35" s="72" t="str">
        <f t="shared" si="0"/>
        <v/>
      </c>
      <c r="AL35" s="72"/>
      <c r="AM35" s="72"/>
      <c r="AN35" s="72"/>
      <c r="AO35" s="72"/>
      <c r="AP35" s="72"/>
      <c r="AQ35" s="72"/>
      <c r="AR35" s="72"/>
      <c r="AS35" s="449"/>
    </row>
    <row r="36" spans="1:45" ht="33" customHeight="1" thickBot="1">
      <c r="A36" s="419">
        <f t="shared" si="4"/>
        <v>25</v>
      </c>
      <c r="B36" s="420" t="str">
        <f>IF(基本情報入力シート!C58="","",基本情報入力シート!C58)</f>
        <v/>
      </c>
      <c r="C36" s="421" t="str">
        <f>IF(基本情報入力シート!D58="","",基本情報入力シート!D58)</f>
        <v/>
      </c>
      <c r="D36" s="422" t="str">
        <f>IF(基本情報入力シート!E58="","",基本情報入力シート!E58)</f>
        <v/>
      </c>
      <c r="E36" s="422" t="str">
        <f>IF(基本情報入力シート!F58="","",基本情報入力シート!F58)</f>
        <v/>
      </c>
      <c r="F36" s="422" t="str">
        <f>IF(基本情報入力シート!G58="","",基本情報入力シート!G58)</f>
        <v/>
      </c>
      <c r="G36" s="422" t="str">
        <f>IF(基本情報入力シート!H58="","",基本情報入力シート!H58)</f>
        <v/>
      </c>
      <c r="H36" s="422" t="str">
        <f>IF(基本情報入力シート!I58="","",基本情報入力シート!I58)</f>
        <v/>
      </c>
      <c r="I36" s="422" t="str">
        <f>IF(基本情報入力シート!J58="","",基本情報入力シート!J58)</f>
        <v/>
      </c>
      <c r="J36" s="422" t="str">
        <f>IF(基本情報入力シート!K58="","",基本情報入力シート!K58)</f>
        <v/>
      </c>
      <c r="K36" s="423" t="str">
        <f>IF(基本情報入力シート!L58="","",基本情報入力シート!L58)</f>
        <v/>
      </c>
      <c r="L36" s="424" t="str">
        <f>IF(基本情報入力シート!M58="","",基本情報入力シート!M58)</f>
        <v/>
      </c>
      <c r="M36" s="424" t="str">
        <f>IF(基本情報入力シート!R58="","",基本情報入力シート!R58)</f>
        <v/>
      </c>
      <c r="N36" s="424" t="str">
        <f>IF(基本情報入力シート!W58="","",基本情報入力シート!W58)</f>
        <v/>
      </c>
      <c r="O36" s="419" t="str">
        <f>IF(基本情報入力シート!X58="","",基本情報入力シート!X58)</f>
        <v/>
      </c>
      <c r="P36" s="425" t="str">
        <f>IF(基本情報入力シート!Y58="","",基本情報入力シート!Y58)</f>
        <v/>
      </c>
      <c r="Q36" s="426" t="str">
        <f>IF(基本情報入力シート!AB58="","",基本情報入力シート!AB58)</f>
        <v/>
      </c>
      <c r="R36" s="445"/>
      <c r="S36" s="446"/>
      <c r="T36" s="447" t="str">
        <f>IFERROR(IF(R36="","",VLOOKUP(P36,[7]【参考】数式用!$A$5:$H$34,MATCH(S36,[7]【参考】数式用!$F$4:$H$4,0)+5,0)),"")</f>
        <v/>
      </c>
      <c r="U36" s="463" t="str">
        <f>IF(S36="特定加算Ⅰ",VLOOKUP(P36,[7]【参考】数式用!$A$5:$I$28,9,FALSE),"-")</f>
        <v>-</v>
      </c>
      <c r="V36" s="69" t="s">
        <v>141</v>
      </c>
      <c r="W36" s="448"/>
      <c r="X36" s="84" t="s">
        <v>142</v>
      </c>
      <c r="Y36" s="448"/>
      <c r="Z36" s="225" t="s">
        <v>143</v>
      </c>
      <c r="AA36" s="448"/>
      <c r="AB36" s="84" t="s">
        <v>142</v>
      </c>
      <c r="AC36" s="448"/>
      <c r="AD36" s="84" t="s">
        <v>144</v>
      </c>
      <c r="AE36" s="431" t="s">
        <v>145</v>
      </c>
      <c r="AF36" s="432" t="str">
        <f t="shared" si="1"/>
        <v/>
      </c>
      <c r="AG36" s="433" t="s">
        <v>146</v>
      </c>
      <c r="AH36" s="434" t="str">
        <f t="shared" si="2"/>
        <v/>
      </c>
      <c r="AJ36" s="71" t="str">
        <f t="shared" si="3"/>
        <v>○</v>
      </c>
      <c r="AK36" s="72" t="str">
        <f t="shared" si="0"/>
        <v/>
      </c>
      <c r="AL36" s="72"/>
      <c r="AM36" s="72"/>
      <c r="AN36" s="72"/>
      <c r="AO36" s="72"/>
      <c r="AP36" s="72"/>
      <c r="AQ36" s="72"/>
      <c r="AR36" s="72"/>
      <c r="AS36" s="449"/>
    </row>
    <row r="37" spans="1:45" ht="33" customHeight="1" thickBot="1">
      <c r="A37" s="419">
        <f t="shared" si="4"/>
        <v>26</v>
      </c>
      <c r="B37" s="420" t="str">
        <f>IF(基本情報入力シート!C59="","",基本情報入力シート!C59)</f>
        <v/>
      </c>
      <c r="C37" s="421" t="str">
        <f>IF(基本情報入力シート!D59="","",基本情報入力シート!D59)</f>
        <v/>
      </c>
      <c r="D37" s="422" t="str">
        <f>IF(基本情報入力シート!E59="","",基本情報入力シート!E59)</f>
        <v/>
      </c>
      <c r="E37" s="422" t="str">
        <f>IF(基本情報入力シート!F59="","",基本情報入力シート!F59)</f>
        <v/>
      </c>
      <c r="F37" s="422" t="str">
        <f>IF(基本情報入力シート!G59="","",基本情報入力シート!G59)</f>
        <v/>
      </c>
      <c r="G37" s="422" t="str">
        <f>IF(基本情報入力シート!H59="","",基本情報入力シート!H59)</f>
        <v/>
      </c>
      <c r="H37" s="422" t="str">
        <f>IF(基本情報入力シート!I59="","",基本情報入力シート!I59)</f>
        <v/>
      </c>
      <c r="I37" s="422" t="str">
        <f>IF(基本情報入力シート!J59="","",基本情報入力シート!J59)</f>
        <v/>
      </c>
      <c r="J37" s="422" t="str">
        <f>IF(基本情報入力シート!K59="","",基本情報入力シート!K59)</f>
        <v/>
      </c>
      <c r="K37" s="423" t="str">
        <f>IF(基本情報入力シート!L59="","",基本情報入力シート!L59)</f>
        <v/>
      </c>
      <c r="L37" s="424" t="str">
        <f>IF(基本情報入力シート!M59="","",基本情報入力シート!M59)</f>
        <v/>
      </c>
      <c r="M37" s="424" t="str">
        <f>IF(基本情報入力シート!R59="","",基本情報入力シート!R59)</f>
        <v/>
      </c>
      <c r="N37" s="424" t="str">
        <f>IF(基本情報入力シート!W59="","",基本情報入力シート!W59)</f>
        <v/>
      </c>
      <c r="O37" s="419" t="str">
        <f>IF(基本情報入力シート!X59="","",基本情報入力シート!X59)</f>
        <v/>
      </c>
      <c r="P37" s="425" t="str">
        <f>IF(基本情報入力シート!Y59="","",基本情報入力シート!Y59)</f>
        <v/>
      </c>
      <c r="Q37" s="426" t="str">
        <f>IF(基本情報入力シート!AB59="","",基本情報入力シート!AB59)</f>
        <v/>
      </c>
      <c r="R37" s="445"/>
      <c r="S37" s="446"/>
      <c r="T37" s="447" t="str">
        <f>IFERROR(IF(R37="","",VLOOKUP(P37,[7]【参考】数式用!$A$5:$H$34,MATCH(S37,[7]【参考】数式用!$F$4:$H$4,0)+5,0)),"")</f>
        <v/>
      </c>
      <c r="U37" s="463" t="str">
        <f>IF(S37="特定加算Ⅰ",VLOOKUP(P37,[7]【参考】数式用!$A$5:$I$28,9,FALSE),"-")</f>
        <v>-</v>
      </c>
      <c r="V37" s="69" t="s">
        <v>141</v>
      </c>
      <c r="W37" s="448"/>
      <c r="X37" s="84" t="s">
        <v>142</v>
      </c>
      <c r="Y37" s="448"/>
      <c r="Z37" s="225" t="s">
        <v>143</v>
      </c>
      <c r="AA37" s="448"/>
      <c r="AB37" s="84" t="s">
        <v>142</v>
      </c>
      <c r="AC37" s="448"/>
      <c r="AD37" s="84" t="s">
        <v>144</v>
      </c>
      <c r="AE37" s="431" t="s">
        <v>145</v>
      </c>
      <c r="AF37" s="432" t="str">
        <f t="shared" si="1"/>
        <v/>
      </c>
      <c r="AG37" s="433" t="s">
        <v>146</v>
      </c>
      <c r="AH37" s="434" t="str">
        <f t="shared" si="2"/>
        <v/>
      </c>
      <c r="AJ37" s="71" t="str">
        <f t="shared" si="3"/>
        <v>○</v>
      </c>
      <c r="AK37" s="72" t="str">
        <f t="shared" si="0"/>
        <v/>
      </c>
      <c r="AL37" s="72"/>
      <c r="AM37" s="72"/>
      <c r="AN37" s="72"/>
      <c r="AO37" s="72"/>
      <c r="AP37" s="72"/>
      <c r="AQ37" s="72"/>
      <c r="AR37" s="72"/>
      <c r="AS37" s="449"/>
    </row>
    <row r="38" spans="1:45" ht="33" customHeight="1" thickBot="1">
      <c r="A38" s="419">
        <f t="shared" si="4"/>
        <v>27</v>
      </c>
      <c r="B38" s="420" t="str">
        <f>IF(基本情報入力シート!C60="","",基本情報入力シート!C60)</f>
        <v/>
      </c>
      <c r="C38" s="421" t="str">
        <f>IF(基本情報入力シート!D60="","",基本情報入力シート!D60)</f>
        <v/>
      </c>
      <c r="D38" s="422" t="str">
        <f>IF(基本情報入力シート!E60="","",基本情報入力シート!E60)</f>
        <v/>
      </c>
      <c r="E38" s="422" t="str">
        <f>IF(基本情報入力シート!F60="","",基本情報入力シート!F60)</f>
        <v/>
      </c>
      <c r="F38" s="422" t="str">
        <f>IF(基本情報入力シート!G60="","",基本情報入力シート!G60)</f>
        <v/>
      </c>
      <c r="G38" s="422" t="str">
        <f>IF(基本情報入力シート!H60="","",基本情報入力シート!H60)</f>
        <v/>
      </c>
      <c r="H38" s="422" t="str">
        <f>IF(基本情報入力シート!I60="","",基本情報入力シート!I60)</f>
        <v/>
      </c>
      <c r="I38" s="422" t="str">
        <f>IF(基本情報入力シート!J60="","",基本情報入力シート!J60)</f>
        <v/>
      </c>
      <c r="J38" s="422" t="str">
        <f>IF(基本情報入力シート!K60="","",基本情報入力シート!K60)</f>
        <v/>
      </c>
      <c r="K38" s="423" t="str">
        <f>IF(基本情報入力シート!L60="","",基本情報入力シート!L60)</f>
        <v/>
      </c>
      <c r="L38" s="424" t="str">
        <f>IF(基本情報入力シート!M60="","",基本情報入力シート!M60)</f>
        <v/>
      </c>
      <c r="M38" s="424" t="str">
        <f>IF(基本情報入力シート!R60="","",基本情報入力シート!R60)</f>
        <v/>
      </c>
      <c r="N38" s="424" t="str">
        <f>IF(基本情報入力シート!W60="","",基本情報入力シート!W60)</f>
        <v/>
      </c>
      <c r="O38" s="419" t="str">
        <f>IF(基本情報入力シート!X60="","",基本情報入力シート!X60)</f>
        <v/>
      </c>
      <c r="P38" s="425" t="str">
        <f>IF(基本情報入力シート!Y60="","",基本情報入力シート!Y60)</f>
        <v/>
      </c>
      <c r="Q38" s="426" t="str">
        <f>IF(基本情報入力シート!AB60="","",基本情報入力シート!AB60)</f>
        <v/>
      </c>
      <c r="R38" s="445"/>
      <c r="S38" s="446"/>
      <c r="T38" s="447" t="str">
        <f>IFERROR(IF(R38="","",VLOOKUP(P38,[7]【参考】数式用!$A$5:$H$34,MATCH(S38,[7]【参考】数式用!$F$4:$H$4,0)+5,0)),"")</f>
        <v/>
      </c>
      <c r="U38" s="463" t="str">
        <f>IF(S38="特定加算Ⅰ",VLOOKUP(P38,[7]【参考】数式用!$A$5:$I$28,9,FALSE),"-")</f>
        <v>-</v>
      </c>
      <c r="V38" s="69" t="s">
        <v>141</v>
      </c>
      <c r="W38" s="448"/>
      <c r="X38" s="84" t="s">
        <v>142</v>
      </c>
      <c r="Y38" s="448"/>
      <c r="Z38" s="225" t="s">
        <v>143</v>
      </c>
      <c r="AA38" s="448"/>
      <c r="AB38" s="84" t="s">
        <v>142</v>
      </c>
      <c r="AC38" s="448"/>
      <c r="AD38" s="84" t="s">
        <v>144</v>
      </c>
      <c r="AE38" s="431" t="s">
        <v>145</v>
      </c>
      <c r="AF38" s="432" t="str">
        <f t="shared" si="1"/>
        <v/>
      </c>
      <c r="AG38" s="433" t="s">
        <v>146</v>
      </c>
      <c r="AH38" s="434" t="str">
        <f t="shared" si="2"/>
        <v/>
      </c>
      <c r="AJ38" s="71" t="str">
        <f t="shared" si="3"/>
        <v>○</v>
      </c>
      <c r="AK38" s="72" t="str">
        <f t="shared" si="0"/>
        <v/>
      </c>
      <c r="AL38" s="72"/>
      <c r="AM38" s="72"/>
      <c r="AN38" s="72"/>
      <c r="AO38" s="72"/>
      <c r="AP38" s="72"/>
      <c r="AQ38" s="72"/>
      <c r="AR38" s="72"/>
      <c r="AS38" s="449"/>
    </row>
    <row r="39" spans="1:45" ht="33" customHeight="1" thickBot="1">
      <c r="A39" s="419">
        <f t="shared" si="4"/>
        <v>28</v>
      </c>
      <c r="B39" s="420" t="str">
        <f>IF(基本情報入力シート!C61="","",基本情報入力シート!C61)</f>
        <v/>
      </c>
      <c r="C39" s="421" t="str">
        <f>IF(基本情報入力シート!D61="","",基本情報入力シート!D61)</f>
        <v/>
      </c>
      <c r="D39" s="422" t="str">
        <f>IF(基本情報入力シート!E61="","",基本情報入力シート!E61)</f>
        <v/>
      </c>
      <c r="E39" s="422" t="str">
        <f>IF(基本情報入力シート!F61="","",基本情報入力シート!F61)</f>
        <v/>
      </c>
      <c r="F39" s="422" t="str">
        <f>IF(基本情報入力シート!G61="","",基本情報入力シート!G61)</f>
        <v/>
      </c>
      <c r="G39" s="422" t="str">
        <f>IF(基本情報入力シート!H61="","",基本情報入力シート!H61)</f>
        <v/>
      </c>
      <c r="H39" s="422" t="str">
        <f>IF(基本情報入力シート!I61="","",基本情報入力シート!I61)</f>
        <v/>
      </c>
      <c r="I39" s="422" t="str">
        <f>IF(基本情報入力シート!J61="","",基本情報入力シート!J61)</f>
        <v/>
      </c>
      <c r="J39" s="422" t="str">
        <f>IF(基本情報入力シート!K61="","",基本情報入力シート!K61)</f>
        <v/>
      </c>
      <c r="K39" s="423" t="str">
        <f>IF(基本情報入力シート!L61="","",基本情報入力シート!L61)</f>
        <v/>
      </c>
      <c r="L39" s="424" t="str">
        <f>IF(基本情報入力シート!M61="","",基本情報入力シート!M61)</f>
        <v/>
      </c>
      <c r="M39" s="424" t="str">
        <f>IF(基本情報入力シート!R61="","",基本情報入力シート!R61)</f>
        <v/>
      </c>
      <c r="N39" s="424" t="str">
        <f>IF(基本情報入力シート!W61="","",基本情報入力シート!W61)</f>
        <v/>
      </c>
      <c r="O39" s="419" t="str">
        <f>IF(基本情報入力シート!X61="","",基本情報入力シート!X61)</f>
        <v/>
      </c>
      <c r="P39" s="425" t="str">
        <f>IF(基本情報入力シート!Y61="","",基本情報入力シート!Y61)</f>
        <v/>
      </c>
      <c r="Q39" s="426" t="str">
        <f>IF(基本情報入力シート!AB61="","",基本情報入力シート!AB61)</f>
        <v/>
      </c>
      <c r="R39" s="445"/>
      <c r="S39" s="446"/>
      <c r="T39" s="447" t="str">
        <f>IFERROR(IF(R39="","",VLOOKUP(P39,[7]【参考】数式用!$A$5:$H$34,MATCH(S39,[7]【参考】数式用!$F$4:$H$4,0)+5,0)),"")</f>
        <v/>
      </c>
      <c r="U39" s="463" t="str">
        <f>IF(S39="特定加算Ⅰ",VLOOKUP(P39,[7]【参考】数式用!$A$5:$I$28,9,FALSE),"-")</f>
        <v>-</v>
      </c>
      <c r="V39" s="69" t="s">
        <v>141</v>
      </c>
      <c r="W39" s="448"/>
      <c r="X39" s="84" t="s">
        <v>142</v>
      </c>
      <c r="Y39" s="448"/>
      <c r="Z39" s="225" t="s">
        <v>143</v>
      </c>
      <c r="AA39" s="448"/>
      <c r="AB39" s="84" t="s">
        <v>142</v>
      </c>
      <c r="AC39" s="448"/>
      <c r="AD39" s="84" t="s">
        <v>144</v>
      </c>
      <c r="AE39" s="431" t="s">
        <v>145</v>
      </c>
      <c r="AF39" s="432" t="str">
        <f t="shared" si="1"/>
        <v/>
      </c>
      <c r="AG39" s="433" t="s">
        <v>146</v>
      </c>
      <c r="AH39" s="434" t="str">
        <f t="shared" si="2"/>
        <v/>
      </c>
      <c r="AJ39" s="71" t="str">
        <f t="shared" si="3"/>
        <v>○</v>
      </c>
      <c r="AK39" s="72" t="str">
        <f t="shared" si="0"/>
        <v/>
      </c>
      <c r="AL39" s="72"/>
      <c r="AM39" s="72"/>
      <c r="AN39" s="72"/>
      <c r="AO39" s="72"/>
      <c r="AP39" s="72"/>
      <c r="AQ39" s="72"/>
      <c r="AR39" s="72"/>
      <c r="AS39" s="449"/>
    </row>
    <row r="40" spans="1:45" ht="33" customHeight="1" thickBot="1">
      <c r="A40" s="419">
        <f t="shared" si="4"/>
        <v>29</v>
      </c>
      <c r="B40" s="420" t="str">
        <f>IF(基本情報入力シート!C62="","",基本情報入力シート!C62)</f>
        <v/>
      </c>
      <c r="C40" s="421" t="str">
        <f>IF(基本情報入力シート!D62="","",基本情報入力シート!D62)</f>
        <v/>
      </c>
      <c r="D40" s="422" t="str">
        <f>IF(基本情報入力シート!E62="","",基本情報入力シート!E62)</f>
        <v/>
      </c>
      <c r="E40" s="422" t="str">
        <f>IF(基本情報入力シート!F62="","",基本情報入力シート!F62)</f>
        <v/>
      </c>
      <c r="F40" s="422" t="str">
        <f>IF(基本情報入力シート!G62="","",基本情報入力シート!G62)</f>
        <v/>
      </c>
      <c r="G40" s="422" t="str">
        <f>IF(基本情報入力シート!H62="","",基本情報入力シート!H62)</f>
        <v/>
      </c>
      <c r="H40" s="422" t="str">
        <f>IF(基本情報入力シート!I62="","",基本情報入力シート!I62)</f>
        <v/>
      </c>
      <c r="I40" s="422" t="str">
        <f>IF(基本情報入力シート!J62="","",基本情報入力シート!J62)</f>
        <v/>
      </c>
      <c r="J40" s="422" t="str">
        <f>IF(基本情報入力シート!K62="","",基本情報入力シート!K62)</f>
        <v/>
      </c>
      <c r="K40" s="423" t="str">
        <f>IF(基本情報入力シート!L62="","",基本情報入力シート!L62)</f>
        <v/>
      </c>
      <c r="L40" s="424" t="str">
        <f>IF(基本情報入力シート!M62="","",基本情報入力シート!M62)</f>
        <v/>
      </c>
      <c r="M40" s="424" t="str">
        <f>IF(基本情報入力シート!R62="","",基本情報入力シート!R62)</f>
        <v/>
      </c>
      <c r="N40" s="424" t="str">
        <f>IF(基本情報入力シート!W62="","",基本情報入力シート!W62)</f>
        <v/>
      </c>
      <c r="O40" s="419" t="str">
        <f>IF(基本情報入力シート!X62="","",基本情報入力シート!X62)</f>
        <v/>
      </c>
      <c r="P40" s="425" t="str">
        <f>IF(基本情報入力シート!Y62="","",基本情報入力シート!Y62)</f>
        <v/>
      </c>
      <c r="Q40" s="426" t="str">
        <f>IF(基本情報入力シート!AB62="","",基本情報入力シート!AB62)</f>
        <v/>
      </c>
      <c r="R40" s="445"/>
      <c r="S40" s="446"/>
      <c r="T40" s="447" t="str">
        <f>IFERROR(IF(R40="","",VLOOKUP(P40,[7]【参考】数式用!$A$5:$H$34,MATCH(S40,[7]【参考】数式用!$F$4:$H$4,0)+5,0)),"")</f>
        <v/>
      </c>
      <c r="U40" s="463" t="str">
        <f>IF(S40="特定加算Ⅰ",VLOOKUP(P40,[7]【参考】数式用!$A$5:$I$28,9,FALSE),"-")</f>
        <v>-</v>
      </c>
      <c r="V40" s="69" t="s">
        <v>141</v>
      </c>
      <c r="W40" s="448"/>
      <c r="X40" s="84" t="s">
        <v>142</v>
      </c>
      <c r="Y40" s="448"/>
      <c r="Z40" s="225" t="s">
        <v>143</v>
      </c>
      <c r="AA40" s="448"/>
      <c r="AB40" s="84" t="s">
        <v>142</v>
      </c>
      <c r="AC40" s="448"/>
      <c r="AD40" s="84" t="s">
        <v>144</v>
      </c>
      <c r="AE40" s="431" t="s">
        <v>145</v>
      </c>
      <c r="AF40" s="432" t="str">
        <f t="shared" si="1"/>
        <v/>
      </c>
      <c r="AG40" s="433" t="s">
        <v>146</v>
      </c>
      <c r="AH40" s="434" t="str">
        <f t="shared" si="2"/>
        <v/>
      </c>
      <c r="AJ40" s="71" t="str">
        <f t="shared" si="3"/>
        <v>○</v>
      </c>
      <c r="AK40" s="72" t="str">
        <f t="shared" si="0"/>
        <v/>
      </c>
      <c r="AL40" s="72"/>
      <c r="AM40" s="72"/>
      <c r="AN40" s="72"/>
      <c r="AO40" s="72"/>
      <c r="AP40" s="72"/>
      <c r="AQ40" s="72"/>
      <c r="AR40" s="72"/>
      <c r="AS40" s="449"/>
    </row>
    <row r="41" spans="1:45" ht="33" customHeight="1" thickBot="1">
      <c r="A41" s="419">
        <f t="shared" si="4"/>
        <v>30</v>
      </c>
      <c r="B41" s="420" t="str">
        <f>IF(基本情報入力シート!C63="","",基本情報入力シート!C63)</f>
        <v/>
      </c>
      <c r="C41" s="421" t="str">
        <f>IF(基本情報入力シート!D63="","",基本情報入力シート!D63)</f>
        <v/>
      </c>
      <c r="D41" s="422" t="str">
        <f>IF(基本情報入力シート!E63="","",基本情報入力シート!E63)</f>
        <v/>
      </c>
      <c r="E41" s="422" t="str">
        <f>IF(基本情報入力シート!F63="","",基本情報入力シート!F63)</f>
        <v/>
      </c>
      <c r="F41" s="422" t="str">
        <f>IF(基本情報入力シート!G63="","",基本情報入力シート!G63)</f>
        <v/>
      </c>
      <c r="G41" s="422" t="str">
        <f>IF(基本情報入力シート!H63="","",基本情報入力シート!H63)</f>
        <v/>
      </c>
      <c r="H41" s="422" t="str">
        <f>IF(基本情報入力シート!I63="","",基本情報入力シート!I63)</f>
        <v/>
      </c>
      <c r="I41" s="422" t="str">
        <f>IF(基本情報入力シート!J63="","",基本情報入力シート!J63)</f>
        <v/>
      </c>
      <c r="J41" s="422" t="str">
        <f>IF(基本情報入力シート!K63="","",基本情報入力シート!K63)</f>
        <v/>
      </c>
      <c r="K41" s="423" t="str">
        <f>IF(基本情報入力シート!L63="","",基本情報入力シート!L63)</f>
        <v/>
      </c>
      <c r="L41" s="424" t="str">
        <f>IF(基本情報入力シート!M63="","",基本情報入力シート!M63)</f>
        <v/>
      </c>
      <c r="M41" s="424" t="str">
        <f>IF(基本情報入力シート!R63="","",基本情報入力シート!R63)</f>
        <v/>
      </c>
      <c r="N41" s="424" t="str">
        <f>IF(基本情報入力シート!W63="","",基本情報入力シート!W63)</f>
        <v/>
      </c>
      <c r="O41" s="419" t="str">
        <f>IF(基本情報入力シート!X63="","",基本情報入力シート!X63)</f>
        <v/>
      </c>
      <c r="P41" s="425" t="str">
        <f>IF(基本情報入力シート!Y63="","",基本情報入力シート!Y63)</f>
        <v/>
      </c>
      <c r="Q41" s="426" t="str">
        <f>IF(基本情報入力シート!AB63="","",基本情報入力シート!AB63)</f>
        <v/>
      </c>
      <c r="R41" s="445"/>
      <c r="S41" s="446"/>
      <c r="T41" s="447" t="str">
        <f>IFERROR(IF(R41="","",VLOOKUP(P41,[7]【参考】数式用!$A$5:$H$34,MATCH(S41,[7]【参考】数式用!$F$4:$H$4,0)+5,0)),"")</f>
        <v/>
      </c>
      <c r="U41" s="463" t="str">
        <f>IF(S41="特定加算Ⅰ",VLOOKUP(P41,[7]【参考】数式用!$A$5:$I$28,9,FALSE),"-")</f>
        <v>-</v>
      </c>
      <c r="V41" s="69" t="s">
        <v>141</v>
      </c>
      <c r="W41" s="448"/>
      <c r="X41" s="84" t="s">
        <v>142</v>
      </c>
      <c r="Y41" s="448"/>
      <c r="Z41" s="225" t="s">
        <v>143</v>
      </c>
      <c r="AA41" s="448"/>
      <c r="AB41" s="84" t="s">
        <v>142</v>
      </c>
      <c r="AC41" s="448"/>
      <c r="AD41" s="84" t="s">
        <v>144</v>
      </c>
      <c r="AE41" s="431" t="s">
        <v>145</v>
      </c>
      <c r="AF41" s="432" t="str">
        <f t="shared" si="1"/>
        <v/>
      </c>
      <c r="AG41" s="433" t="s">
        <v>146</v>
      </c>
      <c r="AH41" s="434" t="str">
        <f t="shared" si="2"/>
        <v/>
      </c>
      <c r="AJ41" s="71" t="str">
        <f t="shared" si="3"/>
        <v>○</v>
      </c>
      <c r="AK41" s="72" t="str">
        <f t="shared" si="0"/>
        <v/>
      </c>
      <c r="AL41" s="72"/>
      <c r="AM41" s="72"/>
      <c r="AN41" s="72"/>
      <c r="AO41" s="72"/>
      <c r="AP41" s="72"/>
      <c r="AQ41" s="72"/>
      <c r="AR41" s="72"/>
      <c r="AS41" s="449"/>
    </row>
    <row r="42" spans="1:45" ht="33" customHeight="1" thickBot="1">
      <c r="A42" s="419">
        <f t="shared" si="4"/>
        <v>31</v>
      </c>
      <c r="B42" s="420" t="str">
        <f>IF(基本情報入力シート!C64="","",基本情報入力シート!C64)</f>
        <v/>
      </c>
      <c r="C42" s="421" t="str">
        <f>IF(基本情報入力シート!D64="","",基本情報入力シート!D64)</f>
        <v/>
      </c>
      <c r="D42" s="422" t="str">
        <f>IF(基本情報入力シート!E64="","",基本情報入力シート!E64)</f>
        <v/>
      </c>
      <c r="E42" s="422" t="str">
        <f>IF(基本情報入力シート!F64="","",基本情報入力シート!F64)</f>
        <v/>
      </c>
      <c r="F42" s="422" t="str">
        <f>IF(基本情報入力シート!G64="","",基本情報入力シート!G64)</f>
        <v/>
      </c>
      <c r="G42" s="422" t="str">
        <f>IF(基本情報入力シート!H64="","",基本情報入力シート!H64)</f>
        <v/>
      </c>
      <c r="H42" s="422" t="str">
        <f>IF(基本情報入力シート!I64="","",基本情報入力シート!I64)</f>
        <v/>
      </c>
      <c r="I42" s="422" t="str">
        <f>IF(基本情報入力シート!J64="","",基本情報入力シート!J64)</f>
        <v/>
      </c>
      <c r="J42" s="422" t="str">
        <f>IF(基本情報入力シート!K64="","",基本情報入力シート!K64)</f>
        <v/>
      </c>
      <c r="K42" s="423" t="str">
        <f>IF(基本情報入力シート!L64="","",基本情報入力シート!L64)</f>
        <v/>
      </c>
      <c r="L42" s="424" t="str">
        <f>IF(基本情報入力シート!M64="","",基本情報入力シート!M64)</f>
        <v/>
      </c>
      <c r="M42" s="424" t="str">
        <f>IF(基本情報入力シート!R64="","",基本情報入力シート!R64)</f>
        <v/>
      </c>
      <c r="N42" s="424" t="str">
        <f>IF(基本情報入力シート!W64="","",基本情報入力シート!W64)</f>
        <v/>
      </c>
      <c r="O42" s="419" t="str">
        <f>IF(基本情報入力シート!X64="","",基本情報入力シート!X64)</f>
        <v/>
      </c>
      <c r="P42" s="425" t="str">
        <f>IF(基本情報入力シート!Y64="","",基本情報入力シート!Y64)</f>
        <v/>
      </c>
      <c r="Q42" s="426" t="str">
        <f>IF(基本情報入力シート!AB64="","",基本情報入力シート!AB64)</f>
        <v/>
      </c>
      <c r="R42" s="445"/>
      <c r="S42" s="446"/>
      <c r="T42" s="447" t="str">
        <f>IFERROR(IF(R42="","",VLOOKUP(P42,[7]【参考】数式用!$A$5:$H$34,MATCH(S42,[7]【参考】数式用!$F$4:$H$4,0)+5,0)),"")</f>
        <v/>
      </c>
      <c r="U42" s="463" t="str">
        <f>IF(S42="特定加算Ⅰ",VLOOKUP(P42,[7]【参考】数式用!$A$5:$I$28,9,FALSE),"-")</f>
        <v>-</v>
      </c>
      <c r="V42" s="69" t="s">
        <v>141</v>
      </c>
      <c r="W42" s="448"/>
      <c r="X42" s="84" t="s">
        <v>142</v>
      </c>
      <c r="Y42" s="448"/>
      <c r="Z42" s="225" t="s">
        <v>143</v>
      </c>
      <c r="AA42" s="448"/>
      <c r="AB42" s="84" t="s">
        <v>142</v>
      </c>
      <c r="AC42" s="448"/>
      <c r="AD42" s="84" t="s">
        <v>144</v>
      </c>
      <c r="AE42" s="431" t="s">
        <v>145</v>
      </c>
      <c r="AF42" s="432" t="str">
        <f t="shared" si="1"/>
        <v/>
      </c>
      <c r="AG42" s="433" t="s">
        <v>146</v>
      </c>
      <c r="AH42" s="434" t="str">
        <f t="shared" si="2"/>
        <v/>
      </c>
      <c r="AJ42" s="71" t="str">
        <f t="shared" si="3"/>
        <v>○</v>
      </c>
      <c r="AK42" s="72" t="str">
        <f t="shared" si="0"/>
        <v/>
      </c>
      <c r="AL42" s="72"/>
      <c r="AM42" s="72"/>
      <c r="AN42" s="72"/>
      <c r="AO42" s="72"/>
      <c r="AP42" s="72"/>
      <c r="AQ42" s="72"/>
      <c r="AR42" s="72"/>
      <c r="AS42" s="449"/>
    </row>
    <row r="43" spans="1:45" ht="33" customHeight="1" thickBot="1">
      <c r="A43" s="419">
        <f t="shared" si="4"/>
        <v>32</v>
      </c>
      <c r="B43" s="420" t="str">
        <f>IF(基本情報入力シート!C65="","",基本情報入力シート!C65)</f>
        <v/>
      </c>
      <c r="C43" s="421" t="str">
        <f>IF(基本情報入力シート!D65="","",基本情報入力シート!D65)</f>
        <v/>
      </c>
      <c r="D43" s="422" t="str">
        <f>IF(基本情報入力シート!E65="","",基本情報入力シート!E65)</f>
        <v/>
      </c>
      <c r="E43" s="422" t="str">
        <f>IF(基本情報入力シート!F65="","",基本情報入力シート!F65)</f>
        <v/>
      </c>
      <c r="F43" s="422" t="str">
        <f>IF(基本情報入力シート!G65="","",基本情報入力シート!G65)</f>
        <v/>
      </c>
      <c r="G43" s="422" t="str">
        <f>IF(基本情報入力シート!H65="","",基本情報入力シート!H65)</f>
        <v/>
      </c>
      <c r="H43" s="422" t="str">
        <f>IF(基本情報入力シート!I65="","",基本情報入力シート!I65)</f>
        <v/>
      </c>
      <c r="I43" s="422" t="str">
        <f>IF(基本情報入力シート!J65="","",基本情報入力シート!J65)</f>
        <v/>
      </c>
      <c r="J43" s="422" t="str">
        <f>IF(基本情報入力シート!K65="","",基本情報入力シート!K65)</f>
        <v/>
      </c>
      <c r="K43" s="423" t="str">
        <f>IF(基本情報入力シート!L65="","",基本情報入力シート!L65)</f>
        <v/>
      </c>
      <c r="L43" s="424" t="str">
        <f>IF(基本情報入力シート!M65="","",基本情報入力シート!M65)</f>
        <v/>
      </c>
      <c r="M43" s="424" t="str">
        <f>IF(基本情報入力シート!R65="","",基本情報入力シート!R65)</f>
        <v/>
      </c>
      <c r="N43" s="424" t="str">
        <f>IF(基本情報入力シート!W65="","",基本情報入力シート!W65)</f>
        <v/>
      </c>
      <c r="O43" s="419" t="str">
        <f>IF(基本情報入力シート!X65="","",基本情報入力シート!X65)</f>
        <v/>
      </c>
      <c r="P43" s="425" t="str">
        <f>IF(基本情報入力シート!Y65="","",基本情報入力シート!Y65)</f>
        <v/>
      </c>
      <c r="Q43" s="426" t="str">
        <f>IF(基本情報入力シート!AB65="","",基本情報入力シート!AB65)</f>
        <v/>
      </c>
      <c r="R43" s="445"/>
      <c r="S43" s="446"/>
      <c r="T43" s="447" t="str">
        <f>IFERROR(IF(R43="","",VLOOKUP(P43,[7]【参考】数式用!$A$5:$H$34,MATCH(S43,[7]【参考】数式用!$F$4:$H$4,0)+5,0)),"")</f>
        <v/>
      </c>
      <c r="U43" s="463" t="str">
        <f>IF(S43="特定加算Ⅰ",VLOOKUP(P43,[7]【参考】数式用!$A$5:$I$28,9,FALSE),"-")</f>
        <v>-</v>
      </c>
      <c r="V43" s="69" t="s">
        <v>141</v>
      </c>
      <c r="W43" s="448"/>
      <c r="X43" s="84" t="s">
        <v>142</v>
      </c>
      <c r="Y43" s="448"/>
      <c r="Z43" s="225" t="s">
        <v>143</v>
      </c>
      <c r="AA43" s="448"/>
      <c r="AB43" s="84" t="s">
        <v>142</v>
      </c>
      <c r="AC43" s="448"/>
      <c r="AD43" s="84" t="s">
        <v>144</v>
      </c>
      <c r="AE43" s="431" t="s">
        <v>145</v>
      </c>
      <c r="AF43" s="432" t="str">
        <f t="shared" si="1"/>
        <v/>
      </c>
      <c r="AG43" s="433" t="s">
        <v>146</v>
      </c>
      <c r="AH43" s="434" t="str">
        <f t="shared" si="2"/>
        <v/>
      </c>
      <c r="AJ43" s="71" t="str">
        <f t="shared" si="3"/>
        <v>○</v>
      </c>
      <c r="AK43" s="72" t="str">
        <f t="shared" si="0"/>
        <v/>
      </c>
      <c r="AL43" s="72"/>
      <c r="AM43" s="72"/>
      <c r="AN43" s="72"/>
      <c r="AO43" s="72"/>
      <c r="AP43" s="72"/>
      <c r="AQ43" s="72"/>
      <c r="AR43" s="72"/>
      <c r="AS43" s="449"/>
    </row>
    <row r="44" spans="1:45" ht="33" customHeight="1" thickBot="1">
      <c r="A44" s="419">
        <f t="shared" si="4"/>
        <v>33</v>
      </c>
      <c r="B44" s="420" t="str">
        <f>IF(基本情報入力シート!C66="","",基本情報入力シート!C66)</f>
        <v/>
      </c>
      <c r="C44" s="421" t="str">
        <f>IF(基本情報入力シート!D66="","",基本情報入力シート!D66)</f>
        <v/>
      </c>
      <c r="D44" s="422" t="str">
        <f>IF(基本情報入力シート!E66="","",基本情報入力シート!E66)</f>
        <v/>
      </c>
      <c r="E44" s="422" t="str">
        <f>IF(基本情報入力シート!F66="","",基本情報入力シート!F66)</f>
        <v/>
      </c>
      <c r="F44" s="422" t="str">
        <f>IF(基本情報入力シート!G66="","",基本情報入力シート!G66)</f>
        <v/>
      </c>
      <c r="G44" s="422" t="str">
        <f>IF(基本情報入力シート!H66="","",基本情報入力シート!H66)</f>
        <v/>
      </c>
      <c r="H44" s="422" t="str">
        <f>IF(基本情報入力シート!I66="","",基本情報入力シート!I66)</f>
        <v/>
      </c>
      <c r="I44" s="422" t="str">
        <f>IF(基本情報入力シート!J66="","",基本情報入力シート!J66)</f>
        <v/>
      </c>
      <c r="J44" s="422" t="str">
        <f>IF(基本情報入力シート!K66="","",基本情報入力シート!K66)</f>
        <v/>
      </c>
      <c r="K44" s="423" t="str">
        <f>IF(基本情報入力シート!L66="","",基本情報入力シート!L66)</f>
        <v/>
      </c>
      <c r="L44" s="424" t="str">
        <f>IF(基本情報入力シート!M66="","",基本情報入力シート!M66)</f>
        <v/>
      </c>
      <c r="M44" s="424" t="str">
        <f>IF(基本情報入力シート!R66="","",基本情報入力シート!R66)</f>
        <v/>
      </c>
      <c r="N44" s="424" t="str">
        <f>IF(基本情報入力シート!W66="","",基本情報入力シート!W66)</f>
        <v/>
      </c>
      <c r="O44" s="419" t="str">
        <f>IF(基本情報入力シート!X66="","",基本情報入力シート!X66)</f>
        <v/>
      </c>
      <c r="P44" s="425" t="str">
        <f>IF(基本情報入力シート!Y66="","",基本情報入力シート!Y66)</f>
        <v/>
      </c>
      <c r="Q44" s="426" t="str">
        <f>IF(基本情報入力シート!AB66="","",基本情報入力シート!AB66)</f>
        <v/>
      </c>
      <c r="R44" s="445"/>
      <c r="S44" s="446"/>
      <c r="T44" s="447" t="str">
        <f>IFERROR(IF(R44="","",VLOOKUP(P44,[7]【参考】数式用!$A$5:$H$34,MATCH(S44,[7]【参考】数式用!$F$4:$H$4,0)+5,0)),"")</f>
        <v/>
      </c>
      <c r="U44" s="463" t="str">
        <f>IF(S44="特定加算Ⅰ",VLOOKUP(P44,[7]【参考】数式用!$A$5:$I$28,9,FALSE),"-")</f>
        <v>-</v>
      </c>
      <c r="V44" s="69" t="s">
        <v>141</v>
      </c>
      <c r="W44" s="448"/>
      <c r="X44" s="84" t="s">
        <v>142</v>
      </c>
      <c r="Y44" s="448"/>
      <c r="Z44" s="225" t="s">
        <v>143</v>
      </c>
      <c r="AA44" s="448"/>
      <c r="AB44" s="84" t="s">
        <v>142</v>
      </c>
      <c r="AC44" s="448"/>
      <c r="AD44" s="84" t="s">
        <v>144</v>
      </c>
      <c r="AE44" s="431" t="s">
        <v>145</v>
      </c>
      <c r="AF44" s="432" t="str">
        <f t="shared" si="1"/>
        <v/>
      </c>
      <c r="AG44" s="433" t="s">
        <v>146</v>
      </c>
      <c r="AH44" s="434" t="str">
        <f t="shared" si="2"/>
        <v/>
      </c>
      <c r="AJ44" s="71" t="str">
        <f t="shared" si="3"/>
        <v>○</v>
      </c>
      <c r="AK44" s="72" t="str">
        <f t="shared" ref="AK44:AK75" si="5">IFERROR(IF(T44="エラー","当該サービスに存在しない加算区分が選択されていますので、修正してください。",""),"")</f>
        <v/>
      </c>
      <c r="AL44" s="72"/>
      <c r="AM44" s="72"/>
      <c r="AN44" s="72"/>
      <c r="AO44" s="72"/>
      <c r="AP44" s="72"/>
      <c r="AQ44" s="72"/>
      <c r="AR44" s="72"/>
      <c r="AS44" s="449"/>
    </row>
    <row r="45" spans="1:45" ht="33" customHeight="1" thickBot="1">
      <c r="A45" s="419">
        <f t="shared" si="4"/>
        <v>34</v>
      </c>
      <c r="B45" s="420" t="str">
        <f>IF(基本情報入力シート!C67="","",基本情報入力シート!C67)</f>
        <v/>
      </c>
      <c r="C45" s="421" t="str">
        <f>IF(基本情報入力シート!D67="","",基本情報入力シート!D67)</f>
        <v/>
      </c>
      <c r="D45" s="422" t="str">
        <f>IF(基本情報入力シート!E67="","",基本情報入力シート!E67)</f>
        <v/>
      </c>
      <c r="E45" s="422" t="str">
        <f>IF(基本情報入力シート!F67="","",基本情報入力シート!F67)</f>
        <v/>
      </c>
      <c r="F45" s="422" t="str">
        <f>IF(基本情報入力シート!G67="","",基本情報入力シート!G67)</f>
        <v/>
      </c>
      <c r="G45" s="422" t="str">
        <f>IF(基本情報入力シート!H67="","",基本情報入力シート!H67)</f>
        <v/>
      </c>
      <c r="H45" s="422" t="str">
        <f>IF(基本情報入力シート!I67="","",基本情報入力シート!I67)</f>
        <v/>
      </c>
      <c r="I45" s="422" t="str">
        <f>IF(基本情報入力シート!J67="","",基本情報入力シート!J67)</f>
        <v/>
      </c>
      <c r="J45" s="422" t="str">
        <f>IF(基本情報入力シート!K67="","",基本情報入力シート!K67)</f>
        <v/>
      </c>
      <c r="K45" s="423" t="str">
        <f>IF(基本情報入力シート!L67="","",基本情報入力シート!L67)</f>
        <v/>
      </c>
      <c r="L45" s="424" t="str">
        <f>IF(基本情報入力シート!M67="","",基本情報入力シート!M67)</f>
        <v/>
      </c>
      <c r="M45" s="424" t="str">
        <f>IF(基本情報入力シート!R67="","",基本情報入力シート!R67)</f>
        <v/>
      </c>
      <c r="N45" s="424" t="str">
        <f>IF(基本情報入力シート!W67="","",基本情報入力シート!W67)</f>
        <v/>
      </c>
      <c r="O45" s="419" t="str">
        <f>IF(基本情報入力シート!X67="","",基本情報入力シート!X67)</f>
        <v/>
      </c>
      <c r="P45" s="425" t="str">
        <f>IF(基本情報入力シート!Y67="","",基本情報入力シート!Y67)</f>
        <v/>
      </c>
      <c r="Q45" s="426" t="str">
        <f>IF(基本情報入力シート!AB67="","",基本情報入力シート!AB67)</f>
        <v/>
      </c>
      <c r="R45" s="445"/>
      <c r="S45" s="446"/>
      <c r="T45" s="447" t="str">
        <f>IFERROR(IF(R45="","",VLOOKUP(P45,[7]【参考】数式用!$A$5:$H$34,MATCH(S45,[7]【参考】数式用!$F$4:$H$4,0)+5,0)),"")</f>
        <v/>
      </c>
      <c r="U45" s="463" t="str">
        <f>IF(S45="特定加算Ⅰ",VLOOKUP(P45,[7]【参考】数式用!$A$5:$I$28,9,FALSE),"-")</f>
        <v>-</v>
      </c>
      <c r="V45" s="69" t="s">
        <v>141</v>
      </c>
      <c r="W45" s="448"/>
      <c r="X45" s="84" t="s">
        <v>142</v>
      </c>
      <c r="Y45" s="448"/>
      <c r="Z45" s="225" t="s">
        <v>143</v>
      </c>
      <c r="AA45" s="448"/>
      <c r="AB45" s="84" t="s">
        <v>142</v>
      </c>
      <c r="AC45" s="448"/>
      <c r="AD45" s="84" t="s">
        <v>144</v>
      </c>
      <c r="AE45" s="431" t="s">
        <v>145</v>
      </c>
      <c r="AF45" s="432" t="str">
        <f t="shared" si="1"/>
        <v/>
      </c>
      <c r="AG45" s="433" t="s">
        <v>146</v>
      </c>
      <c r="AH45" s="434" t="str">
        <f t="shared" si="2"/>
        <v/>
      </c>
      <c r="AJ45" s="71" t="str">
        <f t="shared" si="3"/>
        <v>○</v>
      </c>
      <c r="AK45" s="72" t="str">
        <f t="shared" si="5"/>
        <v/>
      </c>
      <c r="AL45" s="72"/>
      <c r="AM45" s="72"/>
      <c r="AN45" s="72"/>
      <c r="AO45" s="72"/>
      <c r="AP45" s="72"/>
      <c r="AQ45" s="72"/>
      <c r="AR45" s="72"/>
      <c r="AS45" s="449"/>
    </row>
    <row r="46" spans="1:45" ht="33" customHeight="1" thickBot="1">
      <c r="A46" s="419">
        <f t="shared" si="4"/>
        <v>35</v>
      </c>
      <c r="B46" s="420" t="str">
        <f>IF(基本情報入力シート!C68="","",基本情報入力シート!C68)</f>
        <v/>
      </c>
      <c r="C46" s="421" t="str">
        <f>IF(基本情報入力シート!D68="","",基本情報入力シート!D68)</f>
        <v/>
      </c>
      <c r="D46" s="422" t="str">
        <f>IF(基本情報入力シート!E68="","",基本情報入力シート!E68)</f>
        <v/>
      </c>
      <c r="E46" s="422" t="str">
        <f>IF(基本情報入力シート!F68="","",基本情報入力シート!F68)</f>
        <v/>
      </c>
      <c r="F46" s="422" t="str">
        <f>IF(基本情報入力シート!G68="","",基本情報入力シート!G68)</f>
        <v/>
      </c>
      <c r="G46" s="422" t="str">
        <f>IF(基本情報入力シート!H68="","",基本情報入力シート!H68)</f>
        <v/>
      </c>
      <c r="H46" s="422" t="str">
        <f>IF(基本情報入力シート!I68="","",基本情報入力シート!I68)</f>
        <v/>
      </c>
      <c r="I46" s="422" t="str">
        <f>IF(基本情報入力シート!J68="","",基本情報入力シート!J68)</f>
        <v/>
      </c>
      <c r="J46" s="422" t="str">
        <f>IF(基本情報入力シート!K68="","",基本情報入力シート!K68)</f>
        <v/>
      </c>
      <c r="K46" s="423" t="str">
        <f>IF(基本情報入力シート!L68="","",基本情報入力シート!L68)</f>
        <v/>
      </c>
      <c r="L46" s="424" t="str">
        <f>IF(基本情報入力シート!M68="","",基本情報入力シート!M68)</f>
        <v/>
      </c>
      <c r="M46" s="424" t="str">
        <f>IF(基本情報入力シート!R68="","",基本情報入力シート!R68)</f>
        <v/>
      </c>
      <c r="N46" s="424" t="str">
        <f>IF(基本情報入力シート!W68="","",基本情報入力シート!W68)</f>
        <v/>
      </c>
      <c r="O46" s="419" t="str">
        <f>IF(基本情報入力シート!X68="","",基本情報入力シート!X68)</f>
        <v/>
      </c>
      <c r="P46" s="425" t="str">
        <f>IF(基本情報入力シート!Y68="","",基本情報入力シート!Y68)</f>
        <v/>
      </c>
      <c r="Q46" s="426" t="str">
        <f>IF(基本情報入力シート!AB68="","",基本情報入力シート!AB68)</f>
        <v/>
      </c>
      <c r="R46" s="445"/>
      <c r="S46" s="446"/>
      <c r="T46" s="447" t="str">
        <f>IFERROR(IF(R46="","",VLOOKUP(P46,[7]【参考】数式用!$A$5:$H$34,MATCH(S46,[7]【参考】数式用!$F$4:$H$4,0)+5,0)),"")</f>
        <v/>
      </c>
      <c r="U46" s="463" t="str">
        <f>IF(S46="特定加算Ⅰ",VLOOKUP(P46,[7]【参考】数式用!$A$5:$I$28,9,FALSE),"-")</f>
        <v>-</v>
      </c>
      <c r="V46" s="69" t="s">
        <v>141</v>
      </c>
      <c r="W46" s="448"/>
      <c r="X46" s="84" t="s">
        <v>142</v>
      </c>
      <c r="Y46" s="448"/>
      <c r="Z46" s="225" t="s">
        <v>143</v>
      </c>
      <c r="AA46" s="448"/>
      <c r="AB46" s="84" t="s">
        <v>142</v>
      </c>
      <c r="AC46" s="448"/>
      <c r="AD46" s="84" t="s">
        <v>144</v>
      </c>
      <c r="AE46" s="431" t="s">
        <v>145</v>
      </c>
      <c r="AF46" s="432" t="str">
        <f t="shared" si="1"/>
        <v/>
      </c>
      <c r="AG46" s="433" t="s">
        <v>146</v>
      </c>
      <c r="AH46" s="434" t="str">
        <f t="shared" si="2"/>
        <v/>
      </c>
      <c r="AJ46" s="71" t="str">
        <f t="shared" si="3"/>
        <v>○</v>
      </c>
      <c r="AK46" s="72" t="str">
        <f t="shared" si="5"/>
        <v/>
      </c>
      <c r="AL46" s="72"/>
      <c r="AM46" s="72"/>
      <c r="AN46" s="72"/>
      <c r="AO46" s="72"/>
      <c r="AP46" s="72"/>
      <c r="AQ46" s="72"/>
      <c r="AR46" s="72"/>
      <c r="AS46" s="449"/>
    </row>
    <row r="47" spans="1:45" ht="33" customHeight="1" thickBot="1">
      <c r="A47" s="419">
        <f t="shared" si="4"/>
        <v>36</v>
      </c>
      <c r="B47" s="420" t="str">
        <f>IF(基本情報入力シート!C69="","",基本情報入力シート!C69)</f>
        <v/>
      </c>
      <c r="C47" s="421" t="str">
        <f>IF(基本情報入力シート!D69="","",基本情報入力シート!D69)</f>
        <v/>
      </c>
      <c r="D47" s="422" t="str">
        <f>IF(基本情報入力シート!E69="","",基本情報入力シート!E69)</f>
        <v/>
      </c>
      <c r="E47" s="422" t="str">
        <f>IF(基本情報入力シート!F69="","",基本情報入力シート!F69)</f>
        <v/>
      </c>
      <c r="F47" s="422" t="str">
        <f>IF(基本情報入力シート!G69="","",基本情報入力シート!G69)</f>
        <v/>
      </c>
      <c r="G47" s="422" t="str">
        <f>IF(基本情報入力シート!H69="","",基本情報入力シート!H69)</f>
        <v/>
      </c>
      <c r="H47" s="422" t="str">
        <f>IF(基本情報入力シート!I69="","",基本情報入力シート!I69)</f>
        <v/>
      </c>
      <c r="I47" s="422" t="str">
        <f>IF(基本情報入力シート!J69="","",基本情報入力シート!J69)</f>
        <v/>
      </c>
      <c r="J47" s="422" t="str">
        <f>IF(基本情報入力シート!K69="","",基本情報入力シート!K69)</f>
        <v/>
      </c>
      <c r="K47" s="423" t="str">
        <f>IF(基本情報入力シート!L69="","",基本情報入力シート!L69)</f>
        <v/>
      </c>
      <c r="L47" s="424" t="str">
        <f>IF(基本情報入力シート!M69="","",基本情報入力シート!M69)</f>
        <v/>
      </c>
      <c r="M47" s="424" t="str">
        <f>IF(基本情報入力シート!R69="","",基本情報入力シート!R69)</f>
        <v/>
      </c>
      <c r="N47" s="424" t="str">
        <f>IF(基本情報入力シート!W69="","",基本情報入力シート!W69)</f>
        <v/>
      </c>
      <c r="O47" s="419" t="str">
        <f>IF(基本情報入力シート!X69="","",基本情報入力シート!X69)</f>
        <v/>
      </c>
      <c r="P47" s="425" t="str">
        <f>IF(基本情報入力シート!Y69="","",基本情報入力シート!Y69)</f>
        <v/>
      </c>
      <c r="Q47" s="426" t="str">
        <f>IF(基本情報入力シート!AB69="","",基本情報入力シート!AB69)</f>
        <v/>
      </c>
      <c r="R47" s="445"/>
      <c r="S47" s="446"/>
      <c r="T47" s="447" t="str">
        <f>IFERROR(IF(R47="","",VLOOKUP(P47,[7]【参考】数式用!$A$5:$H$34,MATCH(S47,[7]【参考】数式用!$F$4:$H$4,0)+5,0)),"")</f>
        <v/>
      </c>
      <c r="U47" s="463" t="str">
        <f>IF(S47="特定加算Ⅰ",VLOOKUP(P47,[7]【参考】数式用!$A$5:$I$28,9,FALSE),"-")</f>
        <v>-</v>
      </c>
      <c r="V47" s="69" t="s">
        <v>141</v>
      </c>
      <c r="W47" s="448"/>
      <c r="X47" s="84" t="s">
        <v>142</v>
      </c>
      <c r="Y47" s="448"/>
      <c r="Z47" s="225" t="s">
        <v>143</v>
      </c>
      <c r="AA47" s="448"/>
      <c r="AB47" s="84" t="s">
        <v>142</v>
      </c>
      <c r="AC47" s="448"/>
      <c r="AD47" s="84" t="s">
        <v>144</v>
      </c>
      <c r="AE47" s="431" t="s">
        <v>145</v>
      </c>
      <c r="AF47" s="432" t="str">
        <f t="shared" si="1"/>
        <v/>
      </c>
      <c r="AG47" s="433" t="s">
        <v>146</v>
      </c>
      <c r="AH47" s="434" t="str">
        <f t="shared" si="2"/>
        <v/>
      </c>
      <c r="AJ47" s="71" t="str">
        <f t="shared" si="3"/>
        <v>○</v>
      </c>
      <c r="AK47" s="72" t="str">
        <f t="shared" si="5"/>
        <v/>
      </c>
      <c r="AL47" s="72"/>
      <c r="AM47" s="72"/>
      <c r="AN47" s="72"/>
      <c r="AO47" s="72"/>
      <c r="AP47" s="72"/>
      <c r="AQ47" s="72"/>
      <c r="AR47" s="72"/>
      <c r="AS47" s="449"/>
    </row>
    <row r="48" spans="1:45" ht="33" customHeight="1" thickBot="1">
      <c r="A48" s="419">
        <f t="shared" si="4"/>
        <v>37</v>
      </c>
      <c r="B48" s="420" t="str">
        <f>IF(基本情報入力シート!C70="","",基本情報入力シート!C70)</f>
        <v/>
      </c>
      <c r="C48" s="421" t="str">
        <f>IF(基本情報入力シート!D70="","",基本情報入力シート!D70)</f>
        <v/>
      </c>
      <c r="D48" s="422" t="str">
        <f>IF(基本情報入力シート!E70="","",基本情報入力シート!E70)</f>
        <v/>
      </c>
      <c r="E48" s="422" t="str">
        <f>IF(基本情報入力シート!F70="","",基本情報入力シート!F70)</f>
        <v/>
      </c>
      <c r="F48" s="422" t="str">
        <f>IF(基本情報入力シート!G70="","",基本情報入力シート!G70)</f>
        <v/>
      </c>
      <c r="G48" s="422" t="str">
        <f>IF(基本情報入力シート!H70="","",基本情報入力シート!H70)</f>
        <v/>
      </c>
      <c r="H48" s="422" t="str">
        <f>IF(基本情報入力シート!I70="","",基本情報入力シート!I70)</f>
        <v/>
      </c>
      <c r="I48" s="422" t="str">
        <f>IF(基本情報入力シート!J70="","",基本情報入力シート!J70)</f>
        <v/>
      </c>
      <c r="J48" s="422" t="str">
        <f>IF(基本情報入力シート!K70="","",基本情報入力シート!K70)</f>
        <v/>
      </c>
      <c r="K48" s="423" t="str">
        <f>IF(基本情報入力シート!L70="","",基本情報入力シート!L70)</f>
        <v/>
      </c>
      <c r="L48" s="424" t="str">
        <f>IF(基本情報入力シート!M70="","",基本情報入力シート!M70)</f>
        <v/>
      </c>
      <c r="M48" s="424" t="str">
        <f>IF(基本情報入力シート!R70="","",基本情報入力シート!R70)</f>
        <v/>
      </c>
      <c r="N48" s="424" t="str">
        <f>IF(基本情報入力シート!W70="","",基本情報入力シート!W70)</f>
        <v/>
      </c>
      <c r="O48" s="419" t="str">
        <f>IF(基本情報入力シート!X70="","",基本情報入力シート!X70)</f>
        <v/>
      </c>
      <c r="P48" s="425" t="str">
        <f>IF(基本情報入力シート!Y70="","",基本情報入力シート!Y70)</f>
        <v/>
      </c>
      <c r="Q48" s="426" t="str">
        <f>IF(基本情報入力シート!AB70="","",基本情報入力シート!AB70)</f>
        <v/>
      </c>
      <c r="R48" s="445"/>
      <c r="S48" s="446"/>
      <c r="T48" s="447" t="str">
        <f>IFERROR(IF(R48="","",VLOOKUP(P48,[7]【参考】数式用!$A$5:$H$34,MATCH(S48,[7]【参考】数式用!$F$4:$H$4,0)+5,0)),"")</f>
        <v/>
      </c>
      <c r="U48" s="463" t="str">
        <f>IF(S48="特定加算Ⅰ",VLOOKUP(P48,[7]【参考】数式用!$A$5:$I$28,9,FALSE),"-")</f>
        <v>-</v>
      </c>
      <c r="V48" s="69" t="s">
        <v>141</v>
      </c>
      <c r="W48" s="448"/>
      <c r="X48" s="84" t="s">
        <v>142</v>
      </c>
      <c r="Y48" s="448"/>
      <c r="Z48" s="225" t="s">
        <v>143</v>
      </c>
      <c r="AA48" s="448"/>
      <c r="AB48" s="84" t="s">
        <v>142</v>
      </c>
      <c r="AC48" s="448"/>
      <c r="AD48" s="84" t="s">
        <v>144</v>
      </c>
      <c r="AE48" s="431" t="s">
        <v>145</v>
      </c>
      <c r="AF48" s="432" t="str">
        <f t="shared" si="1"/>
        <v/>
      </c>
      <c r="AG48" s="433" t="s">
        <v>146</v>
      </c>
      <c r="AH48" s="434" t="str">
        <f t="shared" si="2"/>
        <v/>
      </c>
      <c r="AJ48" s="71" t="str">
        <f t="shared" si="3"/>
        <v>○</v>
      </c>
      <c r="AK48" s="72" t="str">
        <f t="shared" si="5"/>
        <v/>
      </c>
      <c r="AL48" s="72"/>
      <c r="AM48" s="72"/>
      <c r="AN48" s="72"/>
      <c r="AO48" s="72"/>
      <c r="AP48" s="72"/>
      <c r="AQ48" s="72"/>
      <c r="AR48" s="72"/>
      <c r="AS48" s="449"/>
    </row>
    <row r="49" spans="1:45" ht="33" customHeight="1" thickBot="1">
      <c r="A49" s="419">
        <f t="shared" si="4"/>
        <v>38</v>
      </c>
      <c r="B49" s="420" t="str">
        <f>IF(基本情報入力シート!C71="","",基本情報入力シート!C71)</f>
        <v/>
      </c>
      <c r="C49" s="421" t="str">
        <f>IF(基本情報入力シート!D71="","",基本情報入力シート!D71)</f>
        <v/>
      </c>
      <c r="D49" s="422" t="str">
        <f>IF(基本情報入力シート!E71="","",基本情報入力シート!E71)</f>
        <v/>
      </c>
      <c r="E49" s="422" t="str">
        <f>IF(基本情報入力シート!F71="","",基本情報入力シート!F71)</f>
        <v/>
      </c>
      <c r="F49" s="422" t="str">
        <f>IF(基本情報入力シート!G71="","",基本情報入力シート!G71)</f>
        <v/>
      </c>
      <c r="G49" s="422" t="str">
        <f>IF(基本情報入力シート!H71="","",基本情報入力シート!H71)</f>
        <v/>
      </c>
      <c r="H49" s="422" t="str">
        <f>IF(基本情報入力シート!I71="","",基本情報入力シート!I71)</f>
        <v/>
      </c>
      <c r="I49" s="422" t="str">
        <f>IF(基本情報入力シート!J71="","",基本情報入力シート!J71)</f>
        <v/>
      </c>
      <c r="J49" s="422" t="str">
        <f>IF(基本情報入力シート!K71="","",基本情報入力シート!K71)</f>
        <v/>
      </c>
      <c r="K49" s="423" t="str">
        <f>IF(基本情報入力シート!L71="","",基本情報入力シート!L71)</f>
        <v/>
      </c>
      <c r="L49" s="424" t="str">
        <f>IF(基本情報入力シート!M71="","",基本情報入力シート!M71)</f>
        <v/>
      </c>
      <c r="M49" s="424" t="str">
        <f>IF(基本情報入力シート!R71="","",基本情報入力シート!R71)</f>
        <v/>
      </c>
      <c r="N49" s="424" t="str">
        <f>IF(基本情報入力シート!W71="","",基本情報入力シート!W71)</f>
        <v/>
      </c>
      <c r="O49" s="419" t="str">
        <f>IF(基本情報入力シート!X71="","",基本情報入力シート!X71)</f>
        <v/>
      </c>
      <c r="P49" s="425" t="str">
        <f>IF(基本情報入力シート!Y71="","",基本情報入力シート!Y71)</f>
        <v/>
      </c>
      <c r="Q49" s="426" t="str">
        <f>IF(基本情報入力シート!AB71="","",基本情報入力シート!AB71)</f>
        <v/>
      </c>
      <c r="R49" s="445"/>
      <c r="S49" s="446"/>
      <c r="T49" s="447" t="str">
        <f>IFERROR(IF(R49="","",VLOOKUP(P49,[7]【参考】数式用!$A$5:$H$34,MATCH(S49,[7]【参考】数式用!$F$4:$H$4,0)+5,0)),"")</f>
        <v/>
      </c>
      <c r="U49" s="463" t="str">
        <f>IF(S49="特定加算Ⅰ",VLOOKUP(P49,[7]【参考】数式用!$A$5:$I$28,9,FALSE),"-")</f>
        <v>-</v>
      </c>
      <c r="V49" s="69" t="s">
        <v>141</v>
      </c>
      <c r="W49" s="448"/>
      <c r="X49" s="84" t="s">
        <v>142</v>
      </c>
      <c r="Y49" s="448"/>
      <c r="Z49" s="225" t="s">
        <v>143</v>
      </c>
      <c r="AA49" s="448"/>
      <c r="AB49" s="84" t="s">
        <v>142</v>
      </c>
      <c r="AC49" s="448"/>
      <c r="AD49" s="84" t="s">
        <v>144</v>
      </c>
      <c r="AE49" s="431" t="s">
        <v>145</v>
      </c>
      <c r="AF49" s="432" t="str">
        <f t="shared" si="1"/>
        <v/>
      </c>
      <c r="AG49" s="433" t="s">
        <v>146</v>
      </c>
      <c r="AH49" s="434" t="str">
        <f t="shared" si="2"/>
        <v/>
      </c>
      <c r="AJ49" s="71" t="str">
        <f t="shared" si="3"/>
        <v>○</v>
      </c>
      <c r="AK49" s="72" t="str">
        <f t="shared" si="5"/>
        <v/>
      </c>
      <c r="AL49" s="72"/>
      <c r="AM49" s="72"/>
      <c r="AN49" s="72"/>
      <c r="AO49" s="72"/>
      <c r="AP49" s="72"/>
      <c r="AQ49" s="72"/>
      <c r="AR49" s="72"/>
      <c r="AS49" s="449"/>
    </row>
    <row r="50" spans="1:45" ht="33" customHeight="1" thickBot="1">
      <c r="A50" s="419">
        <f t="shared" si="4"/>
        <v>39</v>
      </c>
      <c r="B50" s="420" t="str">
        <f>IF(基本情報入力シート!C72="","",基本情報入力シート!C72)</f>
        <v/>
      </c>
      <c r="C50" s="421" t="str">
        <f>IF(基本情報入力シート!D72="","",基本情報入力シート!D72)</f>
        <v/>
      </c>
      <c r="D50" s="422" t="str">
        <f>IF(基本情報入力シート!E72="","",基本情報入力シート!E72)</f>
        <v/>
      </c>
      <c r="E50" s="422" t="str">
        <f>IF(基本情報入力シート!F72="","",基本情報入力シート!F72)</f>
        <v/>
      </c>
      <c r="F50" s="422" t="str">
        <f>IF(基本情報入力シート!G72="","",基本情報入力シート!G72)</f>
        <v/>
      </c>
      <c r="G50" s="422" t="str">
        <f>IF(基本情報入力シート!H72="","",基本情報入力シート!H72)</f>
        <v/>
      </c>
      <c r="H50" s="422" t="str">
        <f>IF(基本情報入力シート!I72="","",基本情報入力シート!I72)</f>
        <v/>
      </c>
      <c r="I50" s="422" t="str">
        <f>IF(基本情報入力シート!J72="","",基本情報入力シート!J72)</f>
        <v/>
      </c>
      <c r="J50" s="422" t="str">
        <f>IF(基本情報入力シート!K72="","",基本情報入力シート!K72)</f>
        <v/>
      </c>
      <c r="K50" s="423" t="str">
        <f>IF(基本情報入力シート!L72="","",基本情報入力シート!L72)</f>
        <v/>
      </c>
      <c r="L50" s="424" t="str">
        <f>IF(基本情報入力シート!M72="","",基本情報入力シート!M72)</f>
        <v/>
      </c>
      <c r="M50" s="424" t="str">
        <f>IF(基本情報入力シート!R72="","",基本情報入力シート!R72)</f>
        <v/>
      </c>
      <c r="N50" s="424" t="str">
        <f>IF(基本情報入力シート!W72="","",基本情報入力シート!W72)</f>
        <v/>
      </c>
      <c r="O50" s="419" t="str">
        <f>IF(基本情報入力シート!X72="","",基本情報入力シート!X72)</f>
        <v/>
      </c>
      <c r="P50" s="425" t="str">
        <f>IF(基本情報入力シート!Y72="","",基本情報入力シート!Y72)</f>
        <v/>
      </c>
      <c r="Q50" s="426" t="str">
        <f>IF(基本情報入力シート!AB72="","",基本情報入力シート!AB72)</f>
        <v/>
      </c>
      <c r="R50" s="445"/>
      <c r="S50" s="446"/>
      <c r="T50" s="447" t="str">
        <f>IFERROR(IF(R50="","",VLOOKUP(P50,[7]【参考】数式用!$A$5:$H$34,MATCH(S50,[7]【参考】数式用!$F$4:$H$4,0)+5,0)),"")</f>
        <v/>
      </c>
      <c r="U50" s="463" t="str">
        <f>IF(S50="特定加算Ⅰ",VLOOKUP(P50,[7]【参考】数式用!$A$5:$I$28,9,FALSE),"-")</f>
        <v>-</v>
      </c>
      <c r="V50" s="69" t="s">
        <v>141</v>
      </c>
      <c r="W50" s="448"/>
      <c r="X50" s="84" t="s">
        <v>142</v>
      </c>
      <c r="Y50" s="448"/>
      <c r="Z50" s="225" t="s">
        <v>143</v>
      </c>
      <c r="AA50" s="448"/>
      <c r="AB50" s="84" t="s">
        <v>142</v>
      </c>
      <c r="AC50" s="448"/>
      <c r="AD50" s="84" t="s">
        <v>144</v>
      </c>
      <c r="AE50" s="431" t="s">
        <v>145</v>
      </c>
      <c r="AF50" s="432" t="str">
        <f t="shared" si="1"/>
        <v/>
      </c>
      <c r="AG50" s="433" t="s">
        <v>146</v>
      </c>
      <c r="AH50" s="434" t="str">
        <f t="shared" si="2"/>
        <v/>
      </c>
      <c r="AJ50" s="71" t="str">
        <f t="shared" si="3"/>
        <v>○</v>
      </c>
      <c r="AK50" s="72" t="str">
        <f t="shared" si="5"/>
        <v/>
      </c>
      <c r="AL50" s="72"/>
      <c r="AM50" s="72"/>
      <c r="AN50" s="72"/>
      <c r="AO50" s="72"/>
      <c r="AP50" s="72"/>
      <c r="AQ50" s="72"/>
      <c r="AR50" s="72"/>
      <c r="AS50" s="449"/>
    </row>
    <row r="51" spans="1:45" ht="33" customHeight="1" thickBot="1">
      <c r="A51" s="419">
        <f t="shared" si="4"/>
        <v>40</v>
      </c>
      <c r="B51" s="420" t="str">
        <f>IF(基本情報入力シート!C73="","",基本情報入力シート!C73)</f>
        <v/>
      </c>
      <c r="C51" s="421" t="str">
        <f>IF(基本情報入力シート!D73="","",基本情報入力シート!D73)</f>
        <v/>
      </c>
      <c r="D51" s="422" t="str">
        <f>IF(基本情報入力シート!E73="","",基本情報入力シート!E73)</f>
        <v/>
      </c>
      <c r="E51" s="422" t="str">
        <f>IF(基本情報入力シート!F73="","",基本情報入力シート!F73)</f>
        <v/>
      </c>
      <c r="F51" s="422" t="str">
        <f>IF(基本情報入力シート!G73="","",基本情報入力シート!G73)</f>
        <v/>
      </c>
      <c r="G51" s="422" t="str">
        <f>IF(基本情報入力シート!H73="","",基本情報入力シート!H73)</f>
        <v/>
      </c>
      <c r="H51" s="422" t="str">
        <f>IF(基本情報入力シート!I73="","",基本情報入力シート!I73)</f>
        <v/>
      </c>
      <c r="I51" s="422" t="str">
        <f>IF(基本情報入力シート!J73="","",基本情報入力シート!J73)</f>
        <v/>
      </c>
      <c r="J51" s="422" t="str">
        <f>IF(基本情報入力シート!K73="","",基本情報入力シート!K73)</f>
        <v/>
      </c>
      <c r="K51" s="423" t="str">
        <f>IF(基本情報入力シート!L73="","",基本情報入力シート!L73)</f>
        <v/>
      </c>
      <c r="L51" s="424" t="str">
        <f>IF(基本情報入力シート!M73="","",基本情報入力シート!M73)</f>
        <v/>
      </c>
      <c r="M51" s="424" t="str">
        <f>IF(基本情報入力シート!R73="","",基本情報入力シート!R73)</f>
        <v/>
      </c>
      <c r="N51" s="424" t="str">
        <f>IF(基本情報入力シート!W73="","",基本情報入力シート!W73)</f>
        <v/>
      </c>
      <c r="O51" s="419" t="str">
        <f>IF(基本情報入力シート!X73="","",基本情報入力シート!X73)</f>
        <v/>
      </c>
      <c r="P51" s="425" t="str">
        <f>IF(基本情報入力シート!Y73="","",基本情報入力シート!Y73)</f>
        <v/>
      </c>
      <c r="Q51" s="426" t="str">
        <f>IF(基本情報入力シート!AB73="","",基本情報入力シート!AB73)</f>
        <v/>
      </c>
      <c r="R51" s="445"/>
      <c r="S51" s="446"/>
      <c r="T51" s="447" t="str">
        <f>IFERROR(IF(R51="","",VLOOKUP(P51,[7]【参考】数式用!$A$5:$H$34,MATCH(S51,[7]【参考】数式用!$F$4:$H$4,0)+5,0)),"")</f>
        <v/>
      </c>
      <c r="U51" s="463" t="str">
        <f>IF(S51="特定加算Ⅰ",VLOOKUP(P51,[7]【参考】数式用!$A$5:$I$28,9,FALSE),"-")</f>
        <v>-</v>
      </c>
      <c r="V51" s="69" t="s">
        <v>141</v>
      </c>
      <c r="W51" s="448"/>
      <c r="X51" s="84" t="s">
        <v>142</v>
      </c>
      <c r="Y51" s="448"/>
      <c r="Z51" s="225" t="s">
        <v>143</v>
      </c>
      <c r="AA51" s="448"/>
      <c r="AB51" s="84" t="s">
        <v>142</v>
      </c>
      <c r="AC51" s="448"/>
      <c r="AD51" s="84" t="s">
        <v>144</v>
      </c>
      <c r="AE51" s="431" t="s">
        <v>145</v>
      </c>
      <c r="AF51" s="432" t="str">
        <f t="shared" si="1"/>
        <v/>
      </c>
      <c r="AG51" s="433" t="s">
        <v>146</v>
      </c>
      <c r="AH51" s="434" t="str">
        <f t="shared" si="2"/>
        <v/>
      </c>
      <c r="AJ51" s="71" t="str">
        <f t="shared" si="3"/>
        <v>○</v>
      </c>
      <c r="AK51" s="72" t="str">
        <f t="shared" si="5"/>
        <v/>
      </c>
      <c r="AL51" s="72"/>
      <c r="AM51" s="72"/>
      <c r="AN51" s="72"/>
      <c r="AO51" s="72"/>
      <c r="AP51" s="72"/>
      <c r="AQ51" s="72"/>
      <c r="AR51" s="72"/>
      <c r="AS51" s="449"/>
    </row>
    <row r="52" spans="1:45" ht="33" customHeight="1" thickBot="1">
      <c r="A52" s="419">
        <f t="shared" si="4"/>
        <v>41</v>
      </c>
      <c r="B52" s="420" t="str">
        <f>IF(基本情報入力シート!C74="","",基本情報入力シート!C74)</f>
        <v/>
      </c>
      <c r="C52" s="421" t="str">
        <f>IF(基本情報入力シート!D74="","",基本情報入力シート!D74)</f>
        <v/>
      </c>
      <c r="D52" s="422" t="str">
        <f>IF(基本情報入力シート!E74="","",基本情報入力シート!E74)</f>
        <v/>
      </c>
      <c r="E52" s="422" t="str">
        <f>IF(基本情報入力シート!F74="","",基本情報入力シート!F74)</f>
        <v/>
      </c>
      <c r="F52" s="422" t="str">
        <f>IF(基本情報入力シート!G74="","",基本情報入力シート!G74)</f>
        <v/>
      </c>
      <c r="G52" s="422" t="str">
        <f>IF(基本情報入力シート!H74="","",基本情報入力シート!H74)</f>
        <v/>
      </c>
      <c r="H52" s="422" t="str">
        <f>IF(基本情報入力シート!I74="","",基本情報入力シート!I74)</f>
        <v/>
      </c>
      <c r="I52" s="422" t="str">
        <f>IF(基本情報入力シート!J74="","",基本情報入力シート!J74)</f>
        <v/>
      </c>
      <c r="J52" s="422" t="str">
        <f>IF(基本情報入力シート!K74="","",基本情報入力シート!K74)</f>
        <v/>
      </c>
      <c r="K52" s="423" t="str">
        <f>IF(基本情報入力シート!L74="","",基本情報入力シート!L74)</f>
        <v/>
      </c>
      <c r="L52" s="424" t="str">
        <f>IF(基本情報入力シート!M74="","",基本情報入力シート!M74)</f>
        <v/>
      </c>
      <c r="M52" s="424" t="str">
        <f>IF(基本情報入力シート!R74="","",基本情報入力シート!R74)</f>
        <v/>
      </c>
      <c r="N52" s="424" t="str">
        <f>IF(基本情報入力シート!W74="","",基本情報入力シート!W74)</f>
        <v/>
      </c>
      <c r="O52" s="419" t="str">
        <f>IF(基本情報入力シート!X74="","",基本情報入力シート!X74)</f>
        <v/>
      </c>
      <c r="P52" s="425" t="str">
        <f>IF(基本情報入力シート!Y74="","",基本情報入力シート!Y74)</f>
        <v/>
      </c>
      <c r="Q52" s="426" t="str">
        <f>IF(基本情報入力シート!AB74="","",基本情報入力シート!AB74)</f>
        <v/>
      </c>
      <c r="R52" s="445"/>
      <c r="S52" s="446"/>
      <c r="T52" s="447" t="str">
        <f>IFERROR(IF(R52="","",VLOOKUP(P52,[7]【参考】数式用!$A$5:$H$34,MATCH(S52,[7]【参考】数式用!$F$4:$H$4,0)+5,0)),"")</f>
        <v/>
      </c>
      <c r="U52" s="463" t="str">
        <f>IF(S52="特定加算Ⅰ",VLOOKUP(P52,[7]【参考】数式用!$A$5:$I$28,9,FALSE),"-")</f>
        <v>-</v>
      </c>
      <c r="V52" s="69" t="s">
        <v>141</v>
      </c>
      <c r="W52" s="448"/>
      <c r="X52" s="84" t="s">
        <v>142</v>
      </c>
      <c r="Y52" s="448"/>
      <c r="Z52" s="225" t="s">
        <v>143</v>
      </c>
      <c r="AA52" s="448"/>
      <c r="AB52" s="84" t="s">
        <v>142</v>
      </c>
      <c r="AC52" s="448"/>
      <c r="AD52" s="84" t="s">
        <v>144</v>
      </c>
      <c r="AE52" s="431" t="s">
        <v>145</v>
      </c>
      <c r="AF52" s="432" t="str">
        <f t="shared" si="1"/>
        <v/>
      </c>
      <c r="AG52" s="433" t="s">
        <v>146</v>
      </c>
      <c r="AH52" s="434" t="str">
        <f t="shared" si="2"/>
        <v/>
      </c>
      <c r="AJ52" s="71" t="str">
        <f t="shared" si="3"/>
        <v>○</v>
      </c>
      <c r="AK52" s="72" t="str">
        <f t="shared" si="5"/>
        <v/>
      </c>
      <c r="AL52" s="72"/>
      <c r="AM52" s="72"/>
      <c r="AN52" s="72"/>
      <c r="AO52" s="72"/>
      <c r="AP52" s="72"/>
      <c r="AQ52" s="72"/>
      <c r="AR52" s="72"/>
      <c r="AS52" s="449"/>
    </row>
    <row r="53" spans="1:45" ht="33" customHeight="1" thickBot="1">
      <c r="A53" s="419">
        <f t="shared" si="4"/>
        <v>42</v>
      </c>
      <c r="B53" s="420" t="str">
        <f>IF(基本情報入力シート!C75="","",基本情報入力シート!C75)</f>
        <v/>
      </c>
      <c r="C53" s="421" t="str">
        <f>IF(基本情報入力シート!D75="","",基本情報入力シート!D75)</f>
        <v/>
      </c>
      <c r="D53" s="422" t="str">
        <f>IF(基本情報入力シート!E75="","",基本情報入力シート!E75)</f>
        <v/>
      </c>
      <c r="E53" s="422" t="str">
        <f>IF(基本情報入力シート!F75="","",基本情報入力シート!F75)</f>
        <v/>
      </c>
      <c r="F53" s="422" t="str">
        <f>IF(基本情報入力シート!G75="","",基本情報入力シート!G75)</f>
        <v/>
      </c>
      <c r="G53" s="422" t="str">
        <f>IF(基本情報入力シート!H75="","",基本情報入力シート!H75)</f>
        <v/>
      </c>
      <c r="H53" s="422" t="str">
        <f>IF(基本情報入力シート!I75="","",基本情報入力シート!I75)</f>
        <v/>
      </c>
      <c r="I53" s="422" t="str">
        <f>IF(基本情報入力シート!J75="","",基本情報入力シート!J75)</f>
        <v/>
      </c>
      <c r="J53" s="422" t="str">
        <f>IF(基本情報入力シート!K75="","",基本情報入力シート!K75)</f>
        <v/>
      </c>
      <c r="K53" s="423" t="str">
        <f>IF(基本情報入力シート!L75="","",基本情報入力シート!L75)</f>
        <v/>
      </c>
      <c r="L53" s="424" t="str">
        <f>IF(基本情報入力シート!M75="","",基本情報入力シート!M75)</f>
        <v/>
      </c>
      <c r="M53" s="424" t="str">
        <f>IF(基本情報入力シート!R75="","",基本情報入力シート!R75)</f>
        <v/>
      </c>
      <c r="N53" s="424" t="str">
        <f>IF(基本情報入力シート!W75="","",基本情報入力シート!W75)</f>
        <v/>
      </c>
      <c r="O53" s="419" t="str">
        <f>IF(基本情報入力シート!X75="","",基本情報入力シート!X75)</f>
        <v/>
      </c>
      <c r="P53" s="425" t="str">
        <f>IF(基本情報入力シート!Y75="","",基本情報入力シート!Y75)</f>
        <v/>
      </c>
      <c r="Q53" s="426" t="str">
        <f>IF(基本情報入力シート!AB75="","",基本情報入力シート!AB75)</f>
        <v/>
      </c>
      <c r="R53" s="445"/>
      <c r="S53" s="446"/>
      <c r="T53" s="447" t="str">
        <f>IFERROR(IF(R53="","",VLOOKUP(P53,[7]【参考】数式用!$A$5:$H$34,MATCH(S53,[7]【参考】数式用!$F$4:$H$4,0)+5,0)),"")</f>
        <v/>
      </c>
      <c r="U53" s="463" t="str">
        <f>IF(S53="特定加算Ⅰ",VLOOKUP(P53,[7]【参考】数式用!$A$5:$I$28,9,FALSE),"-")</f>
        <v>-</v>
      </c>
      <c r="V53" s="69" t="s">
        <v>141</v>
      </c>
      <c r="W53" s="448"/>
      <c r="X53" s="84" t="s">
        <v>142</v>
      </c>
      <c r="Y53" s="448"/>
      <c r="Z53" s="225" t="s">
        <v>143</v>
      </c>
      <c r="AA53" s="448"/>
      <c r="AB53" s="84" t="s">
        <v>142</v>
      </c>
      <c r="AC53" s="448"/>
      <c r="AD53" s="84" t="s">
        <v>144</v>
      </c>
      <c r="AE53" s="431" t="s">
        <v>145</v>
      </c>
      <c r="AF53" s="432" t="str">
        <f t="shared" si="1"/>
        <v/>
      </c>
      <c r="AG53" s="433" t="s">
        <v>146</v>
      </c>
      <c r="AH53" s="434" t="str">
        <f t="shared" si="2"/>
        <v/>
      </c>
      <c r="AJ53" s="71" t="str">
        <f t="shared" si="3"/>
        <v>○</v>
      </c>
      <c r="AK53" s="72" t="str">
        <f t="shared" si="5"/>
        <v/>
      </c>
      <c r="AL53" s="72"/>
      <c r="AM53" s="72"/>
      <c r="AN53" s="72"/>
      <c r="AO53" s="72"/>
      <c r="AP53" s="72"/>
      <c r="AQ53" s="72"/>
      <c r="AR53" s="72"/>
      <c r="AS53" s="449"/>
    </row>
    <row r="54" spans="1:45" ht="33" customHeight="1" thickBot="1">
      <c r="A54" s="419">
        <f t="shared" si="4"/>
        <v>43</v>
      </c>
      <c r="B54" s="420" t="str">
        <f>IF(基本情報入力シート!C76="","",基本情報入力シート!C76)</f>
        <v/>
      </c>
      <c r="C54" s="421" t="str">
        <f>IF(基本情報入力シート!D76="","",基本情報入力シート!D76)</f>
        <v/>
      </c>
      <c r="D54" s="422" t="str">
        <f>IF(基本情報入力シート!E76="","",基本情報入力シート!E76)</f>
        <v/>
      </c>
      <c r="E54" s="422" t="str">
        <f>IF(基本情報入力シート!F76="","",基本情報入力シート!F76)</f>
        <v/>
      </c>
      <c r="F54" s="422" t="str">
        <f>IF(基本情報入力シート!G76="","",基本情報入力シート!G76)</f>
        <v/>
      </c>
      <c r="G54" s="422" t="str">
        <f>IF(基本情報入力シート!H76="","",基本情報入力シート!H76)</f>
        <v/>
      </c>
      <c r="H54" s="422" t="str">
        <f>IF(基本情報入力シート!I76="","",基本情報入力シート!I76)</f>
        <v/>
      </c>
      <c r="I54" s="422" t="str">
        <f>IF(基本情報入力シート!J76="","",基本情報入力シート!J76)</f>
        <v/>
      </c>
      <c r="J54" s="422" t="str">
        <f>IF(基本情報入力シート!K76="","",基本情報入力シート!K76)</f>
        <v/>
      </c>
      <c r="K54" s="423" t="str">
        <f>IF(基本情報入力シート!L76="","",基本情報入力シート!L76)</f>
        <v/>
      </c>
      <c r="L54" s="424" t="str">
        <f>IF(基本情報入力シート!M76="","",基本情報入力シート!M76)</f>
        <v/>
      </c>
      <c r="M54" s="424" t="str">
        <f>IF(基本情報入力シート!R76="","",基本情報入力シート!R76)</f>
        <v/>
      </c>
      <c r="N54" s="424" t="str">
        <f>IF(基本情報入力シート!W76="","",基本情報入力シート!W76)</f>
        <v/>
      </c>
      <c r="O54" s="419" t="str">
        <f>IF(基本情報入力シート!X76="","",基本情報入力シート!X76)</f>
        <v/>
      </c>
      <c r="P54" s="425" t="str">
        <f>IF(基本情報入力シート!Y76="","",基本情報入力シート!Y76)</f>
        <v/>
      </c>
      <c r="Q54" s="426" t="str">
        <f>IF(基本情報入力シート!AB76="","",基本情報入力シート!AB76)</f>
        <v/>
      </c>
      <c r="R54" s="445"/>
      <c r="S54" s="446"/>
      <c r="T54" s="447" t="str">
        <f>IFERROR(IF(R54="","",VLOOKUP(P54,[7]【参考】数式用!$A$5:$H$34,MATCH(S54,[7]【参考】数式用!$F$4:$H$4,0)+5,0)),"")</f>
        <v/>
      </c>
      <c r="U54" s="463" t="str">
        <f>IF(S54="特定加算Ⅰ",VLOOKUP(P54,[7]【参考】数式用!$A$5:$I$28,9,FALSE),"-")</f>
        <v>-</v>
      </c>
      <c r="V54" s="69" t="s">
        <v>141</v>
      </c>
      <c r="W54" s="448"/>
      <c r="X54" s="84" t="s">
        <v>142</v>
      </c>
      <c r="Y54" s="448"/>
      <c r="Z54" s="225" t="s">
        <v>143</v>
      </c>
      <c r="AA54" s="448"/>
      <c r="AB54" s="84" t="s">
        <v>142</v>
      </c>
      <c r="AC54" s="448"/>
      <c r="AD54" s="84" t="s">
        <v>144</v>
      </c>
      <c r="AE54" s="431" t="s">
        <v>145</v>
      </c>
      <c r="AF54" s="432" t="str">
        <f t="shared" si="1"/>
        <v/>
      </c>
      <c r="AG54" s="433" t="s">
        <v>146</v>
      </c>
      <c r="AH54" s="434" t="str">
        <f t="shared" si="2"/>
        <v/>
      </c>
      <c r="AJ54" s="71" t="str">
        <f t="shared" si="3"/>
        <v>○</v>
      </c>
      <c r="AK54" s="72" t="str">
        <f t="shared" si="5"/>
        <v/>
      </c>
      <c r="AL54" s="72"/>
      <c r="AM54" s="72"/>
      <c r="AN54" s="72"/>
      <c r="AO54" s="72"/>
      <c r="AP54" s="72"/>
      <c r="AQ54" s="72"/>
      <c r="AR54" s="72"/>
      <c r="AS54" s="449"/>
    </row>
    <row r="55" spans="1:45" ht="33" customHeight="1" thickBot="1">
      <c r="A55" s="419">
        <f t="shared" si="4"/>
        <v>44</v>
      </c>
      <c r="B55" s="420" t="str">
        <f>IF(基本情報入力シート!C77="","",基本情報入力シート!C77)</f>
        <v/>
      </c>
      <c r="C55" s="421" t="str">
        <f>IF(基本情報入力シート!D77="","",基本情報入力シート!D77)</f>
        <v/>
      </c>
      <c r="D55" s="422" t="str">
        <f>IF(基本情報入力シート!E77="","",基本情報入力シート!E77)</f>
        <v/>
      </c>
      <c r="E55" s="422" t="str">
        <f>IF(基本情報入力シート!F77="","",基本情報入力シート!F77)</f>
        <v/>
      </c>
      <c r="F55" s="422" t="str">
        <f>IF(基本情報入力シート!G77="","",基本情報入力シート!G77)</f>
        <v/>
      </c>
      <c r="G55" s="422" t="str">
        <f>IF(基本情報入力シート!H77="","",基本情報入力シート!H77)</f>
        <v/>
      </c>
      <c r="H55" s="422" t="str">
        <f>IF(基本情報入力シート!I77="","",基本情報入力シート!I77)</f>
        <v/>
      </c>
      <c r="I55" s="422" t="str">
        <f>IF(基本情報入力シート!J77="","",基本情報入力シート!J77)</f>
        <v/>
      </c>
      <c r="J55" s="422" t="str">
        <f>IF(基本情報入力シート!K77="","",基本情報入力シート!K77)</f>
        <v/>
      </c>
      <c r="K55" s="423" t="str">
        <f>IF(基本情報入力シート!L77="","",基本情報入力シート!L77)</f>
        <v/>
      </c>
      <c r="L55" s="424" t="str">
        <f>IF(基本情報入力シート!M77="","",基本情報入力シート!M77)</f>
        <v/>
      </c>
      <c r="M55" s="424" t="str">
        <f>IF(基本情報入力シート!R77="","",基本情報入力シート!R77)</f>
        <v/>
      </c>
      <c r="N55" s="424" t="str">
        <f>IF(基本情報入力シート!W77="","",基本情報入力シート!W77)</f>
        <v/>
      </c>
      <c r="O55" s="419" t="str">
        <f>IF(基本情報入力シート!X77="","",基本情報入力シート!X77)</f>
        <v/>
      </c>
      <c r="P55" s="425" t="str">
        <f>IF(基本情報入力シート!Y77="","",基本情報入力シート!Y77)</f>
        <v/>
      </c>
      <c r="Q55" s="426" t="str">
        <f>IF(基本情報入力シート!AB77="","",基本情報入力シート!AB77)</f>
        <v/>
      </c>
      <c r="R55" s="445"/>
      <c r="S55" s="446"/>
      <c r="T55" s="447" t="str">
        <f>IFERROR(IF(R55="","",VLOOKUP(P55,[7]【参考】数式用!$A$5:$H$34,MATCH(S55,[7]【参考】数式用!$F$4:$H$4,0)+5,0)),"")</f>
        <v/>
      </c>
      <c r="U55" s="463" t="str">
        <f>IF(S55="特定加算Ⅰ",VLOOKUP(P55,[7]【参考】数式用!$A$5:$I$28,9,FALSE),"-")</f>
        <v>-</v>
      </c>
      <c r="V55" s="69" t="s">
        <v>141</v>
      </c>
      <c r="W55" s="448"/>
      <c r="X55" s="84" t="s">
        <v>142</v>
      </c>
      <c r="Y55" s="448"/>
      <c r="Z55" s="225" t="s">
        <v>143</v>
      </c>
      <c r="AA55" s="448"/>
      <c r="AB55" s="84" t="s">
        <v>142</v>
      </c>
      <c r="AC55" s="448"/>
      <c r="AD55" s="84" t="s">
        <v>144</v>
      </c>
      <c r="AE55" s="431" t="s">
        <v>145</v>
      </c>
      <c r="AF55" s="432" t="str">
        <f t="shared" si="1"/>
        <v/>
      </c>
      <c r="AG55" s="433" t="s">
        <v>146</v>
      </c>
      <c r="AH55" s="434" t="str">
        <f t="shared" si="2"/>
        <v/>
      </c>
      <c r="AJ55" s="71" t="str">
        <f t="shared" si="3"/>
        <v>○</v>
      </c>
      <c r="AK55" s="72" t="str">
        <f t="shared" si="5"/>
        <v/>
      </c>
      <c r="AL55" s="72"/>
      <c r="AM55" s="72"/>
      <c r="AN55" s="72"/>
      <c r="AO55" s="72"/>
      <c r="AP55" s="72"/>
      <c r="AQ55" s="72"/>
      <c r="AR55" s="72"/>
      <c r="AS55" s="449"/>
    </row>
    <row r="56" spans="1:45" ht="33" customHeight="1" thickBot="1">
      <c r="A56" s="419">
        <f t="shared" si="4"/>
        <v>45</v>
      </c>
      <c r="B56" s="420" t="str">
        <f>IF(基本情報入力シート!C78="","",基本情報入力シート!C78)</f>
        <v/>
      </c>
      <c r="C56" s="421" t="str">
        <f>IF(基本情報入力シート!D78="","",基本情報入力シート!D78)</f>
        <v/>
      </c>
      <c r="D56" s="422" t="str">
        <f>IF(基本情報入力シート!E78="","",基本情報入力シート!E78)</f>
        <v/>
      </c>
      <c r="E56" s="422" t="str">
        <f>IF(基本情報入力シート!F78="","",基本情報入力シート!F78)</f>
        <v/>
      </c>
      <c r="F56" s="422" t="str">
        <f>IF(基本情報入力シート!G78="","",基本情報入力シート!G78)</f>
        <v/>
      </c>
      <c r="G56" s="422" t="str">
        <f>IF(基本情報入力シート!H78="","",基本情報入力シート!H78)</f>
        <v/>
      </c>
      <c r="H56" s="422" t="str">
        <f>IF(基本情報入力シート!I78="","",基本情報入力シート!I78)</f>
        <v/>
      </c>
      <c r="I56" s="422" t="str">
        <f>IF(基本情報入力シート!J78="","",基本情報入力シート!J78)</f>
        <v/>
      </c>
      <c r="J56" s="422" t="str">
        <f>IF(基本情報入力シート!K78="","",基本情報入力シート!K78)</f>
        <v/>
      </c>
      <c r="K56" s="423" t="str">
        <f>IF(基本情報入力シート!L78="","",基本情報入力シート!L78)</f>
        <v/>
      </c>
      <c r="L56" s="424" t="str">
        <f>IF(基本情報入力シート!M78="","",基本情報入力シート!M78)</f>
        <v/>
      </c>
      <c r="M56" s="424" t="str">
        <f>IF(基本情報入力シート!R78="","",基本情報入力シート!R78)</f>
        <v/>
      </c>
      <c r="N56" s="424" t="str">
        <f>IF(基本情報入力シート!W78="","",基本情報入力シート!W78)</f>
        <v/>
      </c>
      <c r="O56" s="419" t="str">
        <f>IF(基本情報入力シート!X78="","",基本情報入力シート!X78)</f>
        <v/>
      </c>
      <c r="P56" s="425" t="str">
        <f>IF(基本情報入力シート!Y78="","",基本情報入力シート!Y78)</f>
        <v/>
      </c>
      <c r="Q56" s="426" t="str">
        <f>IF(基本情報入力シート!AB78="","",基本情報入力シート!AB78)</f>
        <v/>
      </c>
      <c r="R56" s="445"/>
      <c r="S56" s="446"/>
      <c r="T56" s="447" t="str">
        <f>IFERROR(IF(R56="","",VLOOKUP(P56,[7]【参考】数式用!$A$5:$H$34,MATCH(S56,[7]【参考】数式用!$F$4:$H$4,0)+5,0)),"")</f>
        <v/>
      </c>
      <c r="U56" s="463" t="str">
        <f>IF(S56="特定加算Ⅰ",VLOOKUP(P56,[7]【参考】数式用!$A$5:$I$28,9,FALSE),"-")</f>
        <v>-</v>
      </c>
      <c r="V56" s="69" t="s">
        <v>141</v>
      </c>
      <c r="W56" s="448"/>
      <c r="X56" s="84" t="s">
        <v>142</v>
      </c>
      <c r="Y56" s="448"/>
      <c r="Z56" s="225" t="s">
        <v>143</v>
      </c>
      <c r="AA56" s="448"/>
      <c r="AB56" s="84" t="s">
        <v>142</v>
      </c>
      <c r="AC56" s="448"/>
      <c r="AD56" s="84" t="s">
        <v>144</v>
      </c>
      <c r="AE56" s="431" t="s">
        <v>145</v>
      </c>
      <c r="AF56" s="432" t="str">
        <f t="shared" si="1"/>
        <v/>
      </c>
      <c r="AG56" s="433" t="s">
        <v>146</v>
      </c>
      <c r="AH56" s="434" t="str">
        <f t="shared" si="2"/>
        <v/>
      </c>
      <c r="AJ56" s="71" t="str">
        <f t="shared" si="3"/>
        <v>○</v>
      </c>
      <c r="AK56" s="72" t="str">
        <f t="shared" si="5"/>
        <v/>
      </c>
      <c r="AL56" s="72"/>
      <c r="AM56" s="72"/>
      <c r="AN56" s="72"/>
      <c r="AO56" s="72"/>
      <c r="AP56" s="72"/>
      <c r="AQ56" s="72"/>
      <c r="AR56" s="72"/>
      <c r="AS56" s="449"/>
    </row>
    <row r="57" spans="1:45" ht="33" customHeight="1" thickBot="1">
      <c r="A57" s="419">
        <f t="shared" si="4"/>
        <v>46</v>
      </c>
      <c r="B57" s="420" t="str">
        <f>IF(基本情報入力シート!C79="","",基本情報入力シート!C79)</f>
        <v/>
      </c>
      <c r="C57" s="421" t="str">
        <f>IF(基本情報入力シート!D79="","",基本情報入力シート!D79)</f>
        <v/>
      </c>
      <c r="D57" s="422" t="str">
        <f>IF(基本情報入力シート!E79="","",基本情報入力シート!E79)</f>
        <v/>
      </c>
      <c r="E57" s="422" t="str">
        <f>IF(基本情報入力シート!F79="","",基本情報入力シート!F79)</f>
        <v/>
      </c>
      <c r="F57" s="422" t="str">
        <f>IF(基本情報入力シート!G79="","",基本情報入力シート!G79)</f>
        <v/>
      </c>
      <c r="G57" s="422" t="str">
        <f>IF(基本情報入力シート!H79="","",基本情報入力シート!H79)</f>
        <v/>
      </c>
      <c r="H57" s="422" t="str">
        <f>IF(基本情報入力シート!I79="","",基本情報入力シート!I79)</f>
        <v/>
      </c>
      <c r="I57" s="422" t="str">
        <f>IF(基本情報入力シート!J79="","",基本情報入力シート!J79)</f>
        <v/>
      </c>
      <c r="J57" s="422" t="str">
        <f>IF(基本情報入力シート!K79="","",基本情報入力シート!K79)</f>
        <v/>
      </c>
      <c r="K57" s="423" t="str">
        <f>IF(基本情報入力シート!L79="","",基本情報入力シート!L79)</f>
        <v/>
      </c>
      <c r="L57" s="424" t="str">
        <f>IF(基本情報入力シート!M79="","",基本情報入力シート!M79)</f>
        <v/>
      </c>
      <c r="M57" s="424" t="str">
        <f>IF(基本情報入力シート!R79="","",基本情報入力シート!R79)</f>
        <v/>
      </c>
      <c r="N57" s="424" t="str">
        <f>IF(基本情報入力シート!W79="","",基本情報入力シート!W79)</f>
        <v/>
      </c>
      <c r="O57" s="419" t="str">
        <f>IF(基本情報入力シート!X79="","",基本情報入力シート!X79)</f>
        <v/>
      </c>
      <c r="P57" s="425" t="str">
        <f>IF(基本情報入力シート!Y79="","",基本情報入力シート!Y79)</f>
        <v/>
      </c>
      <c r="Q57" s="426" t="str">
        <f>IF(基本情報入力シート!AB79="","",基本情報入力シート!AB79)</f>
        <v/>
      </c>
      <c r="R57" s="445"/>
      <c r="S57" s="446"/>
      <c r="T57" s="447" t="str">
        <f>IFERROR(IF(R57="","",VLOOKUP(P57,[7]【参考】数式用!$A$5:$H$34,MATCH(S57,[7]【参考】数式用!$F$4:$H$4,0)+5,0)),"")</f>
        <v/>
      </c>
      <c r="U57" s="463" t="str">
        <f>IF(S57="特定加算Ⅰ",VLOOKUP(P57,[7]【参考】数式用!$A$5:$I$28,9,FALSE),"-")</f>
        <v>-</v>
      </c>
      <c r="V57" s="69" t="s">
        <v>141</v>
      </c>
      <c r="W57" s="448"/>
      <c r="X57" s="84" t="s">
        <v>142</v>
      </c>
      <c r="Y57" s="448"/>
      <c r="Z57" s="225" t="s">
        <v>143</v>
      </c>
      <c r="AA57" s="448"/>
      <c r="AB57" s="84" t="s">
        <v>142</v>
      </c>
      <c r="AC57" s="448"/>
      <c r="AD57" s="84" t="s">
        <v>144</v>
      </c>
      <c r="AE57" s="431" t="s">
        <v>145</v>
      </c>
      <c r="AF57" s="432" t="str">
        <f t="shared" si="1"/>
        <v/>
      </c>
      <c r="AG57" s="433" t="s">
        <v>146</v>
      </c>
      <c r="AH57" s="434" t="str">
        <f t="shared" si="2"/>
        <v/>
      </c>
      <c r="AJ57" s="71" t="str">
        <f t="shared" si="3"/>
        <v>○</v>
      </c>
      <c r="AK57" s="72" t="str">
        <f t="shared" si="5"/>
        <v/>
      </c>
      <c r="AL57" s="72"/>
      <c r="AM57" s="72"/>
      <c r="AN57" s="72"/>
      <c r="AO57" s="72"/>
      <c r="AP57" s="72"/>
      <c r="AQ57" s="72"/>
      <c r="AR57" s="72"/>
      <c r="AS57" s="449"/>
    </row>
    <row r="58" spans="1:45" ht="33" customHeight="1" thickBot="1">
      <c r="A58" s="419">
        <f t="shared" si="4"/>
        <v>47</v>
      </c>
      <c r="B58" s="420" t="str">
        <f>IF(基本情報入力シート!C80="","",基本情報入力シート!C80)</f>
        <v/>
      </c>
      <c r="C58" s="421" t="str">
        <f>IF(基本情報入力シート!D80="","",基本情報入力シート!D80)</f>
        <v/>
      </c>
      <c r="D58" s="422" t="str">
        <f>IF(基本情報入力シート!E80="","",基本情報入力シート!E80)</f>
        <v/>
      </c>
      <c r="E58" s="422" t="str">
        <f>IF(基本情報入力シート!F80="","",基本情報入力シート!F80)</f>
        <v/>
      </c>
      <c r="F58" s="422" t="str">
        <f>IF(基本情報入力シート!G80="","",基本情報入力シート!G80)</f>
        <v/>
      </c>
      <c r="G58" s="422" t="str">
        <f>IF(基本情報入力シート!H80="","",基本情報入力シート!H80)</f>
        <v/>
      </c>
      <c r="H58" s="422" t="str">
        <f>IF(基本情報入力シート!I80="","",基本情報入力シート!I80)</f>
        <v/>
      </c>
      <c r="I58" s="422" t="str">
        <f>IF(基本情報入力シート!J80="","",基本情報入力シート!J80)</f>
        <v/>
      </c>
      <c r="J58" s="422" t="str">
        <f>IF(基本情報入力シート!K80="","",基本情報入力シート!K80)</f>
        <v/>
      </c>
      <c r="K58" s="423" t="str">
        <f>IF(基本情報入力シート!L80="","",基本情報入力シート!L80)</f>
        <v/>
      </c>
      <c r="L58" s="424" t="str">
        <f>IF(基本情報入力シート!M80="","",基本情報入力シート!M80)</f>
        <v/>
      </c>
      <c r="M58" s="424" t="str">
        <f>IF(基本情報入力シート!R80="","",基本情報入力シート!R80)</f>
        <v/>
      </c>
      <c r="N58" s="424" t="str">
        <f>IF(基本情報入力シート!W80="","",基本情報入力シート!W80)</f>
        <v/>
      </c>
      <c r="O58" s="419" t="str">
        <f>IF(基本情報入力シート!X80="","",基本情報入力シート!X80)</f>
        <v/>
      </c>
      <c r="P58" s="425" t="str">
        <f>IF(基本情報入力シート!Y80="","",基本情報入力シート!Y80)</f>
        <v/>
      </c>
      <c r="Q58" s="426" t="str">
        <f>IF(基本情報入力シート!AB80="","",基本情報入力シート!AB80)</f>
        <v/>
      </c>
      <c r="R58" s="445"/>
      <c r="S58" s="446"/>
      <c r="T58" s="447" t="str">
        <f>IFERROR(IF(R58="","",VLOOKUP(P58,[7]【参考】数式用!$A$5:$H$34,MATCH(S58,[7]【参考】数式用!$F$4:$H$4,0)+5,0)),"")</f>
        <v/>
      </c>
      <c r="U58" s="463" t="str">
        <f>IF(S58="特定加算Ⅰ",VLOOKUP(P58,[7]【参考】数式用!$A$5:$I$28,9,FALSE),"-")</f>
        <v>-</v>
      </c>
      <c r="V58" s="69" t="s">
        <v>141</v>
      </c>
      <c r="W58" s="448"/>
      <c r="X58" s="84" t="s">
        <v>142</v>
      </c>
      <c r="Y58" s="448"/>
      <c r="Z58" s="225" t="s">
        <v>143</v>
      </c>
      <c r="AA58" s="448"/>
      <c r="AB58" s="84" t="s">
        <v>142</v>
      </c>
      <c r="AC58" s="448"/>
      <c r="AD58" s="84" t="s">
        <v>144</v>
      </c>
      <c r="AE58" s="431" t="s">
        <v>145</v>
      </c>
      <c r="AF58" s="432" t="str">
        <f t="shared" si="1"/>
        <v/>
      </c>
      <c r="AG58" s="433" t="s">
        <v>146</v>
      </c>
      <c r="AH58" s="434" t="str">
        <f t="shared" si="2"/>
        <v/>
      </c>
      <c r="AJ58" s="71" t="str">
        <f t="shared" si="3"/>
        <v>○</v>
      </c>
      <c r="AK58" s="72" t="str">
        <f t="shared" si="5"/>
        <v/>
      </c>
      <c r="AL58" s="72"/>
      <c r="AM58" s="72"/>
      <c r="AN58" s="72"/>
      <c r="AO58" s="72"/>
      <c r="AP58" s="72"/>
      <c r="AQ58" s="72"/>
      <c r="AR58" s="72"/>
      <c r="AS58" s="449"/>
    </row>
    <row r="59" spans="1:45" ht="33" customHeight="1" thickBot="1">
      <c r="A59" s="419">
        <f t="shared" si="4"/>
        <v>48</v>
      </c>
      <c r="B59" s="420" t="str">
        <f>IF(基本情報入力シート!C81="","",基本情報入力シート!C81)</f>
        <v/>
      </c>
      <c r="C59" s="421" t="str">
        <f>IF(基本情報入力シート!D81="","",基本情報入力シート!D81)</f>
        <v/>
      </c>
      <c r="D59" s="422" t="str">
        <f>IF(基本情報入力シート!E81="","",基本情報入力シート!E81)</f>
        <v/>
      </c>
      <c r="E59" s="422" t="str">
        <f>IF(基本情報入力シート!F81="","",基本情報入力シート!F81)</f>
        <v/>
      </c>
      <c r="F59" s="422" t="str">
        <f>IF(基本情報入力シート!G81="","",基本情報入力シート!G81)</f>
        <v/>
      </c>
      <c r="G59" s="422" t="str">
        <f>IF(基本情報入力シート!H81="","",基本情報入力シート!H81)</f>
        <v/>
      </c>
      <c r="H59" s="422" t="str">
        <f>IF(基本情報入力シート!I81="","",基本情報入力シート!I81)</f>
        <v/>
      </c>
      <c r="I59" s="422" t="str">
        <f>IF(基本情報入力シート!J81="","",基本情報入力シート!J81)</f>
        <v/>
      </c>
      <c r="J59" s="422" t="str">
        <f>IF(基本情報入力シート!K81="","",基本情報入力シート!K81)</f>
        <v/>
      </c>
      <c r="K59" s="423" t="str">
        <f>IF(基本情報入力シート!L81="","",基本情報入力シート!L81)</f>
        <v/>
      </c>
      <c r="L59" s="424" t="str">
        <f>IF(基本情報入力シート!M81="","",基本情報入力シート!M81)</f>
        <v/>
      </c>
      <c r="M59" s="424" t="str">
        <f>IF(基本情報入力シート!R81="","",基本情報入力シート!R81)</f>
        <v/>
      </c>
      <c r="N59" s="424" t="str">
        <f>IF(基本情報入力シート!W81="","",基本情報入力シート!W81)</f>
        <v/>
      </c>
      <c r="O59" s="419" t="str">
        <f>IF(基本情報入力シート!X81="","",基本情報入力シート!X81)</f>
        <v/>
      </c>
      <c r="P59" s="425" t="str">
        <f>IF(基本情報入力シート!Y81="","",基本情報入力シート!Y81)</f>
        <v/>
      </c>
      <c r="Q59" s="426" t="str">
        <f>IF(基本情報入力シート!AB81="","",基本情報入力シート!AB81)</f>
        <v/>
      </c>
      <c r="R59" s="445"/>
      <c r="S59" s="446"/>
      <c r="T59" s="447" t="str">
        <f>IFERROR(IF(R59="","",VLOOKUP(P59,[7]【参考】数式用!$A$5:$H$34,MATCH(S59,[7]【参考】数式用!$F$4:$H$4,0)+5,0)),"")</f>
        <v/>
      </c>
      <c r="U59" s="463" t="str">
        <f>IF(S59="特定加算Ⅰ",VLOOKUP(P59,[7]【参考】数式用!$A$5:$I$28,9,FALSE),"-")</f>
        <v>-</v>
      </c>
      <c r="V59" s="69" t="s">
        <v>141</v>
      </c>
      <c r="W59" s="448"/>
      <c r="X59" s="84" t="s">
        <v>142</v>
      </c>
      <c r="Y59" s="448"/>
      <c r="Z59" s="225" t="s">
        <v>143</v>
      </c>
      <c r="AA59" s="448"/>
      <c r="AB59" s="84" t="s">
        <v>142</v>
      </c>
      <c r="AC59" s="448"/>
      <c r="AD59" s="84" t="s">
        <v>144</v>
      </c>
      <c r="AE59" s="431" t="s">
        <v>145</v>
      </c>
      <c r="AF59" s="432" t="str">
        <f t="shared" si="1"/>
        <v/>
      </c>
      <c r="AG59" s="433" t="s">
        <v>146</v>
      </c>
      <c r="AH59" s="434" t="str">
        <f t="shared" si="2"/>
        <v/>
      </c>
      <c r="AJ59" s="71" t="str">
        <f t="shared" si="3"/>
        <v>○</v>
      </c>
      <c r="AK59" s="72" t="str">
        <f t="shared" si="5"/>
        <v/>
      </c>
      <c r="AL59" s="72"/>
      <c r="AM59" s="72"/>
      <c r="AN59" s="72"/>
      <c r="AO59" s="72"/>
      <c r="AP59" s="72"/>
      <c r="AQ59" s="72"/>
      <c r="AR59" s="72"/>
      <c r="AS59" s="449"/>
    </row>
    <row r="60" spans="1:45" ht="33" customHeight="1" thickBot="1">
      <c r="A60" s="419">
        <f t="shared" si="4"/>
        <v>49</v>
      </c>
      <c r="B60" s="420" t="str">
        <f>IF(基本情報入力シート!C82="","",基本情報入力シート!C82)</f>
        <v/>
      </c>
      <c r="C60" s="421" t="str">
        <f>IF(基本情報入力シート!D82="","",基本情報入力シート!D82)</f>
        <v/>
      </c>
      <c r="D60" s="422" t="str">
        <f>IF(基本情報入力シート!E82="","",基本情報入力シート!E82)</f>
        <v/>
      </c>
      <c r="E60" s="422" t="str">
        <f>IF(基本情報入力シート!F82="","",基本情報入力シート!F82)</f>
        <v/>
      </c>
      <c r="F60" s="422" t="str">
        <f>IF(基本情報入力シート!G82="","",基本情報入力シート!G82)</f>
        <v/>
      </c>
      <c r="G60" s="422" t="str">
        <f>IF(基本情報入力シート!H82="","",基本情報入力シート!H82)</f>
        <v/>
      </c>
      <c r="H60" s="422" t="str">
        <f>IF(基本情報入力シート!I82="","",基本情報入力シート!I82)</f>
        <v/>
      </c>
      <c r="I60" s="422" t="str">
        <f>IF(基本情報入力シート!J82="","",基本情報入力シート!J82)</f>
        <v/>
      </c>
      <c r="J60" s="422" t="str">
        <f>IF(基本情報入力シート!K82="","",基本情報入力シート!K82)</f>
        <v/>
      </c>
      <c r="K60" s="423" t="str">
        <f>IF(基本情報入力シート!L82="","",基本情報入力シート!L82)</f>
        <v/>
      </c>
      <c r="L60" s="424" t="str">
        <f>IF(基本情報入力シート!M82="","",基本情報入力シート!M82)</f>
        <v/>
      </c>
      <c r="M60" s="424" t="str">
        <f>IF(基本情報入力シート!R82="","",基本情報入力シート!R82)</f>
        <v/>
      </c>
      <c r="N60" s="424" t="str">
        <f>IF(基本情報入力シート!W82="","",基本情報入力シート!W82)</f>
        <v/>
      </c>
      <c r="O60" s="419" t="str">
        <f>IF(基本情報入力シート!X82="","",基本情報入力シート!X82)</f>
        <v/>
      </c>
      <c r="P60" s="425" t="str">
        <f>IF(基本情報入力シート!Y82="","",基本情報入力シート!Y82)</f>
        <v/>
      </c>
      <c r="Q60" s="426" t="str">
        <f>IF(基本情報入力シート!AB82="","",基本情報入力シート!AB82)</f>
        <v/>
      </c>
      <c r="R60" s="445"/>
      <c r="S60" s="446"/>
      <c r="T60" s="447" t="str">
        <f>IFERROR(IF(R60="","",VLOOKUP(P60,[7]【参考】数式用!$A$5:$H$34,MATCH(S60,[7]【参考】数式用!$F$4:$H$4,0)+5,0)),"")</f>
        <v/>
      </c>
      <c r="U60" s="463" t="str">
        <f>IF(S60="特定加算Ⅰ",VLOOKUP(P60,[7]【参考】数式用!$A$5:$I$28,9,FALSE),"-")</f>
        <v>-</v>
      </c>
      <c r="V60" s="69" t="s">
        <v>141</v>
      </c>
      <c r="W60" s="448"/>
      <c r="X60" s="84" t="s">
        <v>142</v>
      </c>
      <c r="Y60" s="448"/>
      <c r="Z60" s="225" t="s">
        <v>143</v>
      </c>
      <c r="AA60" s="448"/>
      <c r="AB60" s="84" t="s">
        <v>142</v>
      </c>
      <c r="AC60" s="448"/>
      <c r="AD60" s="84" t="s">
        <v>144</v>
      </c>
      <c r="AE60" s="431" t="s">
        <v>145</v>
      </c>
      <c r="AF60" s="432" t="str">
        <f t="shared" si="1"/>
        <v/>
      </c>
      <c r="AG60" s="433" t="s">
        <v>146</v>
      </c>
      <c r="AH60" s="434" t="str">
        <f t="shared" si="2"/>
        <v/>
      </c>
      <c r="AJ60" s="71" t="str">
        <f t="shared" si="3"/>
        <v>○</v>
      </c>
      <c r="AK60" s="72" t="str">
        <f t="shared" si="5"/>
        <v/>
      </c>
      <c r="AL60" s="72"/>
      <c r="AM60" s="72"/>
      <c r="AN60" s="72"/>
      <c r="AO60" s="72"/>
      <c r="AP60" s="72"/>
      <c r="AQ60" s="72"/>
      <c r="AR60" s="72"/>
      <c r="AS60" s="449"/>
    </row>
    <row r="61" spans="1:45" ht="33" customHeight="1" thickBot="1">
      <c r="A61" s="419">
        <f t="shared" si="4"/>
        <v>50</v>
      </c>
      <c r="B61" s="420" t="str">
        <f>IF(基本情報入力シート!C83="","",基本情報入力シート!C83)</f>
        <v/>
      </c>
      <c r="C61" s="421" t="str">
        <f>IF(基本情報入力シート!D83="","",基本情報入力シート!D83)</f>
        <v/>
      </c>
      <c r="D61" s="422" t="str">
        <f>IF(基本情報入力シート!E83="","",基本情報入力シート!E83)</f>
        <v/>
      </c>
      <c r="E61" s="422" t="str">
        <f>IF(基本情報入力シート!F83="","",基本情報入力シート!F83)</f>
        <v/>
      </c>
      <c r="F61" s="422" t="str">
        <f>IF(基本情報入力シート!G83="","",基本情報入力シート!G83)</f>
        <v/>
      </c>
      <c r="G61" s="422" t="str">
        <f>IF(基本情報入力シート!H83="","",基本情報入力シート!H83)</f>
        <v/>
      </c>
      <c r="H61" s="422" t="str">
        <f>IF(基本情報入力シート!I83="","",基本情報入力シート!I83)</f>
        <v/>
      </c>
      <c r="I61" s="422" t="str">
        <f>IF(基本情報入力シート!J83="","",基本情報入力シート!J83)</f>
        <v/>
      </c>
      <c r="J61" s="422" t="str">
        <f>IF(基本情報入力シート!K83="","",基本情報入力シート!K83)</f>
        <v/>
      </c>
      <c r="K61" s="423" t="str">
        <f>IF(基本情報入力シート!L83="","",基本情報入力シート!L83)</f>
        <v/>
      </c>
      <c r="L61" s="424" t="str">
        <f>IF(基本情報入力シート!M83="","",基本情報入力シート!M83)</f>
        <v/>
      </c>
      <c r="M61" s="424" t="str">
        <f>IF(基本情報入力シート!R83="","",基本情報入力シート!R83)</f>
        <v/>
      </c>
      <c r="N61" s="424" t="str">
        <f>IF(基本情報入力シート!W83="","",基本情報入力シート!W83)</f>
        <v/>
      </c>
      <c r="O61" s="419" t="str">
        <f>IF(基本情報入力シート!X83="","",基本情報入力シート!X83)</f>
        <v/>
      </c>
      <c r="P61" s="425" t="str">
        <f>IF(基本情報入力シート!Y83="","",基本情報入力シート!Y83)</f>
        <v/>
      </c>
      <c r="Q61" s="426" t="str">
        <f>IF(基本情報入力シート!AB83="","",基本情報入力シート!AB83)</f>
        <v/>
      </c>
      <c r="R61" s="445"/>
      <c r="S61" s="446"/>
      <c r="T61" s="447" t="str">
        <f>IFERROR(IF(R61="","",VLOOKUP(P61,[7]【参考】数式用!$A$5:$H$34,MATCH(S61,[7]【参考】数式用!$F$4:$H$4,0)+5,0)),"")</f>
        <v/>
      </c>
      <c r="U61" s="463" t="str">
        <f>IF(S61="特定加算Ⅰ",VLOOKUP(P61,[7]【参考】数式用!$A$5:$I$28,9,FALSE),"-")</f>
        <v>-</v>
      </c>
      <c r="V61" s="69" t="s">
        <v>141</v>
      </c>
      <c r="W61" s="448"/>
      <c r="X61" s="84" t="s">
        <v>142</v>
      </c>
      <c r="Y61" s="448"/>
      <c r="Z61" s="225" t="s">
        <v>143</v>
      </c>
      <c r="AA61" s="448"/>
      <c r="AB61" s="84" t="s">
        <v>142</v>
      </c>
      <c r="AC61" s="448"/>
      <c r="AD61" s="84" t="s">
        <v>144</v>
      </c>
      <c r="AE61" s="431" t="s">
        <v>145</v>
      </c>
      <c r="AF61" s="432" t="str">
        <f t="shared" si="1"/>
        <v/>
      </c>
      <c r="AG61" s="433" t="s">
        <v>146</v>
      </c>
      <c r="AH61" s="434" t="str">
        <f t="shared" si="2"/>
        <v/>
      </c>
      <c r="AJ61" s="71" t="str">
        <f t="shared" si="3"/>
        <v>○</v>
      </c>
      <c r="AK61" s="72" t="str">
        <f t="shared" si="5"/>
        <v/>
      </c>
      <c r="AL61" s="72"/>
      <c r="AM61" s="72"/>
      <c r="AN61" s="72"/>
      <c r="AO61" s="72"/>
      <c r="AP61" s="72"/>
      <c r="AQ61" s="72"/>
      <c r="AR61" s="72"/>
      <c r="AS61" s="449"/>
    </row>
    <row r="62" spans="1:45" ht="33" customHeight="1" thickBot="1">
      <c r="A62" s="419">
        <f t="shared" si="4"/>
        <v>51</v>
      </c>
      <c r="B62" s="420" t="str">
        <f>IF(基本情報入力シート!C84="","",基本情報入力シート!C84)</f>
        <v/>
      </c>
      <c r="C62" s="421" t="str">
        <f>IF(基本情報入力シート!D84="","",基本情報入力シート!D84)</f>
        <v/>
      </c>
      <c r="D62" s="422" t="str">
        <f>IF(基本情報入力シート!E84="","",基本情報入力シート!E84)</f>
        <v/>
      </c>
      <c r="E62" s="422" t="str">
        <f>IF(基本情報入力シート!F84="","",基本情報入力シート!F84)</f>
        <v/>
      </c>
      <c r="F62" s="422" t="str">
        <f>IF(基本情報入力シート!G84="","",基本情報入力シート!G84)</f>
        <v/>
      </c>
      <c r="G62" s="422" t="str">
        <f>IF(基本情報入力シート!H84="","",基本情報入力シート!H84)</f>
        <v/>
      </c>
      <c r="H62" s="422" t="str">
        <f>IF(基本情報入力シート!I84="","",基本情報入力シート!I84)</f>
        <v/>
      </c>
      <c r="I62" s="422" t="str">
        <f>IF(基本情報入力シート!J84="","",基本情報入力シート!J84)</f>
        <v/>
      </c>
      <c r="J62" s="422" t="str">
        <f>IF(基本情報入力シート!K84="","",基本情報入力シート!K84)</f>
        <v/>
      </c>
      <c r="K62" s="423" t="str">
        <f>IF(基本情報入力シート!L84="","",基本情報入力シート!L84)</f>
        <v/>
      </c>
      <c r="L62" s="424" t="str">
        <f>IF(基本情報入力シート!M84="","",基本情報入力シート!M84)</f>
        <v/>
      </c>
      <c r="M62" s="424" t="str">
        <f>IF(基本情報入力シート!R84="","",基本情報入力シート!R84)</f>
        <v/>
      </c>
      <c r="N62" s="424" t="str">
        <f>IF(基本情報入力シート!W84="","",基本情報入力シート!W84)</f>
        <v/>
      </c>
      <c r="O62" s="419" t="str">
        <f>IF(基本情報入力シート!X84="","",基本情報入力シート!X84)</f>
        <v/>
      </c>
      <c r="P62" s="425" t="str">
        <f>IF(基本情報入力シート!Y84="","",基本情報入力シート!Y84)</f>
        <v/>
      </c>
      <c r="Q62" s="426" t="str">
        <f>IF(基本情報入力シート!AB84="","",基本情報入力シート!AB84)</f>
        <v/>
      </c>
      <c r="R62" s="445"/>
      <c r="S62" s="446"/>
      <c r="T62" s="447" t="str">
        <f>IFERROR(IF(R62="","",VLOOKUP(P62,[7]【参考】数式用!$A$5:$H$34,MATCH(S62,[7]【参考】数式用!$F$4:$H$4,0)+5,0)),"")</f>
        <v/>
      </c>
      <c r="U62" s="463" t="str">
        <f>IF(S62="特定加算Ⅰ",VLOOKUP(P62,[7]【参考】数式用!$A$5:$I$28,9,FALSE),"-")</f>
        <v>-</v>
      </c>
      <c r="V62" s="69" t="s">
        <v>141</v>
      </c>
      <c r="W62" s="448"/>
      <c r="X62" s="84" t="s">
        <v>142</v>
      </c>
      <c r="Y62" s="448"/>
      <c r="Z62" s="225" t="s">
        <v>143</v>
      </c>
      <c r="AA62" s="448"/>
      <c r="AB62" s="84" t="s">
        <v>142</v>
      </c>
      <c r="AC62" s="448"/>
      <c r="AD62" s="84" t="s">
        <v>144</v>
      </c>
      <c r="AE62" s="431" t="s">
        <v>145</v>
      </c>
      <c r="AF62" s="432" t="str">
        <f t="shared" si="1"/>
        <v/>
      </c>
      <c r="AG62" s="433" t="s">
        <v>146</v>
      </c>
      <c r="AH62" s="434" t="str">
        <f t="shared" si="2"/>
        <v/>
      </c>
      <c r="AJ62" s="71" t="str">
        <f t="shared" si="3"/>
        <v>○</v>
      </c>
      <c r="AK62" s="72" t="str">
        <f t="shared" si="5"/>
        <v/>
      </c>
      <c r="AL62" s="72"/>
      <c r="AM62" s="72"/>
      <c r="AN62" s="72"/>
      <c r="AO62" s="72"/>
      <c r="AP62" s="72"/>
      <c r="AQ62" s="72"/>
      <c r="AR62" s="72"/>
      <c r="AS62" s="449"/>
    </row>
    <row r="63" spans="1:45" ht="33" customHeight="1" thickBot="1">
      <c r="A63" s="419">
        <f t="shared" si="4"/>
        <v>52</v>
      </c>
      <c r="B63" s="420" t="str">
        <f>IF(基本情報入力シート!C85="","",基本情報入力シート!C85)</f>
        <v/>
      </c>
      <c r="C63" s="421" t="str">
        <f>IF(基本情報入力シート!D85="","",基本情報入力シート!D85)</f>
        <v/>
      </c>
      <c r="D63" s="422" t="str">
        <f>IF(基本情報入力シート!E85="","",基本情報入力シート!E85)</f>
        <v/>
      </c>
      <c r="E63" s="422" t="str">
        <f>IF(基本情報入力シート!F85="","",基本情報入力シート!F85)</f>
        <v/>
      </c>
      <c r="F63" s="422" t="str">
        <f>IF(基本情報入力シート!G85="","",基本情報入力シート!G85)</f>
        <v/>
      </c>
      <c r="G63" s="422" t="str">
        <f>IF(基本情報入力シート!H85="","",基本情報入力シート!H85)</f>
        <v/>
      </c>
      <c r="H63" s="422" t="str">
        <f>IF(基本情報入力シート!I85="","",基本情報入力シート!I85)</f>
        <v/>
      </c>
      <c r="I63" s="422" t="str">
        <f>IF(基本情報入力シート!J85="","",基本情報入力シート!J85)</f>
        <v/>
      </c>
      <c r="J63" s="422" t="str">
        <f>IF(基本情報入力シート!K85="","",基本情報入力シート!K85)</f>
        <v/>
      </c>
      <c r="K63" s="423" t="str">
        <f>IF(基本情報入力シート!L85="","",基本情報入力シート!L85)</f>
        <v/>
      </c>
      <c r="L63" s="424" t="str">
        <f>IF(基本情報入力シート!M85="","",基本情報入力シート!M85)</f>
        <v/>
      </c>
      <c r="M63" s="424" t="str">
        <f>IF(基本情報入力シート!R85="","",基本情報入力シート!R85)</f>
        <v/>
      </c>
      <c r="N63" s="424" t="str">
        <f>IF(基本情報入力シート!W85="","",基本情報入力シート!W85)</f>
        <v/>
      </c>
      <c r="O63" s="419" t="str">
        <f>IF(基本情報入力シート!X85="","",基本情報入力シート!X85)</f>
        <v/>
      </c>
      <c r="P63" s="425" t="str">
        <f>IF(基本情報入力シート!Y85="","",基本情報入力シート!Y85)</f>
        <v/>
      </c>
      <c r="Q63" s="426" t="str">
        <f>IF(基本情報入力シート!AB85="","",基本情報入力シート!AB85)</f>
        <v/>
      </c>
      <c r="R63" s="445"/>
      <c r="S63" s="446"/>
      <c r="T63" s="447" t="str">
        <f>IFERROR(IF(R63="","",VLOOKUP(P63,[7]【参考】数式用!$A$5:$H$34,MATCH(S63,[7]【参考】数式用!$F$4:$H$4,0)+5,0)),"")</f>
        <v/>
      </c>
      <c r="U63" s="463" t="str">
        <f>IF(S63="特定加算Ⅰ",VLOOKUP(P63,[7]【参考】数式用!$A$5:$I$28,9,FALSE),"-")</f>
        <v>-</v>
      </c>
      <c r="V63" s="69" t="s">
        <v>141</v>
      </c>
      <c r="W63" s="448"/>
      <c r="X63" s="84" t="s">
        <v>142</v>
      </c>
      <c r="Y63" s="448"/>
      <c r="Z63" s="225" t="s">
        <v>143</v>
      </c>
      <c r="AA63" s="448"/>
      <c r="AB63" s="84" t="s">
        <v>142</v>
      </c>
      <c r="AC63" s="448"/>
      <c r="AD63" s="84" t="s">
        <v>144</v>
      </c>
      <c r="AE63" s="431" t="s">
        <v>145</v>
      </c>
      <c r="AF63" s="432" t="str">
        <f t="shared" si="1"/>
        <v/>
      </c>
      <c r="AG63" s="433" t="s">
        <v>146</v>
      </c>
      <c r="AH63" s="434" t="str">
        <f t="shared" si="2"/>
        <v/>
      </c>
      <c r="AJ63" s="71" t="str">
        <f t="shared" si="3"/>
        <v>○</v>
      </c>
      <c r="AK63" s="72" t="str">
        <f t="shared" si="5"/>
        <v/>
      </c>
      <c r="AL63" s="72"/>
      <c r="AM63" s="72"/>
      <c r="AN63" s="72"/>
      <c r="AO63" s="72"/>
      <c r="AP63" s="72"/>
      <c r="AQ63" s="72"/>
      <c r="AR63" s="72"/>
      <c r="AS63" s="449"/>
    </row>
    <row r="64" spans="1:45" ht="33" customHeight="1" thickBot="1">
      <c r="A64" s="419">
        <f t="shared" si="4"/>
        <v>53</v>
      </c>
      <c r="B64" s="420" t="str">
        <f>IF(基本情報入力シート!C86="","",基本情報入力シート!C86)</f>
        <v/>
      </c>
      <c r="C64" s="421" t="str">
        <f>IF(基本情報入力シート!D86="","",基本情報入力シート!D86)</f>
        <v/>
      </c>
      <c r="D64" s="422" t="str">
        <f>IF(基本情報入力シート!E86="","",基本情報入力シート!E86)</f>
        <v/>
      </c>
      <c r="E64" s="422" t="str">
        <f>IF(基本情報入力シート!F86="","",基本情報入力シート!F86)</f>
        <v/>
      </c>
      <c r="F64" s="422" t="str">
        <f>IF(基本情報入力シート!G86="","",基本情報入力シート!G86)</f>
        <v/>
      </c>
      <c r="G64" s="422" t="str">
        <f>IF(基本情報入力シート!H86="","",基本情報入力シート!H86)</f>
        <v/>
      </c>
      <c r="H64" s="422" t="str">
        <f>IF(基本情報入力シート!I86="","",基本情報入力シート!I86)</f>
        <v/>
      </c>
      <c r="I64" s="422" t="str">
        <f>IF(基本情報入力シート!J86="","",基本情報入力シート!J86)</f>
        <v/>
      </c>
      <c r="J64" s="422" t="str">
        <f>IF(基本情報入力シート!K86="","",基本情報入力シート!K86)</f>
        <v/>
      </c>
      <c r="K64" s="423" t="str">
        <f>IF(基本情報入力シート!L86="","",基本情報入力シート!L86)</f>
        <v/>
      </c>
      <c r="L64" s="424" t="str">
        <f>IF(基本情報入力シート!M86="","",基本情報入力シート!M86)</f>
        <v/>
      </c>
      <c r="M64" s="424" t="str">
        <f>IF(基本情報入力シート!R86="","",基本情報入力シート!R86)</f>
        <v/>
      </c>
      <c r="N64" s="424" t="str">
        <f>IF(基本情報入力シート!W86="","",基本情報入力シート!W86)</f>
        <v/>
      </c>
      <c r="O64" s="419" t="str">
        <f>IF(基本情報入力シート!X86="","",基本情報入力シート!X86)</f>
        <v/>
      </c>
      <c r="P64" s="425" t="str">
        <f>IF(基本情報入力シート!Y86="","",基本情報入力シート!Y86)</f>
        <v/>
      </c>
      <c r="Q64" s="426" t="str">
        <f>IF(基本情報入力シート!AB86="","",基本情報入力シート!AB86)</f>
        <v/>
      </c>
      <c r="R64" s="445"/>
      <c r="S64" s="446"/>
      <c r="T64" s="447" t="str">
        <f>IFERROR(IF(R64="","",VLOOKUP(P64,[7]【参考】数式用!$A$5:$H$34,MATCH(S64,[7]【参考】数式用!$F$4:$H$4,0)+5,0)),"")</f>
        <v/>
      </c>
      <c r="U64" s="463" t="str">
        <f>IF(S64="特定加算Ⅰ",VLOOKUP(P64,[7]【参考】数式用!$A$5:$I$28,9,FALSE),"-")</f>
        <v>-</v>
      </c>
      <c r="V64" s="69" t="s">
        <v>141</v>
      </c>
      <c r="W64" s="448"/>
      <c r="X64" s="84" t="s">
        <v>142</v>
      </c>
      <c r="Y64" s="448"/>
      <c r="Z64" s="225" t="s">
        <v>143</v>
      </c>
      <c r="AA64" s="448"/>
      <c r="AB64" s="84" t="s">
        <v>142</v>
      </c>
      <c r="AC64" s="448"/>
      <c r="AD64" s="84" t="s">
        <v>144</v>
      </c>
      <c r="AE64" s="431" t="s">
        <v>145</v>
      </c>
      <c r="AF64" s="432" t="str">
        <f t="shared" si="1"/>
        <v/>
      </c>
      <c r="AG64" s="433" t="s">
        <v>146</v>
      </c>
      <c r="AH64" s="434" t="str">
        <f t="shared" si="2"/>
        <v/>
      </c>
      <c r="AJ64" s="71" t="str">
        <f t="shared" si="3"/>
        <v>○</v>
      </c>
      <c r="AK64" s="72" t="str">
        <f t="shared" si="5"/>
        <v/>
      </c>
      <c r="AL64" s="72"/>
      <c r="AM64" s="72"/>
      <c r="AN64" s="72"/>
      <c r="AO64" s="72"/>
      <c r="AP64" s="72"/>
      <c r="AQ64" s="72"/>
      <c r="AR64" s="72"/>
      <c r="AS64" s="449"/>
    </row>
    <row r="65" spans="1:45" ht="33" customHeight="1" thickBot="1">
      <c r="A65" s="419">
        <f t="shared" si="4"/>
        <v>54</v>
      </c>
      <c r="B65" s="420" t="str">
        <f>IF(基本情報入力シート!C87="","",基本情報入力シート!C87)</f>
        <v/>
      </c>
      <c r="C65" s="421" t="str">
        <f>IF(基本情報入力シート!D87="","",基本情報入力シート!D87)</f>
        <v/>
      </c>
      <c r="D65" s="422" t="str">
        <f>IF(基本情報入力シート!E87="","",基本情報入力シート!E87)</f>
        <v/>
      </c>
      <c r="E65" s="422" t="str">
        <f>IF(基本情報入力シート!F87="","",基本情報入力シート!F87)</f>
        <v/>
      </c>
      <c r="F65" s="422" t="str">
        <f>IF(基本情報入力シート!G87="","",基本情報入力シート!G87)</f>
        <v/>
      </c>
      <c r="G65" s="422" t="str">
        <f>IF(基本情報入力シート!H87="","",基本情報入力シート!H87)</f>
        <v/>
      </c>
      <c r="H65" s="422" t="str">
        <f>IF(基本情報入力シート!I87="","",基本情報入力シート!I87)</f>
        <v/>
      </c>
      <c r="I65" s="422" t="str">
        <f>IF(基本情報入力シート!J87="","",基本情報入力シート!J87)</f>
        <v/>
      </c>
      <c r="J65" s="422" t="str">
        <f>IF(基本情報入力シート!K87="","",基本情報入力シート!K87)</f>
        <v/>
      </c>
      <c r="K65" s="423" t="str">
        <f>IF(基本情報入力シート!L87="","",基本情報入力シート!L87)</f>
        <v/>
      </c>
      <c r="L65" s="424" t="str">
        <f>IF(基本情報入力シート!M87="","",基本情報入力シート!M87)</f>
        <v/>
      </c>
      <c r="M65" s="424" t="str">
        <f>IF(基本情報入力シート!R87="","",基本情報入力シート!R87)</f>
        <v/>
      </c>
      <c r="N65" s="424" t="str">
        <f>IF(基本情報入力シート!W87="","",基本情報入力シート!W87)</f>
        <v/>
      </c>
      <c r="O65" s="419" t="str">
        <f>IF(基本情報入力シート!X87="","",基本情報入力シート!X87)</f>
        <v/>
      </c>
      <c r="P65" s="425" t="str">
        <f>IF(基本情報入力シート!Y87="","",基本情報入力シート!Y87)</f>
        <v/>
      </c>
      <c r="Q65" s="426" t="str">
        <f>IF(基本情報入力シート!AB87="","",基本情報入力シート!AB87)</f>
        <v/>
      </c>
      <c r="R65" s="445"/>
      <c r="S65" s="446"/>
      <c r="T65" s="447" t="str">
        <f>IFERROR(IF(R65="","",VLOOKUP(P65,[7]【参考】数式用!$A$5:$H$34,MATCH(S65,[7]【参考】数式用!$F$4:$H$4,0)+5,0)),"")</f>
        <v/>
      </c>
      <c r="U65" s="463" t="str">
        <f>IF(S65="特定加算Ⅰ",VLOOKUP(P65,[7]【参考】数式用!$A$5:$I$28,9,FALSE),"-")</f>
        <v>-</v>
      </c>
      <c r="V65" s="69" t="s">
        <v>141</v>
      </c>
      <c r="W65" s="448"/>
      <c r="X65" s="84" t="s">
        <v>142</v>
      </c>
      <c r="Y65" s="448"/>
      <c r="Z65" s="225" t="s">
        <v>143</v>
      </c>
      <c r="AA65" s="448"/>
      <c r="AB65" s="84" t="s">
        <v>142</v>
      </c>
      <c r="AC65" s="448"/>
      <c r="AD65" s="84" t="s">
        <v>144</v>
      </c>
      <c r="AE65" s="431" t="s">
        <v>145</v>
      </c>
      <c r="AF65" s="432" t="str">
        <f t="shared" si="1"/>
        <v/>
      </c>
      <c r="AG65" s="433" t="s">
        <v>146</v>
      </c>
      <c r="AH65" s="434" t="str">
        <f t="shared" si="2"/>
        <v/>
      </c>
      <c r="AJ65" s="71" t="str">
        <f t="shared" si="3"/>
        <v>○</v>
      </c>
      <c r="AK65" s="72" t="str">
        <f t="shared" si="5"/>
        <v/>
      </c>
      <c r="AL65" s="72"/>
      <c r="AM65" s="72"/>
      <c r="AN65" s="72"/>
      <c r="AO65" s="72"/>
      <c r="AP65" s="72"/>
      <c r="AQ65" s="72"/>
      <c r="AR65" s="72"/>
      <c r="AS65" s="449"/>
    </row>
    <row r="66" spans="1:45" ht="33" customHeight="1" thickBot="1">
      <c r="A66" s="419">
        <f t="shared" si="4"/>
        <v>55</v>
      </c>
      <c r="B66" s="420" t="str">
        <f>IF(基本情報入力シート!C88="","",基本情報入力シート!C88)</f>
        <v/>
      </c>
      <c r="C66" s="421" t="str">
        <f>IF(基本情報入力シート!D88="","",基本情報入力シート!D88)</f>
        <v/>
      </c>
      <c r="D66" s="422" t="str">
        <f>IF(基本情報入力シート!E88="","",基本情報入力シート!E88)</f>
        <v/>
      </c>
      <c r="E66" s="422" t="str">
        <f>IF(基本情報入力シート!F88="","",基本情報入力シート!F88)</f>
        <v/>
      </c>
      <c r="F66" s="422" t="str">
        <f>IF(基本情報入力シート!G88="","",基本情報入力シート!G88)</f>
        <v/>
      </c>
      <c r="G66" s="422" t="str">
        <f>IF(基本情報入力シート!H88="","",基本情報入力シート!H88)</f>
        <v/>
      </c>
      <c r="H66" s="422" t="str">
        <f>IF(基本情報入力シート!I88="","",基本情報入力シート!I88)</f>
        <v/>
      </c>
      <c r="I66" s="422" t="str">
        <f>IF(基本情報入力シート!J88="","",基本情報入力シート!J88)</f>
        <v/>
      </c>
      <c r="J66" s="422" t="str">
        <f>IF(基本情報入力シート!K88="","",基本情報入力シート!K88)</f>
        <v/>
      </c>
      <c r="K66" s="423" t="str">
        <f>IF(基本情報入力シート!L88="","",基本情報入力シート!L88)</f>
        <v/>
      </c>
      <c r="L66" s="424" t="str">
        <f>IF(基本情報入力シート!M88="","",基本情報入力シート!M88)</f>
        <v/>
      </c>
      <c r="M66" s="424" t="str">
        <f>IF(基本情報入力シート!R88="","",基本情報入力シート!R88)</f>
        <v/>
      </c>
      <c r="N66" s="424" t="str">
        <f>IF(基本情報入力シート!W88="","",基本情報入力シート!W88)</f>
        <v/>
      </c>
      <c r="O66" s="419" t="str">
        <f>IF(基本情報入力シート!X88="","",基本情報入力シート!X88)</f>
        <v/>
      </c>
      <c r="P66" s="425" t="str">
        <f>IF(基本情報入力シート!Y88="","",基本情報入力シート!Y88)</f>
        <v/>
      </c>
      <c r="Q66" s="426" t="str">
        <f>IF(基本情報入力シート!AB88="","",基本情報入力シート!AB88)</f>
        <v/>
      </c>
      <c r="R66" s="445"/>
      <c r="S66" s="446"/>
      <c r="T66" s="447" t="str">
        <f>IFERROR(IF(R66="","",VLOOKUP(P66,[7]【参考】数式用!$A$5:$H$34,MATCH(S66,[7]【参考】数式用!$F$4:$H$4,0)+5,0)),"")</f>
        <v/>
      </c>
      <c r="U66" s="463" t="str">
        <f>IF(S66="特定加算Ⅰ",VLOOKUP(P66,[7]【参考】数式用!$A$5:$I$28,9,FALSE),"-")</f>
        <v>-</v>
      </c>
      <c r="V66" s="69" t="s">
        <v>141</v>
      </c>
      <c r="W66" s="448"/>
      <c r="X66" s="84" t="s">
        <v>142</v>
      </c>
      <c r="Y66" s="448"/>
      <c r="Z66" s="225" t="s">
        <v>143</v>
      </c>
      <c r="AA66" s="448"/>
      <c r="AB66" s="84" t="s">
        <v>142</v>
      </c>
      <c r="AC66" s="448"/>
      <c r="AD66" s="84" t="s">
        <v>144</v>
      </c>
      <c r="AE66" s="431" t="s">
        <v>145</v>
      </c>
      <c r="AF66" s="432" t="str">
        <f t="shared" si="1"/>
        <v/>
      </c>
      <c r="AG66" s="433" t="s">
        <v>146</v>
      </c>
      <c r="AH66" s="434" t="str">
        <f t="shared" si="2"/>
        <v/>
      </c>
      <c r="AJ66" s="71" t="str">
        <f t="shared" si="3"/>
        <v>○</v>
      </c>
      <c r="AK66" s="72" t="str">
        <f t="shared" si="5"/>
        <v/>
      </c>
      <c r="AL66" s="72"/>
      <c r="AM66" s="72"/>
      <c r="AN66" s="72"/>
      <c r="AO66" s="72"/>
      <c r="AP66" s="72"/>
      <c r="AQ66" s="72"/>
      <c r="AR66" s="72"/>
      <c r="AS66" s="449"/>
    </row>
    <row r="67" spans="1:45" ht="33" customHeight="1" thickBot="1">
      <c r="A67" s="419">
        <f t="shared" si="4"/>
        <v>56</v>
      </c>
      <c r="B67" s="420" t="str">
        <f>IF(基本情報入力シート!C89="","",基本情報入力シート!C89)</f>
        <v/>
      </c>
      <c r="C67" s="421" t="str">
        <f>IF(基本情報入力シート!D89="","",基本情報入力シート!D89)</f>
        <v/>
      </c>
      <c r="D67" s="422" t="str">
        <f>IF(基本情報入力シート!E89="","",基本情報入力シート!E89)</f>
        <v/>
      </c>
      <c r="E67" s="422" t="str">
        <f>IF(基本情報入力シート!F89="","",基本情報入力シート!F89)</f>
        <v/>
      </c>
      <c r="F67" s="422" t="str">
        <f>IF(基本情報入力シート!G89="","",基本情報入力シート!G89)</f>
        <v/>
      </c>
      <c r="G67" s="422" t="str">
        <f>IF(基本情報入力シート!H89="","",基本情報入力シート!H89)</f>
        <v/>
      </c>
      <c r="H67" s="422" t="str">
        <f>IF(基本情報入力シート!I89="","",基本情報入力シート!I89)</f>
        <v/>
      </c>
      <c r="I67" s="422" t="str">
        <f>IF(基本情報入力シート!J89="","",基本情報入力シート!J89)</f>
        <v/>
      </c>
      <c r="J67" s="422" t="str">
        <f>IF(基本情報入力シート!K89="","",基本情報入力シート!K89)</f>
        <v/>
      </c>
      <c r="K67" s="423" t="str">
        <f>IF(基本情報入力シート!L89="","",基本情報入力シート!L89)</f>
        <v/>
      </c>
      <c r="L67" s="424" t="str">
        <f>IF(基本情報入力シート!M89="","",基本情報入力シート!M89)</f>
        <v/>
      </c>
      <c r="M67" s="424" t="str">
        <f>IF(基本情報入力シート!R89="","",基本情報入力シート!R89)</f>
        <v/>
      </c>
      <c r="N67" s="424" t="str">
        <f>IF(基本情報入力シート!W89="","",基本情報入力シート!W89)</f>
        <v/>
      </c>
      <c r="O67" s="419" t="str">
        <f>IF(基本情報入力シート!X89="","",基本情報入力シート!X89)</f>
        <v/>
      </c>
      <c r="P67" s="425" t="str">
        <f>IF(基本情報入力シート!Y89="","",基本情報入力シート!Y89)</f>
        <v/>
      </c>
      <c r="Q67" s="426" t="str">
        <f>IF(基本情報入力シート!AB89="","",基本情報入力シート!AB89)</f>
        <v/>
      </c>
      <c r="R67" s="445"/>
      <c r="S67" s="446"/>
      <c r="T67" s="447" t="str">
        <f>IFERROR(IF(R67="","",VLOOKUP(P67,[7]【参考】数式用!$A$5:$H$34,MATCH(S67,[7]【参考】数式用!$F$4:$H$4,0)+5,0)),"")</f>
        <v/>
      </c>
      <c r="U67" s="463" t="str">
        <f>IF(S67="特定加算Ⅰ",VLOOKUP(P67,[7]【参考】数式用!$A$5:$I$28,9,FALSE),"-")</f>
        <v>-</v>
      </c>
      <c r="V67" s="69" t="s">
        <v>141</v>
      </c>
      <c r="W67" s="448"/>
      <c r="X67" s="84" t="s">
        <v>142</v>
      </c>
      <c r="Y67" s="448"/>
      <c r="Z67" s="225" t="s">
        <v>143</v>
      </c>
      <c r="AA67" s="448"/>
      <c r="AB67" s="84" t="s">
        <v>142</v>
      </c>
      <c r="AC67" s="448"/>
      <c r="AD67" s="84" t="s">
        <v>144</v>
      </c>
      <c r="AE67" s="431" t="s">
        <v>145</v>
      </c>
      <c r="AF67" s="432" t="str">
        <f t="shared" si="1"/>
        <v/>
      </c>
      <c r="AG67" s="433" t="s">
        <v>146</v>
      </c>
      <c r="AH67" s="434" t="str">
        <f t="shared" si="2"/>
        <v/>
      </c>
      <c r="AJ67" s="71" t="str">
        <f t="shared" si="3"/>
        <v>○</v>
      </c>
      <c r="AK67" s="72" t="str">
        <f t="shared" si="5"/>
        <v/>
      </c>
      <c r="AL67" s="72"/>
      <c r="AM67" s="72"/>
      <c r="AN67" s="72"/>
      <c r="AO67" s="72"/>
      <c r="AP67" s="72"/>
      <c r="AQ67" s="72"/>
      <c r="AR67" s="72"/>
      <c r="AS67" s="449"/>
    </row>
    <row r="68" spans="1:45" ht="33" customHeight="1" thickBot="1">
      <c r="A68" s="419">
        <f t="shared" si="4"/>
        <v>57</v>
      </c>
      <c r="B68" s="420" t="str">
        <f>IF(基本情報入力シート!C90="","",基本情報入力シート!C90)</f>
        <v/>
      </c>
      <c r="C68" s="421" t="str">
        <f>IF(基本情報入力シート!D90="","",基本情報入力シート!D90)</f>
        <v/>
      </c>
      <c r="D68" s="422" t="str">
        <f>IF(基本情報入力シート!E90="","",基本情報入力シート!E90)</f>
        <v/>
      </c>
      <c r="E68" s="422" t="str">
        <f>IF(基本情報入力シート!F90="","",基本情報入力シート!F90)</f>
        <v/>
      </c>
      <c r="F68" s="422" t="str">
        <f>IF(基本情報入力シート!G90="","",基本情報入力シート!G90)</f>
        <v/>
      </c>
      <c r="G68" s="422" t="str">
        <f>IF(基本情報入力シート!H90="","",基本情報入力シート!H90)</f>
        <v/>
      </c>
      <c r="H68" s="422" t="str">
        <f>IF(基本情報入力シート!I90="","",基本情報入力シート!I90)</f>
        <v/>
      </c>
      <c r="I68" s="422" t="str">
        <f>IF(基本情報入力シート!J90="","",基本情報入力シート!J90)</f>
        <v/>
      </c>
      <c r="J68" s="422" t="str">
        <f>IF(基本情報入力シート!K90="","",基本情報入力シート!K90)</f>
        <v/>
      </c>
      <c r="K68" s="423" t="str">
        <f>IF(基本情報入力シート!L90="","",基本情報入力シート!L90)</f>
        <v/>
      </c>
      <c r="L68" s="424" t="str">
        <f>IF(基本情報入力シート!M90="","",基本情報入力シート!M90)</f>
        <v/>
      </c>
      <c r="M68" s="424" t="str">
        <f>IF(基本情報入力シート!R90="","",基本情報入力シート!R90)</f>
        <v/>
      </c>
      <c r="N68" s="424" t="str">
        <f>IF(基本情報入力シート!W90="","",基本情報入力シート!W90)</f>
        <v/>
      </c>
      <c r="O68" s="419" t="str">
        <f>IF(基本情報入力シート!X90="","",基本情報入力シート!X90)</f>
        <v/>
      </c>
      <c r="P68" s="425" t="str">
        <f>IF(基本情報入力シート!Y90="","",基本情報入力シート!Y90)</f>
        <v/>
      </c>
      <c r="Q68" s="426" t="str">
        <f>IF(基本情報入力シート!AB90="","",基本情報入力シート!AB90)</f>
        <v/>
      </c>
      <c r="R68" s="445"/>
      <c r="S68" s="446"/>
      <c r="T68" s="447" t="str">
        <f>IFERROR(IF(R68="","",VLOOKUP(P68,[7]【参考】数式用!$A$5:$H$34,MATCH(S68,[7]【参考】数式用!$F$4:$H$4,0)+5,0)),"")</f>
        <v/>
      </c>
      <c r="U68" s="463" t="str">
        <f>IF(S68="特定加算Ⅰ",VLOOKUP(P68,[7]【参考】数式用!$A$5:$I$28,9,FALSE),"-")</f>
        <v>-</v>
      </c>
      <c r="V68" s="69" t="s">
        <v>141</v>
      </c>
      <c r="W68" s="448"/>
      <c r="X68" s="84" t="s">
        <v>142</v>
      </c>
      <c r="Y68" s="448"/>
      <c r="Z68" s="225" t="s">
        <v>143</v>
      </c>
      <c r="AA68" s="448"/>
      <c r="AB68" s="84" t="s">
        <v>142</v>
      </c>
      <c r="AC68" s="448"/>
      <c r="AD68" s="84" t="s">
        <v>144</v>
      </c>
      <c r="AE68" s="431" t="s">
        <v>145</v>
      </c>
      <c r="AF68" s="432" t="str">
        <f t="shared" si="1"/>
        <v/>
      </c>
      <c r="AG68" s="433" t="s">
        <v>146</v>
      </c>
      <c r="AH68" s="434" t="str">
        <f t="shared" si="2"/>
        <v/>
      </c>
      <c r="AJ68" s="71" t="str">
        <f t="shared" si="3"/>
        <v>○</v>
      </c>
      <c r="AK68" s="72" t="str">
        <f t="shared" si="5"/>
        <v/>
      </c>
      <c r="AL68" s="72"/>
      <c r="AM68" s="72"/>
      <c r="AN68" s="72"/>
      <c r="AO68" s="72"/>
      <c r="AP68" s="72"/>
      <c r="AQ68" s="72"/>
      <c r="AR68" s="72"/>
      <c r="AS68" s="449"/>
    </row>
    <row r="69" spans="1:45" ht="33" customHeight="1" thickBot="1">
      <c r="A69" s="419">
        <f t="shared" si="4"/>
        <v>58</v>
      </c>
      <c r="B69" s="420" t="str">
        <f>IF(基本情報入力シート!C91="","",基本情報入力シート!C91)</f>
        <v/>
      </c>
      <c r="C69" s="421" t="str">
        <f>IF(基本情報入力シート!D91="","",基本情報入力シート!D91)</f>
        <v/>
      </c>
      <c r="D69" s="422" t="str">
        <f>IF(基本情報入力シート!E91="","",基本情報入力シート!E91)</f>
        <v/>
      </c>
      <c r="E69" s="422" t="str">
        <f>IF(基本情報入力シート!F91="","",基本情報入力シート!F91)</f>
        <v/>
      </c>
      <c r="F69" s="422" t="str">
        <f>IF(基本情報入力シート!G91="","",基本情報入力シート!G91)</f>
        <v/>
      </c>
      <c r="G69" s="422" t="str">
        <f>IF(基本情報入力シート!H91="","",基本情報入力シート!H91)</f>
        <v/>
      </c>
      <c r="H69" s="422" t="str">
        <f>IF(基本情報入力シート!I91="","",基本情報入力シート!I91)</f>
        <v/>
      </c>
      <c r="I69" s="422" t="str">
        <f>IF(基本情報入力シート!J91="","",基本情報入力シート!J91)</f>
        <v/>
      </c>
      <c r="J69" s="422" t="str">
        <f>IF(基本情報入力シート!K91="","",基本情報入力シート!K91)</f>
        <v/>
      </c>
      <c r="K69" s="423" t="str">
        <f>IF(基本情報入力シート!L91="","",基本情報入力シート!L91)</f>
        <v/>
      </c>
      <c r="L69" s="424" t="str">
        <f>IF(基本情報入力シート!M91="","",基本情報入力シート!M91)</f>
        <v/>
      </c>
      <c r="M69" s="424" t="str">
        <f>IF(基本情報入力シート!R91="","",基本情報入力シート!R91)</f>
        <v/>
      </c>
      <c r="N69" s="424" t="str">
        <f>IF(基本情報入力シート!W91="","",基本情報入力シート!W91)</f>
        <v/>
      </c>
      <c r="O69" s="419" t="str">
        <f>IF(基本情報入力シート!X91="","",基本情報入力シート!X91)</f>
        <v/>
      </c>
      <c r="P69" s="425" t="str">
        <f>IF(基本情報入力シート!Y91="","",基本情報入力シート!Y91)</f>
        <v/>
      </c>
      <c r="Q69" s="426" t="str">
        <f>IF(基本情報入力シート!AB91="","",基本情報入力シート!AB91)</f>
        <v/>
      </c>
      <c r="R69" s="445"/>
      <c r="S69" s="446"/>
      <c r="T69" s="447" t="str">
        <f>IFERROR(IF(R69="","",VLOOKUP(P69,[7]【参考】数式用!$A$5:$H$34,MATCH(S69,[7]【参考】数式用!$F$4:$H$4,0)+5,0)),"")</f>
        <v/>
      </c>
      <c r="U69" s="463" t="str">
        <f>IF(S69="特定加算Ⅰ",VLOOKUP(P69,[7]【参考】数式用!$A$5:$I$28,9,FALSE),"-")</f>
        <v>-</v>
      </c>
      <c r="V69" s="69" t="s">
        <v>141</v>
      </c>
      <c r="W69" s="448"/>
      <c r="X69" s="84" t="s">
        <v>142</v>
      </c>
      <c r="Y69" s="448"/>
      <c r="Z69" s="225" t="s">
        <v>143</v>
      </c>
      <c r="AA69" s="448"/>
      <c r="AB69" s="84" t="s">
        <v>142</v>
      </c>
      <c r="AC69" s="448"/>
      <c r="AD69" s="84" t="s">
        <v>144</v>
      </c>
      <c r="AE69" s="431" t="s">
        <v>145</v>
      </c>
      <c r="AF69" s="432" t="str">
        <f t="shared" si="1"/>
        <v/>
      </c>
      <c r="AG69" s="433" t="s">
        <v>146</v>
      </c>
      <c r="AH69" s="434" t="str">
        <f t="shared" si="2"/>
        <v/>
      </c>
      <c r="AJ69" s="71" t="str">
        <f t="shared" si="3"/>
        <v>○</v>
      </c>
      <c r="AK69" s="72" t="str">
        <f t="shared" si="5"/>
        <v/>
      </c>
      <c r="AL69" s="72"/>
      <c r="AM69" s="72"/>
      <c r="AN69" s="72"/>
      <c r="AO69" s="72"/>
      <c r="AP69" s="72"/>
      <c r="AQ69" s="72"/>
      <c r="AR69" s="72"/>
      <c r="AS69" s="449"/>
    </row>
    <row r="70" spans="1:45" ht="33" customHeight="1" thickBot="1">
      <c r="A70" s="419">
        <f t="shared" si="4"/>
        <v>59</v>
      </c>
      <c r="B70" s="420" t="str">
        <f>IF(基本情報入力シート!C92="","",基本情報入力シート!C92)</f>
        <v/>
      </c>
      <c r="C70" s="421" t="str">
        <f>IF(基本情報入力シート!D92="","",基本情報入力シート!D92)</f>
        <v/>
      </c>
      <c r="D70" s="422" t="str">
        <f>IF(基本情報入力シート!E92="","",基本情報入力シート!E92)</f>
        <v/>
      </c>
      <c r="E70" s="422" t="str">
        <f>IF(基本情報入力シート!F92="","",基本情報入力シート!F92)</f>
        <v/>
      </c>
      <c r="F70" s="422" t="str">
        <f>IF(基本情報入力シート!G92="","",基本情報入力シート!G92)</f>
        <v/>
      </c>
      <c r="G70" s="422" t="str">
        <f>IF(基本情報入力シート!H92="","",基本情報入力シート!H92)</f>
        <v/>
      </c>
      <c r="H70" s="422" t="str">
        <f>IF(基本情報入力シート!I92="","",基本情報入力シート!I92)</f>
        <v/>
      </c>
      <c r="I70" s="422" t="str">
        <f>IF(基本情報入力シート!J92="","",基本情報入力シート!J92)</f>
        <v/>
      </c>
      <c r="J70" s="422" t="str">
        <f>IF(基本情報入力シート!K92="","",基本情報入力シート!K92)</f>
        <v/>
      </c>
      <c r="K70" s="423" t="str">
        <f>IF(基本情報入力シート!L92="","",基本情報入力シート!L92)</f>
        <v/>
      </c>
      <c r="L70" s="424" t="str">
        <f>IF(基本情報入力シート!M92="","",基本情報入力シート!M92)</f>
        <v/>
      </c>
      <c r="M70" s="424" t="str">
        <f>IF(基本情報入力シート!R92="","",基本情報入力シート!R92)</f>
        <v/>
      </c>
      <c r="N70" s="424" t="str">
        <f>IF(基本情報入力シート!W92="","",基本情報入力シート!W92)</f>
        <v/>
      </c>
      <c r="O70" s="419" t="str">
        <f>IF(基本情報入力シート!X92="","",基本情報入力シート!X92)</f>
        <v/>
      </c>
      <c r="P70" s="425" t="str">
        <f>IF(基本情報入力シート!Y92="","",基本情報入力シート!Y92)</f>
        <v/>
      </c>
      <c r="Q70" s="426" t="str">
        <f>IF(基本情報入力シート!AB92="","",基本情報入力シート!AB92)</f>
        <v/>
      </c>
      <c r="R70" s="445"/>
      <c r="S70" s="446"/>
      <c r="T70" s="447" t="str">
        <f>IFERROR(IF(R70="","",VLOOKUP(P70,[7]【参考】数式用!$A$5:$H$34,MATCH(S70,[7]【参考】数式用!$F$4:$H$4,0)+5,0)),"")</f>
        <v/>
      </c>
      <c r="U70" s="463" t="str">
        <f>IF(S70="特定加算Ⅰ",VLOOKUP(P70,[7]【参考】数式用!$A$5:$I$28,9,FALSE),"-")</f>
        <v>-</v>
      </c>
      <c r="V70" s="69" t="s">
        <v>141</v>
      </c>
      <c r="W70" s="448"/>
      <c r="X70" s="84" t="s">
        <v>142</v>
      </c>
      <c r="Y70" s="448"/>
      <c r="Z70" s="225" t="s">
        <v>143</v>
      </c>
      <c r="AA70" s="448"/>
      <c r="AB70" s="84" t="s">
        <v>142</v>
      </c>
      <c r="AC70" s="448"/>
      <c r="AD70" s="84" t="s">
        <v>144</v>
      </c>
      <c r="AE70" s="431" t="s">
        <v>145</v>
      </c>
      <c r="AF70" s="432" t="str">
        <f t="shared" si="1"/>
        <v/>
      </c>
      <c r="AG70" s="433" t="s">
        <v>146</v>
      </c>
      <c r="AH70" s="434" t="str">
        <f t="shared" si="2"/>
        <v/>
      </c>
      <c r="AJ70" s="71" t="str">
        <f t="shared" si="3"/>
        <v>○</v>
      </c>
      <c r="AK70" s="72" t="str">
        <f t="shared" si="5"/>
        <v/>
      </c>
      <c r="AL70" s="72"/>
      <c r="AM70" s="72"/>
      <c r="AN70" s="72"/>
      <c r="AO70" s="72"/>
      <c r="AP70" s="72"/>
      <c r="AQ70" s="72"/>
      <c r="AR70" s="72"/>
      <c r="AS70" s="449"/>
    </row>
    <row r="71" spans="1:45" ht="33" customHeight="1" thickBot="1">
      <c r="A71" s="419">
        <f t="shared" si="4"/>
        <v>60</v>
      </c>
      <c r="B71" s="420" t="str">
        <f>IF(基本情報入力シート!C93="","",基本情報入力シート!C93)</f>
        <v/>
      </c>
      <c r="C71" s="421" t="str">
        <f>IF(基本情報入力シート!D93="","",基本情報入力シート!D93)</f>
        <v/>
      </c>
      <c r="D71" s="422" t="str">
        <f>IF(基本情報入力シート!E93="","",基本情報入力シート!E93)</f>
        <v/>
      </c>
      <c r="E71" s="422" t="str">
        <f>IF(基本情報入力シート!F93="","",基本情報入力シート!F93)</f>
        <v/>
      </c>
      <c r="F71" s="422" t="str">
        <f>IF(基本情報入力シート!G93="","",基本情報入力シート!G93)</f>
        <v/>
      </c>
      <c r="G71" s="422" t="str">
        <f>IF(基本情報入力シート!H93="","",基本情報入力シート!H93)</f>
        <v/>
      </c>
      <c r="H71" s="422" t="str">
        <f>IF(基本情報入力シート!I93="","",基本情報入力シート!I93)</f>
        <v/>
      </c>
      <c r="I71" s="422" t="str">
        <f>IF(基本情報入力シート!J93="","",基本情報入力シート!J93)</f>
        <v/>
      </c>
      <c r="J71" s="422" t="str">
        <f>IF(基本情報入力シート!K93="","",基本情報入力シート!K93)</f>
        <v/>
      </c>
      <c r="K71" s="423" t="str">
        <f>IF(基本情報入力シート!L93="","",基本情報入力シート!L93)</f>
        <v/>
      </c>
      <c r="L71" s="424" t="str">
        <f>IF(基本情報入力シート!M93="","",基本情報入力シート!M93)</f>
        <v/>
      </c>
      <c r="M71" s="424" t="str">
        <f>IF(基本情報入力シート!R93="","",基本情報入力シート!R93)</f>
        <v/>
      </c>
      <c r="N71" s="424" t="str">
        <f>IF(基本情報入力シート!W93="","",基本情報入力シート!W93)</f>
        <v/>
      </c>
      <c r="O71" s="419" t="str">
        <f>IF(基本情報入力シート!X93="","",基本情報入力シート!X93)</f>
        <v/>
      </c>
      <c r="P71" s="425" t="str">
        <f>IF(基本情報入力シート!Y93="","",基本情報入力シート!Y93)</f>
        <v/>
      </c>
      <c r="Q71" s="426" t="str">
        <f>IF(基本情報入力シート!AB93="","",基本情報入力シート!AB93)</f>
        <v/>
      </c>
      <c r="R71" s="445"/>
      <c r="S71" s="446"/>
      <c r="T71" s="447" t="str">
        <f>IFERROR(IF(R71="","",VLOOKUP(P71,[7]【参考】数式用!$A$5:$H$34,MATCH(S71,[7]【参考】数式用!$F$4:$H$4,0)+5,0)),"")</f>
        <v/>
      </c>
      <c r="U71" s="463" t="str">
        <f>IF(S71="特定加算Ⅰ",VLOOKUP(P71,[7]【参考】数式用!$A$5:$I$28,9,FALSE),"-")</f>
        <v>-</v>
      </c>
      <c r="V71" s="69" t="s">
        <v>141</v>
      </c>
      <c r="W71" s="448"/>
      <c r="X71" s="84" t="s">
        <v>142</v>
      </c>
      <c r="Y71" s="448"/>
      <c r="Z71" s="225" t="s">
        <v>143</v>
      </c>
      <c r="AA71" s="448"/>
      <c r="AB71" s="84" t="s">
        <v>142</v>
      </c>
      <c r="AC71" s="448"/>
      <c r="AD71" s="84" t="s">
        <v>144</v>
      </c>
      <c r="AE71" s="431" t="s">
        <v>145</v>
      </c>
      <c r="AF71" s="432" t="str">
        <f t="shared" si="1"/>
        <v/>
      </c>
      <c r="AG71" s="433" t="s">
        <v>146</v>
      </c>
      <c r="AH71" s="434" t="str">
        <f t="shared" si="2"/>
        <v/>
      </c>
      <c r="AJ71" s="71" t="str">
        <f t="shared" si="3"/>
        <v>○</v>
      </c>
      <c r="AK71" s="72" t="str">
        <f t="shared" si="5"/>
        <v/>
      </c>
      <c r="AL71" s="72"/>
      <c r="AM71" s="72"/>
      <c r="AN71" s="72"/>
      <c r="AO71" s="72"/>
      <c r="AP71" s="72"/>
      <c r="AQ71" s="72"/>
      <c r="AR71" s="72"/>
      <c r="AS71" s="449"/>
    </row>
    <row r="72" spans="1:45" ht="33" customHeight="1" thickBot="1">
      <c r="A72" s="419">
        <f t="shared" si="4"/>
        <v>61</v>
      </c>
      <c r="B72" s="420" t="str">
        <f>IF(基本情報入力シート!C94="","",基本情報入力シート!C94)</f>
        <v/>
      </c>
      <c r="C72" s="421" t="str">
        <f>IF(基本情報入力シート!D94="","",基本情報入力シート!D94)</f>
        <v/>
      </c>
      <c r="D72" s="422" t="str">
        <f>IF(基本情報入力シート!E94="","",基本情報入力シート!E94)</f>
        <v/>
      </c>
      <c r="E72" s="422" t="str">
        <f>IF(基本情報入力シート!F94="","",基本情報入力シート!F94)</f>
        <v/>
      </c>
      <c r="F72" s="422" t="str">
        <f>IF(基本情報入力シート!G94="","",基本情報入力シート!G94)</f>
        <v/>
      </c>
      <c r="G72" s="422" t="str">
        <f>IF(基本情報入力シート!H94="","",基本情報入力シート!H94)</f>
        <v/>
      </c>
      <c r="H72" s="422" t="str">
        <f>IF(基本情報入力シート!I94="","",基本情報入力シート!I94)</f>
        <v/>
      </c>
      <c r="I72" s="422" t="str">
        <f>IF(基本情報入力シート!J94="","",基本情報入力シート!J94)</f>
        <v/>
      </c>
      <c r="J72" s="422" t="str">
        <f>IF(基本情報入力シート!K94="","",基本情報入力シート!K94)</f>
        <v/>
      </c>
      <c r="K72" s="423" t="str">
        <f>IF(基本情報入力シート!L94="","",基本情報入力シート!L94)</f>
        <v/>
      </c>
      <c r="L72" s="424" t="str">
        <f>IF(基本情報入力シート!M94="","",基本情報入力シート!M94)</f>
        <v/>
      </c>
      <c r="M72" s="424" t="str">
        <f>IF(基本情報入力シート!R94="","",基本情報入力シート!R94)</f>
        <v/>
      </c>
      <c r="N72" s="424" t="str">
        <f>IF(基本情報入力シート!W94="","",基本情報入力シート!W94)</f>
        <v/>
      </c>
      <c r="O72" s="419" t="str">
        <f>IF(基本情報入力シート!X94="","",基本情報入力シート!X94)</f>
        <v/>
      </c>
      <c r="P72" s="425" t="str">
        <f>IF(基本情報入力シート!Y94="","",基本情報入力シート!Y94)</f>
        <v/>
      </c>
      <c r="Q72" s="426" t="str">
        <f>IF(基本情報入力シート!AB94="","",基本情報入力シート!AB94)</f>
        <v/>
      </c>
      <c r="R72" s="445"/>
      <c r="S72" s="446"/>
      <c r="T72" s="447" t="str">
        <f>IFERROR(IF(R72="","",VLOOKUP(P72,[7]【参考】数式用!$A$5:$H$34,MATCH(S72,[7]【参考】数式用!$F$4:$H$4,0)+5,0)),"")</f>
        <v/>
      </c>
      <c r="U72" s="463" t="str">
        <f>IF(S72="特定加算Ⅰ",VLOOKUP(P72,[7]【参考】数式用!$A$5:$I$28,9,FALSE),"-")</f>
        <v>-</v>
      </c>
      <c r="V72" s="69" t="s">
        <v>141</v>
      </c>
      <c r="W72" s="448"/>
      <c r="X72" s="84" t="s">
        <v>142</v>
      </c>
      <c r="Y72" s="448"/>
      <c r="Z72" s="225" t="s">
        <v>143</v>
      </c>
      <c r="AA72" s="448"/>
      <c r="AB72" s="84" t="s">
        <v>142</v>
      </c>
      <c r="AC72" s="448"/>
      <c r="AD72" s="84" t="s">
        <v>144</v>
      </c>
      <c r="AE72" s="431" t="s">
        <v>145</v>
      </c>
      <c r="AF72" s="432" t="str">
        <f t="shared" si="1"/>
        <v/>
      </c>
      <c r="AG72" s="433" t="s">
        <v>146</v>
      </c>
      <c r="AH72" s="434" t="str">
        <f t="shared" si="2"/>
        <v/>
      </c>
      <c r="AJ72" s="71" t="str">
        <f t="shared" si="3"/>
        <v>○</v>
      </c>
      <c r="AK72" s="72" t="str">
        <f t="shared" si="5"/>
        <v/>
      </c>
      <c r="AL72" s="72"/>
      <c r="AM72" s="72"/>
      <c r="AN72" s="72"/>
      <c r="AO72" s="72"/>
      <c r="AP72" s="72"/>
      <c r="AQ72" s="72"/>
      <c r="AR72" s="72"/>
      <c r="AS72" s="449"/>
    </row>
    <row r="73" spans="1:45" ht="33" customHeight="1" thickBot="1">
      <c r="A73" s="419">
        <f t="shared" si="4"/>
        <v>62</v>
      </c>
      <c r="B73" s="420" t="str">
        <f>IF(基本情報入力シート!C95="","",基本情報入力シート!C95)</f>
        <v/>
      </c>
      <c r="C73" s="421" t="str">
        <f>IF(基本情報入力シート!D95="","",基本情報入力シート!D95)</f>
        <v/>
      </c>
      <c r="D73" s="422" t="str">
        <f>IF(基本情報入力シート!E95="","",基本情報入力シート!E95)</f>
        <v/>
      </c>
      <c r="E73" s="422" t="str">
        <f>IF(基本情報入力シート!F95="","",基本情報入力シート!F95)</f>
        <v/>
      </c>
      <c r="F73" s="422" t="str">
        <f>IF(基本情報入力シート!G95="","",基本情報入力シート!G95)</f>
        <v/>
      </c>
      <c r="G73" s="422" t="str">
        <f>IF(基本情報入力シート!H95="","",基本情報入力シート!H95)</f>
        <v/>
      </c>
      <c r="H73" s="422" t="str">
        <f>IF(基本情報入力シート!I95="","",基本情報入力シート!I95)</f>
        <v/>
      </c>
      <c r="I73" s="422" t="str">
        <f>IF(基本情報入力シート!J95="","",基本情報入力シート!J95)</f>
        <v/>
      </c>
      <c r="J73" s="422" t="str">
        <f>IF(基本情報入力シート!K95="","",基本情報入力シート!K95)</f>
        <v/>
      </c>
      <c r="K73" s="423" t="str">
        <f>IF(基本情報入力シート!L95="","",基本情報入力シート!L95)</f>
        <v/>
      </c>
      <c r="L73" s="424" t="str">
        <f>IF(基本情報入力シート!M95="","",基本情報入力シート!M95)</f>
        <v/>
      </c>
      <c r="M73" s="424" t="str">
        <f>IF(基本情報入力シート!R95="","",基本情報入力シート!R95)</f>
        <v/>
      </c>
      <c r="N73" s="424" t="str">
        <f>IF(基本情報入力シート!W95="","",基本情報入力シート!W95)</f>
        <v/>
      </c>
      <c r="O73" s="419" t="str">
        <f>IF(基本情報入力シート!X95="","",基本情報入力シート!X95)</f>
        <v/>
      </c>
      <c r="P73" s="425" t="str">
        <f>IF(基本情報入力シート!Y95="","",基本情報入力シート!Y95)</f>
        <v/>
      </c>
      <c r="Q73" s="426" t="str">
        <f>IF(基本情報入力シート!AB95="","",基本情報入力シート!AB95)</f>
        <v/>
      </c>
      <c r="R73" s="445"/>
      <c r="S73" s="446"/>
      <c r="T73" s="447" t="str">
        <f>IFERROR(IF(R73="","",VLOOKUP(P73,[7]【参考】数式用!$A$5:$H$34,MATCH(S73,[7]【参考】数式用!$F$4:$H$4,0)+5,0)),"")</f>
        <v/>
      </c>
      <c r="U73" s="463" t="str">
        <f>IF(S73="特定加算Ⅰ",VLOOKUP(P73,[7]【参考】数式用!$A$5:$I$28,9,FALSE),"-")</f>
        <v>-</v>
      </c>
      <c r="V73" s="69" t="s">
        <v>141</v>
      </c>
      <c r="W73" s="448"/>
      <c r="X73" s="84" t="s">
        <v>142</v>
      </c>
      <c r="Y73" s="448"/>
      <c r="Z73" s="225" t="s">
        <v>143</v>
      </c>
      <c r="AA73" s="448"/>
      <c r="AB73" s="84" t="s">
        <v>142</v>
      </c>
      <c r="AC73" s="448"/>
      <c r="AD73" s="84" t="s">
        <v>144</v>
      </c>
      <c r="AE73" s="431" t="s">
        <v>145</v>
      </c>
      <c r="AF73" s="432" t="str">
        <f t="shared" si="1"/>
        <v/>
      </c>
      <c r="AG73" s="433" t="s">
        <v>146</v>
      </c>
      <c r="AH73" s="434" t="str">
        <f t="shared" si="2"/>
        <v/>
      </c>
      <c r="AJ73" s="71" t="str">
        <f t="shared" si="3"/>
        <v>○</v>
      </c>
      <c r="AK73" s="72" t="str">
        <f t="shared" si="5"/>
        <v/>
      </c>
      <c r="AL73" s="72"/>
      <c r="AM73" s="72"/>
      <c r="AN73" s="72"/>
      <c r="AO73" s="72"/>
      <c r="AP73" s="72"/>
      <c r="AQ73" s="72"/>
      <c r="AR73" s="72"/>
      <c r="AS73" s="449"/>
    </row>
    <row r="74" spans="1:45" ht="33" customHeight="1" thickBot="1">
      <c r="A74" s="419">
        <f t="shared" si="4"/>
        <v>63</v>
      </c>
      <c r="B74" s="420" t="str">
        <f>IF(基本情報入力シート!C96="","",基本情報入力シート!C96)</f>
        <v/>
      </c>
      <c r="C74" s="421" t="str">
        <f>IF(基本情報入力シート!D96="","",基本情報入力シート!D96)</f>
        <v/>
      </c>
      <c r="D74" s="422" t="str">
        <f>IF(基本情報入力シート!E96="","",基本情報入力シート!E96)</f>
        <v/>
      </c>
      <c r="E74" s="422" t="str">
        <f>IF(基本情報入力シート!F96="","",基本情報入力シート!F96)</f>
        <v/>
      </c>
      <c r="F74" s="422" t="str">
        <f>IF(基本情報入力シート!G96="","",基本情報入力シート!G96)</f>
        <v/>
      </c>
      <c r="G74" s="422" t="str">
        <f>IF(基本情報入力シート!H96="","",基本情報入力シート!H96)</f>
        <v/>
      </c>
      <c r="H74" s="422" t="str">
        <f>IF(基本情報入力シート!I96="","",基本情報入力シート!I96)</f>
        <v/>
      </c>
      <c r="I74" s="422" t="str">
        <f>IF(基本情報入力シート!J96="","",基本情報入力シート!J96)</f>
        <v/>
      </c>
      <c r="J74" s="422" t="str">
        <f>IF(基本情報入力シート!K96="","",基本情報入力シート!K96)</f>
        <v/>
      </c>
      <c r="K74" s="423" t="str">
        <f>IF(基本情報入力シート!L96="","",基本情報入力シート!L96)</f>
        <v/>
      </c>
      <c r="L74" s="424" t="str">
        <f>IF(基本情報入力シート!M96="","",基本情報入力シート!M96)</f>
        <v/>
      </c>
      <c r="M74" s="424" t="str">
        <f>IF(基本情報入力シート!R96="","",基本情報入力シート!R96)</f>
        <v/>
      </c>
      <c r="N74" s="424" t="str">
        <f>IF(基本情報入力シート!W96="","",基本情報入力シート!W96)</f>
        <v/>
      </c>
      <c r="O74" s="419" t="str">
        <f>IF(基本情報入力シート!X96="","",基本情報入力シート!X96)</f>
        <v/>
      </c>
      <c r="P74" s="425" t="str">
        <f>IF(基本情報入力シート!Y96="","",基本情報入力シート!Y96)</f>
        <v/>
      </c>
      <c r="Q74" s="426" t="str">
        <f>IF(基本情報入力シート!AB96="","",基本情報入力シート!AB96)</f>
        <v/>
      </c>
      <c r="R74" s="445"/>
      <c r="S74" s="446"/>
      <c r="T74" s="447" t="str">
        <f>IFERROR(IF(R74="","",VLOOKUP(P74,[7]【参考】数式用!$A$5:$H$34,MATCH(S74,[7]【参考】数式用!$F$4:$H$4,0)+5,0)),"")</f>
        <v/>
      </c>
      <c r="U74" s="463" t="str">
        <f>IF(S74="特定加算Ⅰ",VLOOKUP(P74,[7]【参考】数式用!$A$5:$I$28,9,FALSE),"-")</f>
        <v>-</v>
      </c>
      <c r="V74" s="69" t="s">
        <v>141</v>
      </c>
      <c r="W74" s="448"/>
      <c r="X74" s="84" t="s">
        <v>142</v>
      </c>
      <c r="Y74" s="448"/>
      <c r="Z74" s="225" t="s">
        <v>143</v>
      </c>
      <c r="AA74" s="448"/>
      <c r="AB74" s="84" t="s">
        <v>142</v>
      </c>
      <c r="AC74" s="448"/>
      <c r="AD74" s="84" t="s">
        <v>144</v>
      </c>
      <c r="AE74" s="431" t="s">
        <v>145</v>
      </c>
      <c r="AF74" s="432" t="str">
        <f t="shared" si="1"/>
        <v/>
      </c>
      <c r="AG74" s="433" t="s">
        <v>146</v>
      </c>
      <c r="AH74" s="434" t="str">
        <f t="shared" si="2"/>
        <v/>
      </c>
      <c r="AJ74" s="71" t="str">
        <f t="shared" si="3"/>
        <v>○</v>
      </c>
      <c r="AK74" s="72" t="str">
        <f t="shared" si="5"/>
        <v/>
      </c>
      <c r="AL74" s="72"/>
      <c r="AM74" s="72"/>
      <c r="AN74" s="72"/>
      <c r="AO74" s="72"/>
      <c r="AP74" s="72"/>
      <c r="AQ74" s="72"/>
      <c r="AR74" s="72"/>
      <c r="AS74" s="449"/>
    </row>
    <row r="75" spans="1:45" ht="33" customHeight="1" thickBot="1">
      <c r="A75" s="419">
        <f t="shared" si="4"/>
        <v>64</v>
      </c>
      <c r="B75" s="420" t="str">
        <f>IF(基本情報入力シート!C97="","",基本情報入力シート!C97)</f>
        <v/>
      </c>
      <c r="C75" s="421" t="str">
        <f>IF(基本情報入力シート!D97="","",基本情報入力シート!D97)</f>
        <v/>
      </c>
      <c r="D75" s="422" t="str">
        <f>IF(基本情報入力シート!E97="","",基本情報入力シート!E97)</f>
        <v/>
      </c>
      <c r="E75" s="422" t="str">
        <f>IF(基本情報入力シート!F97="","",基本情報入力シート!F97)</f>
        <v/>
      </c>
      <c r="F75" s="422" t="str">
        <f>IF(基本情報入力シート!G97="","",基本情報入力シート!G97)</f>
        <v/>
      </c>
      <c r="G75" s="422" t="str">
        <f>IF(基本情報入力シート!H97="","",基本情報入力シート!H97)</f>
        <v/>
      </c>
      <c r="H75" s="422" t="str">
        <f>IF(基本情報入力シート!I97="","",基本情報入力シート!I97)</f>
        <v/>
      </c>
      <c r="I75" s="422" t="str">
        <f>IF(基本情報入力シート!J97="","",基本情報入力シート!J97)</f>
        <v/>
      </c>
      <c r="J75" s="422" t="str">
        <f>IF(基本情報入力シート!K97="","",基本情報入力シート!K97)</f>
        <v/>
      </c>
      <c r="K75" s="423" t="str">
        <f>IF(基本情報入力シート!L97="","",基本情報入力シート!L97)</f>
        <v/>
      </c>
      <c r="L75" s="424" t="str">
        <f>IF(基本情報入力シート!M97="","",基本情報入力シート!M97)</f>
        <v/>
      </c>
      <c r="M75" s="424" t="str">
        <f>IF(基本情報入力シート!R97="","",基本情報入力シート!R97)</f>
        <v/>
      </c>
      <c r="N75" s="424" t="str">
        <f>IF(基本情報入力シート!W97="","",基本情報入力シート!W97)</f>
        <v/>
      </c>
      <c r="O75" s="419" t="str">
        <f>IF(基本情報入力シート!X97="","",基本情報入力シート!X97)</f>
        <v/>
      </c>
      <c r="P75" s="425" t="str">
        <f>IF(基本情報入力シート!Y97="","",基本情報入力シート!Y97)</f>
        <v/>
      </c>
      <c r="Q75" s="426" t="str">
        <f>IF(基本情報入力シート!AB97="","",基本情報入力シート!AB97)</f>
        <v/>
      </c>
      <c r="R75" s="445"/>
      <c r="S75" s="446"/>
      <c r="T75" s="447" t="str">
        <f>IFERROR(IF(R75="","",VLOOKUP(P75,[7]【参考】数式用!$A$5:$H$34,MATCH(S75,[7]【参考】数式用!$F$4:$H$4,0)+5,0)),"")</f>
        <v/>
      </c>
      <c r="U75" s="463" t="str">
        <f>IF(S75="特定加算Ⅰ",VLOOKUP(P75,[7]【参考】数式用!$A$5:$I$28,9,FALSE),"-")</f>
        <v>-</v>
      </c>
      <c r="V75" s="69" t="s">
        <v>141</v>
      </c>
      <c r="W75" s="448"/>
      <c r="X75" s="84" t="s">
        <v>142</v>
      </c>
      <c r="Y75" s="448"/>
      <c r="Z75" s="225" t="s">
        <v>143</v>
      </c>
      <c r="AA75" s="448"/>
      <c r="AB75" s="84" t="s">
        <v>142</v>
      </c>
      <c r="AC75" s="448"/>
      <c r="AD75" s="84" t="s">
        <v>144</v>
      </c>
      <c r="AE75" s="431" t="s">
        <v>145</v>
      </c>
      <c r="AF75" s="432" t="str">
        <f t="shared" si="1"/>
        <v/>
      </c>
      <c r="AG75" s="433" t="s">
        <v>146</v>
      </c>
      <c r="AH75" s="434" t="str">
        <f t="shared" si="2"/>
        <v/>
      </c>
      <c r="AJ75" s="71" t="str">
        <f t="shared" si="3"/>
        <v>○</v>
      </c>
      <c r="AK75" s="72" t="str">
        <f t="shared" si="5"/>
        <v/>
      </c>
      <c r="AL75" s="72"/>
      <c r="AM75" s="72"/>
      <c r="AN75" s="72"/>
      <c r="AO75" s="72"/>
      <c r="AP75" s="72"/>
      <c r="AQ75" s="72"/>
      <c r="AR75" s="72"/>
      <c r="AS75" s="449"/>
    </row>
    <row r="76" spans="1:45" ht="33" customHeight="1" thickBot="1">
      <c r="A76" s="419">
        <f t="shared" si="4"/>
        <v>65</v>
      </c>
      <c r="B76" s="420" t="str">
        <f>IF(基本情報入力シート!C98="","",基本情報入力シート!C98)</f>
        <v/>
      </c>
      <c r="C76" s="421" t="str">
        <f>IF(基本情報入力シート!D98="","",基本情報入力シート!D98)</f>
        <v/>
      </c>
      <c r="D76" s="422" t="str">
        <f>IF(基本情報入力シート!E98="","",基本情報入力シート!E98)</f>
        <v/>
      </c>
      <c r="E76" s="422" t="str">
        <f>IF(基本情報入力シート!F98="","",基本情報入力シート!F98)</f>
        <v/>
      </c>
      <c r="F76" s="422" t="str">
        <f>IF(基本情報入力シート!G98="","",基本情報入力シート!G98)</f>
        <v/>
      </c>
      <c r="G76" s="422" t="str">
        <f>IF(基本情報入力シート!H98="","",基本情報入力シート!H98)</f>
        <v/>
      </c>
      <c r="H76" s="422" t="str">
        <f>IF(基本情報入力シート!I98="","",基本情報入力シート!I98)</f>
        <v/>
      </c>
      <c r="I76" s="422" t="str">
        <f>IF(基本情報入力シート!J98="","",基本情報入力シート!J98)</f>
        <v/>
      </c>
      <c r="J76" s="422" t="str">
        <f>IF(基本情報入力シート!K98="","",基本情報入力シート!K98)</f>
        <v/>
      </c>
      <c r="K76" s="423" t="str">
        <f>IF(基本情報入力シート!L98="","",基本情報入力シート!L98)</f>
        <v/>
      </c>
      <c r="L76" s="424" t="str">
        <f>IF(基本情報入力シート!M98="","",基本情報入力シート!M98)</f>
        <v/>
      </c>
      <c r="M76" s="424" t="str">
        <f>IF(基本情報入力シート!R98="","",基本情報入力シート!R98)</f>
        <v/>
      </c>
      <c r="N76" s="424" t="str">
        <f>IF(基本情報入力シート!W98="","",基本情報入力シート!W98)</f>
        <v/>
      </c>
      <c r="O76" s="419" t="str">
        <f>IF(基本情報入力シート!X98="","",基本情報入力シート!X98)</f>
        <v/>
      </c>
      <c r="P76" s="425" t="str">
        <f>IF(基本情報入力シート!Y98="","",基本情報入力シート!Y98)</f>
        <v/>
      </c>
      <c r="Q76" s="426" t="str">
        <f>IF(基本情報入力シート!AB98="","",基本情報入力シート!AB98)</f>
        <v/>
      </c>
      <c r="R76" s="445"/>
      <c r="S76" s="446"/>
      <c r="T76" s="447" t="str">
        <f>IFERROR(IF(R76="","",VLOOKUP(P76,[7]【参考】数式用!$A$5:$H$34,MATCH(S76,[7]【参考】数式用!$F$4:$H$4,0)+5,0)),"")</f>
        <v/>
      </c>
      <c r="U76" s="463" t="str">
        <f>IF(S76="特定加算Ⅰ",VLOOKUP(P76,[7]【参考】数式用!$A$5:$I$28,9,FALSE),"-")</f>
        <v>-</v>
      </c>
      <c r="V76" s="69" t="s">
        <v>141</v>
      </c>
      <c r="W76" s="448"/>
      <c r="X76" s="84" t="s">
        <v>142</v>
      </c>
      <c r="Y76" s="448"/>
      <c r="Z76" s="225" t="s">
        <v>143</v>
      </c>
      <c r="AA76" s="448"/>
      <c r="AB76" s="84" t="s">
        <v>142</v>
      </c>
      <c r="AC76" s="448"/>
      <c r="AD76" s="84" t="s">
        <v>144</v>
      </c>
      <c r="AE76" s="431" t="s">
        <v>145</v>
      </c>
      <c r="AF76" s="432" t="str">
        <f t="shared" si="1"/>
        <v/>
      </c>
      <c r="AG76" s="433" t="s">
        <v>146</v>
      </c>
      <c r="AH76" s="434" t="str">
        <f t="shared" si="2"/>
        <v/>
      </c>
      <c r="AJ76" s="71" t="str">
        <f t="shared" si="3"/>
        <v>○</v>
      </c>
      <c r="AK76" s="72" t="str">
        <f t="shared" ref="AK76:AK111" si="6">IFERROR(IF(T76="エラー","当該サービスに存在しない加算区分が選択されていますので、修正してください。",""),"")</f>
        <v/>
      </c>
      <c r="AL76" s="72"/>
      <c r="AM76" s="72"/>
      <c r="AN76" s="72"/>
      <c r="AO76" s="72"/>
      <c r="AP76" s="72"/>
      <c r="AQ76" s="72"/>
      <c r="AR76" s="72"/>
      <c r="AS76" s="449"/>
    </row>
    <row r="77" spans="1:45" ht="33" customHeight="1" thickBot="1">
      <c r="A77" s="419">
        <f t="shared" si="4"/>
        <v>66</v>
      </c>
      <c r="B77" s="420" t="str">
        <f>IF(基本情報入力シート!C99="","",基本情報入力シート!C99)</f>
        <v/>
      </c>
      <c r="C77" s="421" t="str">
        <f>IF(基本情報入力シート!D99="","",基本情報入力シート!D99)</f>
        <v/>
      </c>
      <c r="D77" s="422" t="str">
        <f>IF(基本情報入力シート!E99="","",基本情報入力シート!E99)</f>
        <v/>
      </c>
      <c r="E77" s="422" t="str">
        <f>IF(基本情報入力シート!F99="","",基本情報入力シート!F99)</f>
        <v/>
      </c>
      <c r="F77" s="422" t="str">
        <f>IF(基本情報入力シート!G99="","",基本情報入力シート!G99)</f>
        <v/>
      </c>
      <c r="G77" s="422" t="str">
        <f>IF(基本情報入力シート!H99="","",基本情報入力シート!H99)</f>
        <v/>
      </c>
      <c r="H77" s="422" t="str">
        <f>IF(基本情報入力シート!I99="","",基本情報入力シート!I99)</f>
        <v/>
      </c>
      <c r="I77" s="422" t="str">
        <f>IF(基本情報入力シート!J99="","",基本情報入力シート!J99)</f>
        <v/>
      </c>
      <c r="J77" s="422" t="str">
        <f>IF(基本情報入力シート!K99="","",基本情報入力シート!K99)</f>
        <v/>
      </c>
      <c r="K77" s="423" t="str">
        <f>IF(基本情報入力シート!L99="","",基本情報入力シート!L99)</f>
        <v/>
      </c>
      <c r="L77" s="424" t="str">
        <f>IF(基本情報入力シート!M99="","",基本情報入力シート!M99)</f>
        <v/>
      </c>
      <c r="M77" s="424" t="str">
        <f>IF(基本情報入力シート!R99="","",基本情報入力シート!R99)</f>
        <v/>
      </c>
      <c r="N77" s="424" t="str">
        <f>IF(基本情報入力シート!W99="","",基本情報入力シート!W99)</f>
        <v/>
      </c>
      <c r="O77" s="419" t="str">
        <f>IF(基本情報入力シート!X99="","",基本情報入力シート!X99)</f>
        <v/>
      </c>
      <c r="P77" s="425" t="str">
        <f>IF(基本情報入力シート!Y99="","",基本情報入力シート!Y99)</f>
        <v/>
      </c>
      <c r="Q77" s="426" t="str">
        <f>IF(基本情報入力シート!AB99="","",基本情報入力シート!AB99)</f>
        <v/>
      </c>
      <c r="R77" s="445"/>
      <c r="S77" s="446"/>
      <c r="T77" s="447" t="str">
        <f>IFERROR(IF(R77="","",VLOOKUP(P77,[7]【参考】数式用!$A$5:$H$34,MATCH(S77,[7]【参考】数式用!$F$4:$H$4,0)+5,0)),"")</f>
        <v/>
      </c>
      <c r="U77" s="463" t="str">
        <f>IF(S77="特定加算Ⅰ",VLOOKUP(P77,[7]【参考】数式用!$A$5:$I$28,9,FALSE),"-")</f>
        <v>-</v>
      </c>
      <c r="V77" s="69" t="s">
        <v>141</v>
      </c>
      <c r="W77" s="448"/>
      <c r="X77" s="84" t="s">
        <v>142</v>
      </c>
      <c r="Y77" s="448"/>
      <c r="Z77" s="225" t="s">
        <v>143</v>
      </c>
      <c r="AA77" s="448"/>
      <c r="AB77" s="84" t="s">
        <v>142</v>
      </c>
      <c r="AC77" s="448"/>
      <c r="AD77" s="84" t="s">
        <v>144</v>
      </c>
      <c r="AE77" s="431" t="s">
        <v>145</v>
      </c>
      <c r="AF77" s="432" t="str">
        <f t="shared" ref="AF77:AF111" si="7">IF(AND(W77&gt;=1,Y77&gt;=1,AA77&gt;=1,AC77&gt;=1),(AA77*12+AC77)-(W77*12+Y77)+1,"")</f>
        <v/>
      </c>
      <c r="AG77" s="433" t="s">
        <v>146</v>
      </c>
      <c r="AH77" s="434" t="str">
        <f t="shared" ref="AH77:AH111" si="8">IFERROR(ROUNDDOWN(Q77*T77,0)*AF77,"")</f>
        <v/>
      </c>
      <c r="AJ77" s="71" t="str">
        <f t="shared" ref="AJ77:AJ111" si="9">IFERROR(IF(T77="エラー","☓","○"),"")</f>
        <v>○</v>
      </c>
      <c r="AK77" s="72" t="str">
        <f t="shared" si="6"/>
        <v/>
      </c>
      <c r="AL77" s="72"/>
      <c r="AM77" s="72"/>
      <c r="AN77" s="72"/>
      <c r="AO77" s="72"/>
      <c r="AP77" s="72"/>
      <c r="AQ77" s="72"/>
      <c r="AR77" s="72"/>
      <c r="AS77" s="449"/>
    </row>
    <row r="78" spans="1:45" ht="33" customHeight="1" thickBot="1">
      <c r="A78" s="419">
        <f t="shared" si="4"/>
        <v>67</v>
      </c>
      <c r="B78" s="420" t="str">
        <f>IF(基本情報入力シート!C100="","",基本情報入力シート!C100)</f>
        <v/>
      </c>
      <c r="C78" s="421" t="str">
        <f>IF(基本情報入力シート!D100="","",基本情報入力シート!D100)</f>
        <v/>
      </c>
      <c r="D78" s="422" t="str">
        <f>IF(基本情報入力シート!E100="","",基本情報入力シート!E100)</f>
        <v/>
      </c>
      <c r="E78" s="422" t="str">
        <f>IF(基本情報入力シート!F100="","",基本情報入力シート!F100)</f>
        <v/>
      </c>
      <c r="F78" s="422" t="str">
        <f>IF(基本情報入力シート!G100="","",基本情報入力シート!G100)</f>
        <v/>
      </c>
      <c r="G78" s="422" t="str">
        <f>IF(基本情報入力シート!H100="","",基本情報入力シート!H100)</f>
        <v/>
      </c>
      <c r="H78" s="422" t="str">
        <f>IF(基本情報入力シート!I100="","",基本情報入力シート!I100)</f>
        <v/>
      </c>
      <c r="I78" s="422" t="str">
        <f>IF(基本情報入力シート!J100="","",基本情報入力シート!J100)</f>
        <v/>
      </c>
      <c r="J78" s="422" t="str">
        <f>IF(基本情報入力シート!K100="","",基本情報入力シート!K100)</f>
        <v/>
      </c>
      <c r="K78" s="423" t="str">
        <f>IF(基本情報入力シート!L100="","",基本情報入力シート!L100)</f>
        <v/>
      </c>
      <c r="L78" s="424" t="str">
        <f>IF(基本情報入力シート!M100="","",基本情報入力シート!M100)</f>
        <v/>
      </c>
      <c r="M78" s="424" t="str">
        <f>IF(基本情報入力シート!R100="","",基本情報入力シート!R100)</f>
        <v/>
      </c>
      <c r="N78" s="424" t="str">
        <f>IF(基本情報入力シート!W100="","",基本情報入力シート!W100)</f>
        <v/>
      </c>
      <c r="O78" s="419" t="str">
        <f>IF(基本情報入力シート!X100="","",基本情報入力シート!X100)</f>
        <v/>
      </c>
      <c r="P78" s="425" t="str">
        <f>IF(基本情報入力シート!Y100="","",基本情報入力シート!Y100)</f>
        <v/>
      </c>
      <c r="Q78" s="426" t="str">
        <f>IF(基本情報入力シート!AB100="","",基本情報入力シート!AB100)</f>
        <v/>
      </c>
      <c r="R78" s="445"/>
      <c r="S78" s="446"/>
      <c r="T78" s="447" t="str">
        <f>IFERROR(IF(R78="","",VLOOKUP(P78,[7]【参考】数式用!$A$5:$H$34,MATCH(S78,[7]【参考】数式用!$F$4:$H$4,0)+5,0)),"")</f>
        <v/>
      </c>
      <c r="U78" s="463" t="str">
        <f>IF(S78="特定加算Ⅰ",VLOOKUP(P78,[7]【参考】数式用!$A$5:$I$28,9,FALSE),"-")</f>
        <v>-</v>
      </c>
      <c r="V78" s="69" t="s">
        <v>141</v>
      </c>
      <c r="W78" s="448"/>
      <c r="X78" s="84" t="s">
        <v>142</v>
      </c>
      <c r="Y78" s="448"/>
      <c r="Z78" s="225" t="s">
        <v>143</v>
      </c>
      <c r="AA78" s="448"/>
      <c r="AB78" s="84" t="s">
        <v>142</v>
      </c>
      <c r="AC78" s="448"/>
      <c r="AD78" s="84" t="s">
        <v>144</v>
      </c>
      <c r="AE78" s="431" t="s">
        <v>145</v>
      </c>
      <c r="AF78" s="432" t="str">
        <f t="shared" si="7"/>
        <v/>
      </c>
      <c r="AG78" s="433" t="s">
        <v>146</v>
      </c>
      <c r="AH78" s="434" t="str">
        <f t="shared" si="8"/>
        <v/>
      </c>
      <c r="AJ78" s="71" t="str">
        <f t="shared" si="9"/>
        <v>○</v>
      </c>
      <c r="AK78" s="72" t="str">
        <f t="shared" si="6"/>
        <v/>
      </c>
      <c r="AL78" s="72"/>
      <c r="AM78" s="72"/>
      <c r="AN78" s="72"/>
      <c r="AO78" s="72"/>
      <c r="AP78" s="72"/>
      <c r="AQ78" s="72"/>
      <c r="AR78" s="72"/>
      <c r="AS78" s="449"/>
    </row>
    <row r="79" spans="1:45" ht="33" customHeight="1" thickBot="1">
      <c r="A79" s="419">
        <f t="shared" si="4"/>
        <v>68</v>
      </c>
      <c r="B79" s="420" t="str">
        <f>IF(基本情報入力シート!C101="","",基本情報入力シート!C101)</f>
        <v/>
      </c>
      <c r="C79" s="421" t="str">
        <f>IF(基本情報入力シート!D101="","",基本情報入力シート!D101)</f>
        <v/>
      </c>
      <c r="D79" s="422" t="str">
        <f>IF(基本情報入力シート!E101="","",基本情報入力シート!E101)</f>
        <v/>
      </c>
      <c r="E79" s="422" t="str">
        <f>IF(基本情報入力シート!F101="","",基本情報入力シート!F101)</f>
        <v/>
      </c>
      <c r="F79" s="422" t="str">
        <f>IF(基本情報入力シート!G101="","",基本情報入力シート!G101)</f>
        <v/>
      </c>
      <c r="G79" s="422" t="str">
        <f>IF(基本情報入力シート!H101="","",基本情報入力シート!H101)</f>
        <v/>
      </c>
      <c r="H79" s="422" t="str">
        <f>IF(基本情報入力シート!I101="","",基本情報入力シート!I101)</f>
        <v/>
      </c>
      <c r="I79" s="422" t="str">
        <f>IF(基本情報入力シート!J101="","",基本情報入力シート!J101)</f>
        <v/>
      </c>
      <c r="J79" s="422" t="str">
        <f>IF(基本情報入力シート!K101="","",基本情報入力シート!K101)</f>
        <v/>
      </c>
      <c r="K79" s="423" t="str">
        <f>IF(基本情報入力シート!L101="","",基本情報入力シート!L101)</f>
        <v/>
      </c>
      <c r="L79" s="424" t="str">
        <f>IF(基本情報入力シート!M101="","",基本情報入力シート!M101)</f>
        <v/>
      </c>
      <c r="M79" s="424" t="str">
        <f>IF(基本情報入力シート!R101="","",基本情報入力シート!R101)</f>
        <v/>
      </c>
      <c r="N79" s="424" t="str">
        <f>IF(基本情報入力シート!W101="","",基本情報入力シート!W101)</f>
        <v/>
      </c>
      <c r="O79" s="419" t="str">
        <f>IF(基本情報入力シート!X101="","",基本情報入力シート!X101)</f>
        <v/>
      </c>
      <c r="P79" s="425" t="str">
        <f>IF(基本情報入力シート!Y101="","",基本情報入力シート!Y101)</f>
        <v/>
      </c>
      <c r="Q79" s="426" t="str">
        <f>IF(基本情報入力シート!AB101="","",基本情報入力シート!AB101)</f>
        <v/>
      </c>
      <c r="R79" s="445"/>
      <c r="S79" s="446"/>
      <c r="T79" s="447" t="str">
        <f>IFERROR(IF(R79="","",VLOOKUP(P79,[7]【参考】数式用!$A$5:$H$34,MATCH(S79,[7]【参考】数式用!$F$4:$H$4,0)+5,0)),"")</f>
        <v/>
      </c>
      <c r="U79" s="463" t="str">
        <f>IF(S79="特定加算Ⅰ",VLOOKUP(P79,[7]【参考】数式用!$A$5:$I$28,9,FALSE),"-")</f>
        <v>-</v>
      </c>
      <c r="V79" s="69" t="s">
        <v>141</v>
      </c>
      <c r="W79" s="448"/>
      <c r="X79" s="84" t="s">
        <v>142</v>
      </c>
      <c r="Y79" s="448"/>
      <c r="Z79" s="225" t="s">
        <v>143</v>
      </c>
      <c r="AA79" s="448"/>
      <c r="AB79" s="84" t="s">
        <v>142</v>
      </c>
      <c r="AC79" s="448"/>
      <c r="AD79" s="84" t="s">
        <v>144</v>
      </c>
      <c r="AE79" s="431" t="s">
        <v>145</v>
      </c>
      <c r="AF79" s="432" t="str">
        <f t="shared" si="7"/>
        <v/>
      </c>
      <c r="AG79" s="433" t="s">
        <v>146</v>
      </c>
      <c r="AH79" s="434" t="str">
        <f t="shared" si="8"/>
        <v/>
      </c>
      <c r="AJ79" s="71" t="str">
        <f t="shared" si="9"/>
        <v>○</v>
      </c>
      <c r="AK79" s="72" t="str">
        <f t="shared" si="6"/>
        <v/>
      </c>
      <c r="AL79" s="72"/>
      <c r="AM79" s="72"/>
      <c r="AN79" s="72"/>
      <c r="AO79" s="72"/>
      <c r="AP79" s="72"/>
      <c r="AQ79" s="72"/>
      <c r="AR79" s="72"/>
      <c r="AS79" s="449"/>
    </row>
    <row r="80" spans="1:45" ht="33" customHeight="1" thickBot="1">
      <c r="A80" s="419">
        <f t="shared" si="4"/>
        <v>69</v>
      </c>
      <c r="B80" s="420" t="str">
        <f>IF(基本情報入力シート!C102="","",基本情報入力シート!C102)</f>
        <v/>
      </c>
      <c r="C80" s="421" t="str">
        <f>IF(基本情報入力シート!D102="","",基本情報入力シート!D102)</f>
        <v/>
      </c>
      <c r="D80" s="422" t="str">
        <f>IF(基本情報入力シート!E102="","",基本情報入力シート!E102)</f>
        <v/>
      </c>
      <c r="E80" s="422" t="str">
        <f>IF(基本情報入力シート!F102="","",基本情報入力シート!F102)</f>
        <v/>
      </c>
      <c r="F80" s="422" t="str">
        <f>IF(基本情報入力シート!G102="","",基本情報入力シート!G102)</f>
        <v/>
      </c>
      <c r="G80" s="422" t="str">
        <f>IF(基本情報入力シート!H102="","",基本情報入力シート!H102)</f>
        <v/>
      </c>
      <c r="H80" s="422" t="str">
        <f>IF(基本情報入力シート!I102="","",基本情報入力シート!I102)</f>
        <v/>
      </c>
      <c r="I80" s="422" t="str">
        <f>IF(基本情報入力シート!J102="","",基本情報入力シート!J102)</f>
        <v/>
      </c>
      <c r="J80" s="422" t="str">
        <f>IF(基本情報入力シート!K102="","",基本情報入力シート!K102)</f>
        <v/>
      </c>
      <c r="K80" s="423" t="str">
        <f>IF(基本情報入力シート!L102="","",基本情報入力シート!L102)</f>
        <v/>
      </c>
      <c r="L80" s="424" t="str">
        <f>IF(基本情報入力シート!M102="","",基本情報入力シート!M102)</f>
        <v/>
      </c>
      <c r="M80" s="424" t="str">
        <f>IF(基本情報入力シート!R102="","",基本情報入力シート!R102)</f>
        <v/>
      </c>
      <c r="N80" s="424" t="str">
        <f>IF(基本情報入力シート!W102="","",基本情報入力シート!W102)</f>
        <v/>
      </c>
      <c r="O80" s="419" t="str">
        <f>IF(基本情報入力シート!X102="","",基本情報入力シート!X102)</f>
        <v/>
      </c>
      <c r="P80" s="425" t="str">
        <f>IF(基本情報入力シート!Y102="","",基本情報入力シート!Y102)</f>
        <v/>
      </c>
      <c r="Q80" s="426" t="str">
        <f>IF(基本情報入力シート!AB102="","",基本情報入力シート!AB102)</f>
        <v/>
      </c>
      <c r="R80" s="445"/>
      <c r="S80" s="446"/>
      <c r="T80" s="447" t="str">
        <f>IFERROR(IF(R80="","",VLOOKUP(P80,[7]【参考】数式用!$A$5:$H$34,MATCH(S80,[7]【参考】数式用!$F$4:$H$4,0)+5,0)),"")</f>
        <v/>
      </c>
      <c r="U80" s="463" t="str">
        <f>IF(S80="特定加算Ⅰ",VLOOKUP(P80,[7]【参考】数式用!$A$5:$I$28,9,FALSE),"-")</f>
        <v>-</v>
      </c>
      <c r="V80" s="69" t="s">
        <v>141</v>
      </c>
      <c r="W80" s="448"/>
      <c r="X80" s="84" t="s">
        <v>142</v>
      </c>
      <c r="Y80" s="448"/>
      <c r="Z80" s="225" t="s">
        <v>143</v>
      </c>
      <c r="AA80" s="448"/>
      <c r="AB80" s="84" t="s">
        <v>142</v>
      </c>
      <c r="AC80" s="448"/>
      <c r="AD80" s="84" t="s">
        <v>144</v>
      </c>
      <c r="AE80" s="431" t="s">
        <v>145</v>
      </c>
      <c r="AF80" s="432" t="str">
        <f t="shared" si="7"/>
        <v/>
      </c>
      <c r="AG80" s="433" t="s">
        <v>146</v>
      </c>
      <c r="AH80" s="434" t="str">
        <f t="shared" si="8"/>
        <v/>
      </c>
      <c r="AJ80" s="71" t="str">
        <f t="shared" si="9"/>
        <v>○</v>
      </c>
      <c r="AK80" s="72" t="str">
        <f t="shared" si="6"/>
        <v/>
      </c>
      <c r="AL80" s="72"/>
      <c r="AM80" s="72"/>
      <c r="AN80" s="72"/>
      <c r="AO80" s="72"/>
      <c r="AP80" s="72"/>
      <c r="AQ80" s="72"/>
      <c r="AR80" s="72"/>
      <c r="AS80" s="449"/>
    </row>
    <row r="81" spans="1:45" ht="33" customHeight="1" thickBot="1">
      <c r="A81" s="419">
        <f t="shared" si="4"/>
        <v>70</v>
      </c>
      <c r="B81" s="420" t="str">
        <f>IF(基本情報入力シート!C103="","",基本情報入力シート!C103)</f>
        <v/>
      </c>
      <c r="C81" s="421" t="str">
        <f>IF(基本情報入力シート!D103="","",基本情報入力シート!D103)</f>
        <v/>
      </c>
      <c r="D81" s="422" t="str">
        <f>IF(基本情報入力シート!E103="","",基本情報入力シート!E103)</f>
        <v/>
      </c>
      <c r="E81" s="422" t="str">
        <f>IF(基本情報入力シート!F103="","",基本情報入力シート!F103)</f>
        <v/>
      </c>
      <c r="F81" s="422" t="str">
        <f>IF(基本情報入力シート!G103="","",基本情報入力シート!G103)</f>
        <v/>
      </c>
      <c r="G81" s="422" t="str">
        <f>IF(基本情報入力シート!H103="","",基本情報入力シート!H103)</f>
        <v/>
      </c>
      <c r="H81" s="422" t="str">
        <f>IF(基本情報入力シート!I103="","",基本情報入力シート!I103)</f>
        <v/>
      </c>
      <c r="I81" s="422" t="str">
        <f>IF(基本情報入力シート!J103="","",基本情報入力シート!J103)</f>
        <v/>
      </c>
      <c r="J81" s="422" t="str">
        <f>IF(基本情報入力シート!K103="","",基本情報入力シート!K103)</f>
        <v/>
      </c>
      <c r="K81" s="423" t="str">
        <f>IF(基本情報入力シート!L103="","",基本情報入力シート!L103)</f>
        <v/>
      </c>
      <c r="L81" s="424" t="str">
        <f>IF(基本情報入力シート!M103="","",基本情報入力シート!M103)</f>
        <v/>
      </c>
      <c r="M81" s="424" t="str">
        <f>IF(基本情報入力シート!R103="","",基本情報入力シート!R103)</f>
        <v/>
      </c>
      <c r="N81" s="424" t="str">
        <f>IF(基本情報入力シート!W103="","",基本情報入力シート!W103)</f>
        <v/>
      </c>
      <c r="O81" s="419" t="str">
        <f>IF(基本情報入力シート!X103="","",基本情報入力シート!X103)</f>
        <v/>
      </c>
      <c r="P81" s="425" t="str">
        <f>IF(基本情報入力シート!Y103="","",基本情報入力シート!Y103)</f>
        <v/>
      </c>
      <c r="Q81" s="426" t="str">
        <f>IF(基本情報入力シート!AB103="","",基本情報入力シート!AB103)</f>
        <v/>
      </c>
      <c r="R81" s="445"/>
      <c r="S81" s="446"/>
      <c r="T81" s="447" t="str">
        <f>IFERROR(IF(R81="","",VLOOKUP(P81,[7]【参考】数式用!$A$5:$H$34,MATCH(S81,[7]【参考】数式用!$F$4:$H$4,0)+5,0)),"")</f>
        <v/>
      </c>
      <c r="U81" s="463" t="str">
        <f>IF(S81="特定加算Ⅰ",VLOOKUP(P81,[7]【参考】数式用!$A$5:$I$28,9,FALSE),"-")</f>
        <v>-</v>
      </c>
      <c r="V81" s="69" t="s">
        <v>141</v>
      </c>
      <c r="W81" s="448"/>
      <c r="X81" s="84" t="s">
        <v>142</v>
      </c>
      <c r="Y81" s="448"/>
      <c r="Z81" s="225" t="s">
        <v>143</v>
      </c>
      <c r="AA81" s="448"/>
      <c r="AB81" s="84" t="s">
        <v>142</v>
      </c>
      <c r="AC81" s="448"/>
      <c r="AD81" s="84" t="s">
        <v>144</v>
      </c>
      <c r="AE81" s="431" t="s">
        <v>145</v>
      </c>
      <c r="AF81" s="432" t="str">
        <f t="shared" si="7"/>
        <v/>
      </c>
      <c r="AG81" s="433" t="s">
        <v>146</v>
      </c>
      <c r="AH81" s="434" t="str">
        <f t="shared" si="8"/>
        <v/>
      </c>
      <c r="AJ81" s="71" t="str">
        <f t="shared" si="9"/>
        <v>○</v>
      </c>
      <c r="AK81" s="72" t="str">
        <f t="shared" si="6"/>
        <v/>
      </c>
      <c r="AL81" s="72"/>
      <c r="AM81" s="72"/>
      <c r="AN81" s="72"/>
      <c r="AO81" s="72"/>
      <c r="AP81" s="72"/>
      <c r="AQ81" s="72"/>
      <c r="AR81" s="72"/>
      <c r="AS81" s="449"/>
    </row>
    <row r="82" spans="1:45" ht="33" customHeight="1" thickBot="1">
      <c r="A82" s="419">
        <f t="shared" si="4"/>
        <v>71</v>
      </c>
      <c r="B82" s="420" t="str">
        <f>IF(基本情報入力シート!C104="","",基本情報入力シート!C104)</f>
        <v/>
      </c>
      <c r="C82" s="421" t="str">
        <f>IF(基本情報入力シート!D104="","",基本情報入力シート!D104)</f>
        <v/>
      </c>
      <c r="D82" s="422" t="str">
        <f>IF(基本情報入力シート!E104="","",基本情報入力シート!E104)</f>
        <v/>
      </c>
      <c r="E82" s="422" t="str">
        <f>IF(基本情報入力シート!F104="","",基本情報入力シート!F104)</f>
        <v/>
      </c>
      <c r="F82" s="422" t="str">
        <f>IF(基本情報入力シート!G104="","",基本情報入力シート!G104)</f>
        <v/>
      </c>
      <c r="G82" s="422" t="str">
        <f>IF(基本情報入力シート!H104="","",基本情報入力シート!H104)</f>
        <v/>
      </c>
      <c r="H82" s="422" t="str">
        <f>IF(基本情報入力シート!I104="","",基本情報入力シート!I104)</f>
        <v/>
      </c>
      <c r="I82" s="422" t="str">
        <f>IF(基本情報入力シート!J104="","",基本情報入力シート!J104)</f>
        <v/>
      </c>
      <c r="J82" s="422" t="str">
        <f>IF(基本情報入力シート!K104="","",基本情報入力シート!K104)</f>
        <v/>
      </c>
      <c r="K82" s="423" t="str">
        <f>IF(基本情報入力シート!L104="","",基本情報入力シート!L104)</f>
        <v/>
      </c>
      <c r="L82" s="424" t="str">
        <f>IF(基本情報入力シート!M104="","",基本情報入力シート!M104)</f>
        <v/>
      </c>
      <c r="M82" s="424" t="str">
        <f>IF(基本情報入力シート!R104="","",基本情報入力シート!R104)</f>
        <v/>
      </c>
      <c r="N82" s="424" t="str">
        <f>IF(基本情報入力シート!W104="","",基本情報入力シート!W104)</f>
        <v/>
      </c>
      <c r="O82" s="419" t="str">
        <f>IF(基本情報入力シート!X104="","",基本情報入力シート!X104)</f>
        <v/>
      </c>
      <c r="P82" s="425" t="str">
        <f>IF(基本情報入力シート!Y104="","",基本情報入力シート!Y104)</f>
        <v/>
      </c>
      <c r="Q82" s="426" t="str">
        <f>IF(基本情報入力シート!AB104="","",基本情報入力シート!AB104)</f>
        <v/>
      </c>
      <c r="R82" s="445"/>
      <c r="S82" s="446"/>
      <c r="T82" s="447" t="str">
        <f>IFERROR(IF(R82="","",VLOOKUP(P82,[7]【参考】数式用!$A$5:$H$34,MATCH(S82,[7]【参考】数式用!$F$4:$H$4,0)+5,0)),"")</f>
        <v/>
      </c>
      <c r="U82" s="463" t="str">
        <f>IF(S82="特定加算Ⅰ",VLOOKUP(P82,[7]【参考】数式用!$A$5:$I$28,9,FALSE),"-")</f>
        <v>-</v>
      </c>
      <c r="V82" s="69" t="s">
        <v>141</v>
      </c>
      <c r="W82" s="448"/>
      <c r="X82" s="84" t="s">
        <v>142</v>
      </c>
      <c r="Y82" s="448"/>
      <c r="Z82" s="225" t="s">
        <v>143</v>
      </c>
      <c r="AA82" s="448"/>
      <c r="AB82" s="84" t="s">
        <v>142</v>
      </c>
      <c r="AC82" s="448"/>
      <c r="AD82" s="84" t="s">
        <v>144</v>
      </c>
      <c r="AE82" s="431" t="s">
        <v>145</v>
      </c>
      <c r="AF82" s="432" t="str">
        <f t="shared" si="7"/>
        <v/>
      </c>
      <c r="AG82" s="433" t="s">
        <v>146</v>
      </c>
      <c r="AH82" s="434" t="str">
        <f t="shared" si="8"/>
        <v/>
      </c>
      <c r="AJ82" s="71" t="str">
        <f t="shared" si="9"/>
        <v>○</v>
      </c>
      <c r="AK82" s="72" t="str">
        <f t="shared" si="6"/>
        <v/>
      </c>
      <c r="AL82" s="72"/>
      <c r="AM82" s="72"/>
      <c r="AN82" s="72"/>
      <c r="AO82" s="72"/>
      <c r="AP82" s="72"/>
      <c r="AQ82" s="72"/>
      <c r="AR82" s="72"/>
      <c r="AS82" s="449"/>
    </row>
    <row r="83" spans="1:45" ht="33" customHeight="1" thickBot="1">
      <c r="A83" s="419">
        <f t="shared" si="4"/>
        <v>72</v>
      </c>
      <c r="B83" s="420" t="str">
        <f>IF(基本情報入力シート!C105="","",基本情報入力シート!C105)</f>
        <v/>
      </c>
      <c r="C83" s="421" t="str">
        <f>IF(基本情報入力シート!D105="","",基本情報入力シート!D105)</f>
        <v/>
      </c>
      <c r="D83" s="422" t="str">
        <f>IF(基本情報入力シート!E105="","",基本情報入力シート!E105)</f>
        <v/>
      </c>
      <c r="E83" s="422" t="str">
        <f>IF(基本情報入力シート!F105="","",基本情報入力シート!F105)</f>
        <v/>
      </c>
      <c r="F83" s="422" t="str">
        <f>IF(基本情報入力シート!G105="","",基本情報入力シート!G105)</f>
        <v/>
      </c>
      <c r="G83" s="422" t="str">
        <f>IF(基本情報入力シート!H105="","",基本情報入力シート!H105)</f>
        <v/>
      </c>
      <c r="H83" s="422" t="str">
        <f>IF(基本情報入力シート!I105="","",基本情報入力シート!I105)</f>
        <v/>
      </c>
      <c r="I83" s="422" t="str">
        <f>IF(基本情報入力シート!J105="","",基本情報入力シート!J105)</f>
        <v/>
      </c>
      <c r="J83" s="422" t="str">
        <f>IF(基本情報入力シート!K105="","",基本情報入力シート!K105)</f>
        <v/>
      </c>
      <c r="K83" s="423" t="str">
        <f>IF(基本情報入力シート!L105="","",基本情報入力シート!L105)</f>
        <v/>
      </c>
      <c r="L83" s="424" t="str">
        <f>IF(基本情報入力シート!M105="","",基本情報入力シート!M105)</f>
        <v/>
      </c>
      <c r="M83" s="424" t="str">
        <f>IF(基本情報入力シート!R105="","",基本情報入力シート!R105)</f>
        <v/>
      </c>
      <c r="N83" s="424" t="str">
        <f>IF(基本情報入力シート!W105="","",基本情報入力シート!W105)</f>
        <v/>
      </c>
      <c r="O83" s="419" t="str">
        <f>IF(基本情報入力シート!X105="","",基本情報入力シート!X105)</f>
        <v/>
      </c>
      <c r="P83" s="425" t="str">
        <f>IF(基本情報入力シート!Y105="","",基本情報入力シート!Y105)</f>
        <v/>
      </c>
      <c r="Q83" s="426" t="str">
        <f>IF(基本情報入力シート!AB105="","",基本情報入力シート!AB105)</f>
        <v/>
      </c>
      <c r="R83" s="445"/>
      <c r="S83" s="446"/>
      <c r="T83" s="447" t="str">
        <f>IFERROR(IF(R83="","",VLOOKUP(P83,[7]【参考】数式用!$A$5:$H$34,MATCH(S83,[7]【参考】数式用!$F$4:$H$4,0)+5,0)),"")</f>
        <v/>
      </c>
      <c r="U83" s="463" t="str">
        <f>IF(S83="特定加算Ⅰ",VLOOKUP(P83,[7]【参考】数式用!$A$5:$I$28,9,FALSE),"-")</f>
        <v>-</v>
      </c>
      <c r="V83" s="69" t="s">
        <v>141</v>
      </c>
      <c r="W83" s="448"/>
      <c r="X83" s="84" t="s">
        <v>142</v>
      </c>
      <c r="Y83" s="448"/>
      <c r="Z83" s="225" t="s">
        <v>143</v>
      </c>
      <c r="AA83" s="448"/>
      <c r="AB83" s="84" t="s">
        <v>142</v>
      </c>
      <c r="AC83" s="448"/>
      <c r="AD83" s="84" t="s">
        <v>144</v>
      </c>
      <c r="AE83" s="431" t="s">
        <v>145</v>
      </c>
      <c r="AF83" s="432" t="str">
        <f t="shared" si="7"/>
        <v/>
      </c>
      <c r="AG83" s="433" t="s">
        <v>146</v>
      </c>
      <c r="AH83" s="434" t="str">
        <f t="shared" si="8"/>
        <v/>
      </c>
      <c r="AJ83" s="71" t="str">
        <f t="shared" si="9"/>
        <v>○</v>
      </c>
      <c r="AK83" s="72" t="str">
        <f t="shared" si="6"/>
        <v/>
      </c>
      <c r="AL83" s="72"/>
      <c r="AM83" s="72"/>
      <c r="AN83" s="72"/>
      <c r="AO83" s="72"/>
      <c r="AP83" s="72"/>
      <c r="AQ83" s="72"/>
      <c r="AR83" s="72"/>
      <c r="AS83" s="449"/>
    </row>
    <row r="84" spans="1:45" ht="33" customHeight="1" thickBot="1">
      <c r="A84" s="419">
        <f t="shared" si="4"/>
        <v>73</v>
      </c>
      <c r="B84" s="420" t="str">
        <f>IF(基本情報入力シート!C106="","",基本情報入力シート!C106)</f>
        <v/>
      </c>
      <c r="C84" s="421" t="str">
        <f>IF(基本情報入力シート!D106="","",基本情報入力シート!D106)</f>
        <v/>
      </c>
      <c r="D84" s="422" t="str">
        <f>IF(基本情報入力シート!E106="","",基本情報入力シート!E106)</f>
        <v/>
      </c>
      <c r="E84" s="422" t="str">
        <f>IF(基本情報入力シート!F106="","",基本情報入力シート!F106)</f>
        <v/>
      </c>
      <c r="F84" s="422" t="str">
        <f>IF(基本情報入力シート!G106="","",基本情報入力シート!G106)</f>
        <v/>
      </c>
      <c r="G84" s="422" t="str">
        <f>IF(基本情報入力シート!H106="","",基本情報入力シート!H106)</f>
        <v/>
      </c>
      <c r="H84" s="422" t="str">
        <f>IF(基本情報入力シート!I106="","",基本情報入力シート!I106)</f>
        <v/>
      </c>
      <c r="I84" s="422" t="str">
        <f>IF(基本情報入力シート!J106="","",基本情報入力シート!J106)</f>
        <v/>
      </c>
      <c r="J84" s="422" t="str">
        <f>IF(基本情報入力シート!K106="","",基本情報入力シート!K106)</f>
        <v/>
      </c>
      <c r="K84" s="423" t="str">
        <f>IF(基本情報入力シート!L106="","",基本情報入力シート!L106)</f>
        <v/>
      </c>
      <c r="L84" s="424" t="str">
        <f>IF(基本情報入力シート!M106="","",基本情報入力シート!M106)</f>
        <v/>
      </c>
      <c r="M84" s="424" t="str">
        <f>IF(基本情報入力シート!R106="","",基本情報入力シート!R106)</f>
        <v/>
      </c>
      <c r="N84" s="424" t="str">
        <f>IF(基本情報入力シート!W106="","",基本情報入力シート!W106)</f>
        <v/>
      </c>
      <c r="O84" s="419" t="str">
        <f>IF(基本情報入力シート!X106="","",基本情報入力シート!X106)</f>
        <v/>
      </c>
      <c r="P84" s="425" t="str">
        <f>IF(基本情報入力シート!Y106="","",基本情報入力シート!Y106)</f>
        <v/>
      </c>
      <c r="Q84" s="426" t="str">
        <f>IF(基本情報入力シート!AB106="","",基本情報入力シート!AB106)</f>
        <v/>
      </c>
      <c r="R84" s="445"/>
      <c r="S84" s="446"/>
      <c r="T84" s="447" t="str">
        <f>IFERROR(IF(R84="","",VLOOKUP(P84,[7]【参考】数式用!$A$5:$H$34,MATCH(S84,[7]【参考】数式用!$F$4:$H$4,0)+5,0)),"")</f>
        <v/>
      </c>
      <c r="U84" s="463" t="str">
        <f>IF(S84="特定加算Ⅰ",VLOOKUP(P84,[7]【参考】数式用!$A$5:$I$28,9,FALSE),"-")</f>
        <v>-</v>
      </c>
      <c r="V84" s="69" t="s">
        <v>141</v>
      </c>
      <c r="W84" s="448"/>
      <c r="X84" s="84" t="s">
        <v>142</v>
      </c>
      <c r="Y84" s="448"/>
      <c r="Z84" s="225" t="s">
        <v>143</v>
      </c>
      <c r="AA84" s="448"/>
      <c r="AB84" s="84" t="s">
        <v>142</v>
      </c>
      <c r="AC84" s="448"/>
      <c r="AD84" s="84" t="s">
        <v>144</v>
      </c>
      <c r="AE84" s="431" t="s">
        <v>145</v>
      </c>
      <c r="AF84" s="432" t="str">
        <f t="shared" si="7"/>
        <v/>
      </c>
      <c r="AG84" s="433" t="s">
        <v>146</v>
      </c>
      <c r="AH84" s="434" t="str">
        <f t="shared" si="8"/>
        <v/>
      </c>
      <c r="AJ84" s="71" t="str">
        <f t="shared" si="9"/>
        <v>○</v>
      </c>
      <c r="AK84" s="72" t="str">
        <f t="shared" si="6"/>
        <v/>
      </c>
      <c r="AL84" s="72"/>
      <c r="AM84" s="72"/>
      <c r="AN84" s="72"/>
      <c r="AO84" s="72"/>
      <c r="AP84" s="72"/>
      <c r="AQ84" s="72"/>
      <c r="AR84" s="72"/>
      <c r="AS84" s="449"/>
    </row>
    <row r="85" spans="1:45" ht="33" customHeight="1" thickBot="1">
      <c r="A85" s="419">
        <f t="shared" si="4"/>
        <v>74</v>
      </c>
      <c r="B85" s="420" t="str">
        <f>IF(基本情報入力シート!C107="","",基本情報入力シート!C107)</f>
        <v/>
      </c>
      <c r="C85" s="421" t="str">
        <f>IF(基本情報入力シート!D107="","",基本情報入力シート!D107)</f>
        <v/>
      </c>
      <c r="D85" s="422" t="str">
        <f>IF(基本情報入力シート!E107="","",基本情報入力シート!E107)</f>
        <v/>
      </c>
      <c r="E85" s="422" t="str">
        <f>IF(基本情報入力シート!F107="","",基本情報入力シート!F107)</f>
        <v/>
      </c>
      <c r="F85" s="422" t="str">
        <f>IF(基本情報入力シート!G107="","",基本情報入力シート!G107)</f>
        <v/>
      </c>
      <c r="G85" s="422" t="str">
        <f>IF(基本情報入力シート!H107="","",基本情報入力シート!H107)</f>
        <v/>
      </c>
      <c r="H85" s="422" t="str">
        <f>IF(基本情報入力シート!I107="","",基本情報入力シート!I107)</f>
        <v/>
      </c>
      <c r="I85" s="422" t="str">
        <f>IF(基本情報入力シート!J107="","",基本情報入力シート!J107)</f>
        <v/>
      </c>
      <c r="J85" s="422" t="str">
        <f>IF(基本情報入力シート!K107="","",基本情報入力シート!K107)</f>
        <v/>
      </c>
      <c r="K85" s="423" t="str">
        <f>IF(基本情報入力シート!L107="","",基本情報入力シート!L107)</f>
        <v/>
      </c>
      <c r="L85" s="424" t="str">
        <f>IF(基本情報入力シート!M107="","",基本情報入力シート!M107)</f>
        <v/>
      </c>
      <c r="M85" s="424" t="str">
        <f>IF(基本情報入力シート!R107="","",基本情報入力シート!R107)</f>
        <v/>
      </c>
      <c r="N85" s="424" t="str">
        <f>IF(基本情報入力シート!W107="","",基本情報入力シート!W107)</f>
        <v/>
      </c>
      <c r="O85" s="419" t="str">
        <f>IF(基本情報入力シート!X107="","",基本情報入力シート!X107)</f>
        <v/>
      </c>
      <c r="P85" s="425" t="str">
        <f>IF(基本情報入力シート!Y107="","",基本情報入力シート!Y107)</f>
        <v/>
      </c>
      <c r="Q85" s="426" t="str">
        <f>IF(基本情報入力シート!AB107="","",基本情報入力シート!AB107)</f>
        <v/>
      </c>
      <c r="R85" s="445"/>
      <c r="S85" s="446"/>
      <c r="T85" s="447" t="str">
        <f>IFERROR(IF(R85="","",VLOOKUP(P85,[7]【参考】数式用!$A$5:$H$34,MATCH(S85,[7]【参考】数式用!$F$4:$H$4,0)+5,0)),"")</f>
        <v/>
      </c>
      <c r="U85" s="463" t="str">
        <f>IF(S85="特定加算Ⅰ",VLOOKUP(P85,[7]【参考】数式用!$A$5:$I$28,9,FALSE),"-")</f>
        <v>-</v>
      </c>
      <c r="V85" s="69" t="s">
        <v>141</v>
      </c>
      <c r="W85" s="448"/>
      <c r="X85" s="84" t="s">
        <v>142</v>
      </c>
      <c r="Y85" s="448"/>
      <c r="Z85" s="225" t="s">
        <v>143</v>
      </c>
      <c r="AA85" s="448"/>
      <c r="AB85" s="84" t="s">
        <v>142</v>
      </c>
      <c r="AC85" s="448"/>
      <c r="AD85" s="84" t="s">
        <v>144</v>
      </c>
      <c r="AE85" s="431" t="s">
        <v>145</v>
      </c>
      <c r="AF85" s="432" t="str">
        <f t="shared" si="7"/>
        <v/>
      </c>
      <c r="AG85" s="433" t="s">
        <v>146</v>
      </c>
      <c r="AH85" s="434" t="str">
        <f t="shared" si="8"/>
        <v/>
      </c>
      <c r="AJ85" s="71" t="str">
        <f t="shared" si="9"/>
        <v>○</v>
      </c>
      <c r="AK85" s="72" t="str">
        <f t="shared" si="6"/>
        <v/>
      </c>
      <c r="AL85" s="72"/>
      <c r="AM85" s="72"/>
      <c r="AN85" s="72"/>
      <c r="AO85" s="72"/>
      <c r="AP85" s="72"/>
      <c r="AQ85" s="72"/>
      <c r="AR85" s="72"/>
      <c r="AS85" s="449"/>
    </row>
    <row r="86" spans="1:45" ht="33" customHeight="1" thickBot="1">
      <c r="A86" s="419">
        <f t="shared" si="4"/>
        <v>75</v>
      </c>
      <c r="B86" s="420" t="str">
        <f>IF(基本情報入力シート!C108="","",基本情報入力シート!C108)</f>
        <v/>
      </c>
      <c r="C86" s="421" t="str">
        <f>IF(基本情報入力シート!D108="","",基本情報入力シート!D108)</f>
        <v/>
      </c>
      <c r="D86" s="422" t="str">
        <f>IF(基本情報入力シート!E108="","",基本情報入力シート!E108)</f>
        <v/>
      </c>
      <c r="E86" s="422" t="str">
        <f>IF(基本情報入力シート!F108="","",基本情報入力シート!F108)</f>
        <v/>
      </c>
      <c r="F86" s="422" t="str">
        <f>IF(基本情報入力シート!G108="","",基本情報入力シート!G108)</f>
        <v/>
      </c>
      <c r="G86" s="422" t="str">
        <f>IF(基本情報入力シート!H108="","",基本情報入力シート!H108)</f>
        <v/>
      </c>
      <c r="H86" s="422" t="str">
        <f>IF(基本情報入力シート!I108="","",基本情報入力シート!I108)</f>
        <v/>
      </c>
      <c r="I86" s="422" t="str">
        <f>IF(基本情報入力シート!J108="","",基本情報入力シート!J108)</f>
        <v/>
      </c>
      <c r="J86" s="422" t="str">
        <f>IF(基本情報入力シート!K108="","",基本情報入力シート!K108)</f>
        <v/>
      </c>
      <c r="K86" s="423" t="str">
        <f>IF(基本情報入力シート!L108="","",基本情報入力シート!L108)</f>
        <v/>
      </c>
      <c r="L86" s="424" t="str">
        <f>IF(基本情報入力シート!M108="","",基本情報入力シート!M108)</f>
        <v/>
      </c>
      <c r="M86" s="424" t="str">
        <f>IF(基本情報入力シート!R108="","",基本情報入力シート!R108)</f>
        <v/>
      </c>
      <c r="N86" s="424" t="str">
        <f>IF(基本情報入力シート!W108="","",基本情報入力シート!W108)</f>
        <v/>
      </c>
      <c r="O86" s="419" t="str">
        <f>IF(基本情報入力シート!X108="","",基本情報入力シート!X108)</f>
        <v/>
      </c>
      <c r="P86" s="425" t="str">
        <f>IF(基本情報入力シート!Y108="","",基本情報入力シート!Y108)</f>
        <v/>
      </c>
      <c r="Q86" s="426" t="str">
        <f>IF(基本情報入力シート!AB108="","",基本情報入力シート!AB108)</f>
        <v/>
      </c>
      <c r="R86" s="445"/>
      <c r="S86" s="446"/>
      <c r="T86" s="447" t="str">
        <f>IFERROR(IF(R86="","",VLOOKUP(P86,[7]【参考】数式用!$A$5:$H$34,MATCH(S86,[7]【参考】数式用!$F$4:$H$4,0)+5,0)),"")</f>
        <v/>
      </c>
      <c r="U86" s="463" t="str">
        <f>IF(S86="特定加算Ⅰ",VLOOKUP(P86,[7]【参考】数式用!$A$5:$I$28,9,FALSE),"-")</f>
        <v>-</v>
      </c>
      <c r="V86" s="69" t="s">
        <v>141</v>
      </c>
      <c r="W86" s="448"/>
      <c r="X86" s="84" t="s">
        <v>142</v>
      </c>
      <c r="Y86" s="448"/>
      <c r="Z86" s="225" t="s">
        <v>143</v>
      </c>
      <c r="AA86" s="448"/>
      <c r="AB86" s="84" t="s">
        <v>142</v>
      </c>
      <c r="AC86" s="448"/>
      <c r="AD86" s="84" t="s">
        <v>144</v>
      </c>
      <c r="AE86" s="431" t="s">
        <v>145</v>
      </c>
      <c r="AF86" s="432" t="str">
        <f t="shared" si="7"/>
        <v/>
      </c>
      <c r="AG86" s="433" t="s">
        <v>146</v>
      </c>
      <c r="AH86" s="434" t="str">
        <f t="shared" si="8"/>
        <v/>
      </c>
      <c r="AJ86" s="71" t="str">
        <f t="shared" si="9"/>
        <v>○</v>
      </c>
      <c r="AK86" s="72" t="str">
        <f t="shared" si="6"/>
        <v/>
      </c>
      <c r="AL86" s="72"/>
      <c r="AM86" s="72"/>
      <c r="AN86" s="72"/>
      <c r="AO86" s="72"/>
      <c r="AP86" s="72"/>
      <c r="AQ86" s="72"/>
      <c r="AR86" s="72"/>
      <c r="AS86" s="449"/>
    </row>
    <row r="87" spans="1:45" ht="33" customHeight="1" thickBot="1">
      <c r="A87" s="419">
        <f t="shared" si="4"/>
        <v>76</v>
      </c>
      <c r="B87" s="420" t="str">
        <f>IF(基本情報入力シート!C109="","",基本情報入力シート!C109)</f>
        <v/>
      </c>
      <c r="C87" s="421" t="str">
        <f>IF(基本情報入力シート!D109="","",基本情報入力シート!D109)</f>
        <v/>
      </c>
      <c r="D87" s="422" t="str">
        <f>IF(基本情報入力シート!E109="","",基本情報入力シート!E109)</f>
        <v/>
      </c>
      <c r="E87" s="422" t="str">
        <f>IF(基本情報入力シート!F109="","",基本情報入力シート!F109)</f>
        <v/>
      </c>
      <c r="F87" s="422" t="str">
        <f>IF(基本情報入力シート!G109="","",基本情報入力シート!G109)</f>
        <v/>
      </c>
      <c r="G87" s="422" t="str">
        <f>IF(基本情報入力シート!H109="","",基本情報入力シート!H109)</f>
        <v/>
      </c>
      <c r="H87" s="422" t="str">
        <f>IF(基本情報入力シート!I109="","",基本情報入力シート!I109)</f>
        <v/>
      </c>
      <c r="I87" s="422" t="str">
        <f>IF(基本情報入力シート!J109="","",基本情報入力シート!J109)</f>
        <v/>
      </c>
      <c r="J87" s="422" t="str">
        <f>IF(基本情報入力シート!K109="","",基本情報入力シート!K109)</f>
        <v/>
      </c>
      <c r="K87" s="423" t="str">
        <f>IF(基本情報入力シート!L109="","",基本情報入力シート!L109)</f>
        <v/>
      </c>
      <c r="L87" s="424" t="str">
        <f>IF(基本情報入力シート!M109="","",基本情報入力シート!M109)</f>
        <v/>
      </c>
      <c r="M87" s="424" t="str">
        <f>IF(基本情報入力シート!R109="","",基本情報入力シート!R109)</f>
        <v/>
      </c>
      <c r="N87" s="424" t="str">
        <f>IF(基本情報入力シート!W109="","",基本情報入力シート!W109)</f>
        <v/>
      </c>
      <c r="O87" s="419" t="str">
        <f>IF(基本情報入力シート!X109="","",基本情報入力シート!X109)</f>
        <v/>
      </c>
      <c r="P87" s="425" t="str">
        <f>IF(基本情報入力シート!Y109="","",基本情報入力シート!Y109)</f>
        <v/>
      </c>
      <c r="Q87" s="426" t="str">
        <f>IF(基本情報入力シート!AB109="","",基本情報入力シート!AB109)</f>
        <v/>
      </c>
      <c r="R87" s="445"/>
      <c r="S87" s="446"/>
      <c r="T87" s="447" t="str">
        <f>IFERROR(IF(R87="","",VLOOKUP(P87,[7]【参考】数式用!$A$5:$H$34,MATCH(S87,[7]【参考】数式用!$F$4:$H$4,0)+5,0)),"")</f>
        <v/>
      </c>
      <c r="U87" s="463" t="str">
        <f>IF(S87="特定加算Ⅰ",VLOOKUP(P87,[7]【参考】数式用!$A$5:$I$28,9,FALSE),"-")</f>
        <v>-</v>
      </c>
      <c r="V87" s="69" t="s">
        <v>141</v>
      </c>
      <c r="W87" s="448"/>
      <c r="X87" s="84" t="s">
        <v>142</v>
      </c>
      <c r="Y87" s="448"/>
      <c r="Z87" s="225" t="s">
        <v>143</v>
      </c>
      <c r="AA87" s="448"/>
      <c r="AB87" s="84" t="s">
        <v>142</v>
      </c>
      <c r="AC87" s="448"/>
      <c r="AD87" s="84" t="s">
        <v>144</v>
      </c>
      <c r="AE87" s="431" t="s">
        <v>145</v>
      </c>
      <c r="AF87" s="432" t="str">
        <f t="shared" si="7"/>
        <v/>
      </c>
      <c r="AG87" s="433" t="s">
        <v>146</v>
      </c>
      <c r="AH87" s="434" t="str">
        <f t="shared" si="8"/>
        <v/>
      </c>
      <c r="AJ87" s="71" t="str">
        <f t="shared" si="9"/>
        <v>○</v>
      </c>
      <c r="AK87" s="72" t="str">
        <f t="shared" si="6"/>
        <v/>
      </c>
      <c r="AL87" s="72"/>
      <c r="AM87" s="72"/>
      <c r="AN87" s="72"/>
      <c r="AO87" s="72"/>
      <c r="AP87" s="72"/>
      <c r="AQ87" s="72"/>
      <c r="AR87" s="72"/>
      <c r="AS87" s="449"/>
    </row>
    <row r="88" spans="1:45" ht="33" customHeight="1" thickBot="1">
      <c r="A88" s="419">
        <f t="shared" si="4"/>
        <v>77</v>
      </c>
      <c r="B88" s="420" t="str">
        <f>IF(基本情報入力シート!C110="","",基本情報入力シート!C110)</f>
        <v/>
      </c>
      <c r="C88" s="421" t="str">
        <f>IF(基本情報入力シート!D110="","",基本情報入力シート!D110)</f>
        <v/>
      </c>
      <c r="D88" s="422" t="str">
        <f>IF(基本情報入力シート!E110="","",基本情報入力シート!E110)</f>
        <v/>
      </c>
      <c r="E88" s="422" t="str">
        <f>IF(基本情報入力シート!F110="","",基本情報入力シート!F110)</f>
        <v/>
      </c>
      <c r="F88" s="422" t="str">
        <f>IF(基本情報入力シート!G110="","",基本情報入力シート!G110)</f>
        <v/>
      </c>
      <c r="G88" s="422" t="str">
        <f>IF(基本情報入力シート!H110="","",基本情報入力シート!H110)</f>
        <v/>
      </c>
      <c r="H88" s="422" t="str">
        <f>IF(基本情報入力シート!I110="","",基本情報入力シート!I110)</f>
        <v/>
      </c>
      <c r="I88" s="422" t="str">
        <f>IF(基本情報入力シート!J110="","",基本情報入力シート!J110)</f>
        <v/>
      </c>
      <c r="J88" s="422" t="str">
        <f>IF(基本情報入力シート!K110="","",基本情報入力シート!K110)</f>
        <v/>
      </c>
      <c r="K88" s="423" t="str">
        <f>IF(基本情報入力シート!L110="","",基本情報入力シート!L110)</f>
        <v/>
      </c>
      <c r="L88" s="424" t="str">
        <f>IF(基本情報入力シート!M110="","",基本情報入力シート!M110)</f>
        <v/>
      </c>
      <c r="M88" s="424" t="str">
        <f>IF(基本情報入力シート!R110="","",基本情報入力シート!R110)</f>
        <v/>
      </c>
      <c r="N88" s="424" t="str">
        <f>IF(基本情報入力シート!W110="","",基本情報入力シート!W110)</f>
        <v/>
      </c>
      <c r="O88" s="419" t="str">
        <f>IF(基本情報入力シート!X110="","",基本情報入力シート!X110)</f>
        <v/>
      </c>
      <c r="P88" s="425" t="str">
        <f>IF(基本情報入力シート!Y110="","",基本情報入力シート!Y110)</f>
        <v/>
      </c>
      <c r="Q88" s="426" t="str">
        <f>IF(基本情報入力シート!AB110="","",基本情報入力シート!AB110)</f>
        <v/>
      </c>
      <c r="R88" s="445"/>
      <c r="S88" s="446"/>
      <c r="T88" s="447" t="str">
        <f>IFERROR(IF(R88="","",VLOOKUP(P88,[7]【参考】数式用!$A$5:$H$34,MATCH(S88,[7]【参考】数式用!$F$4:$H$4,0)+5,0)),"")</f>
        <v/>
      </c>
      <c r="U88" s="463" t="str">
        <f>IF(S88="特定加算Ⅰ",VLOOKUP(P88,[7]【参考】数式用!$A$5:$I$28,9,FALSE),"-")</f>
        <v>-</v>
      </c>
      <c r="V88" s="69" t="s">
        <v>141</v>
      </c>
      <c r="W88" s="448"/>
      <c r="X88" s="84" t="s">
        <v>142</v>
      </c>
      <c r="Y88" s="448"/>
      <c r="Z88" s="225" t="s">
        <v>143</v>
      </c>
      <c r="AA88" s="448"/>
      <c r="AB88" s="84" t="s">
        <v>142</v>
      </c>
      <c r="AC88" s="448"/>
      <c r="AD88" s="84" t="s">
        <v>144</v>
      </c>
      <c r="AE88" s="431" t="s">
        <v>145</v>
      </c>
      <c r="AF88" s="432" t="str">
        <f t="shared" si="7"/>
        <v/>
      </c>
      <c r="AG88" s="433" t="s">
        <v>146</v>
      </c>
      <c r="AH88" s="434" t="str">
        <f t="shared" si="8"/>
        <v/>
      </c>
      <c r="AJ88" s="71" t="str">
        <f t="shared" si="9"/>
        <v>○</v>
      </c>
      <c r="AK88" s="72" t="str">
        <f t="shared" si="6"/>
        <v/>
      </c>
      <c r="AL88" s="72"/>
      <c r="AM88" s="72"/>
      <c r="AN88" s="72"/>
      <c r="AO88" s="72"/>
      <c r="AP88" s="72"/>
      <c r="AQ88" s="72"/>
      <c r="AR88" s="72"/>
      <c r="AS88" s="449"/>
    </row>
    <row r="89" spans="1:45" ht="33" customHeight="1" thickBot="1">
      <c r="A89" s="419">
        <f t="shared" si="4"/>
        <v>78</v>
      </c>
      <c r="B89" s="420" t="str">
        <f>IF(基本情報入力シート!C111="","",基本情報入力シート!C111)</f>
        <v/>
      </c>
      <c r="C89" s="421" t="str">
        <f>IF(基本情報入力シート!D111="","",基本情報入力シート!D111)</f>
        <v/>
      </c>
      <c r="D89" s="422" t="str">
        <f>IF(基本情報入力シート!E111="","",基本情報入力シート!E111)</f>
        <v/>
      </c>
      <c r="E89" s="422" t="str">
        <f>IF(基本情報入力シート!F111="","",基本情報入力シート!F111)</f>
        <v/>
      </c>
      <c r="F89" s="422" t="str">
        <f>IF(基本情報入力シート!G111="","",基本情報入力シート!G111)</f>
        <v/>
      </c>
      <c r="G89" s="422" t="str">
        <f>IF(基本情報入力シート!H111="","",基本情報入力シート!H111)</f>
        <v/>
      </c>
      <c r="H89" s="422" t="str">
        <f>IF(基本情報入力シート!I111="","",基本情報入力シート!I111)</f>
        <v/>
      </c>
      <c r="I89" s="422" t="str">
        <f>IF(基本情報入力シート!J111="","",基本情報入力シート!J111)</f>
        <v/>
      </c>
      <c r="J89" s="422" t="str">
        <f>IF(基本情報入力シート!K111="","",基本情報入力シート!K111)</f>
        <v/>
      </c>
      <c r="K89" s="423" t="str">
        <f>IF(基本情報入力シート!L111="","",基本情報入力シート!L111)</f>
        <v/>
      </c>
      <c r="L89" s="424" t="str">
        <f>IF(基本情報入力シート!M111="","",基本情報入力シート!M111)</f>
        <v/>
      </c>
      <c r="M89" s="424" t="str">
        <f>IF(基本情報入力シート!R111="","",基本情報入力シート!R111)</f>
        <v/>
      </c>
      <c r="N89" s="424" t="str">
        <f>IF(基本情報入力シート!W111="","",基本情報入力シート!W111)</f>
        <v/>
      </c>
      <c r="O89" s="419" t="str">
        <f>IF(基本情報入力シート!X111="","",基本情報入力シート!X111)</f>
        <v/>
      </c>
      <c r="P89" s="425" t="str">
        <f>IF(基本情報入力シート!Y111="","",基本情報入力シート!Y111)</f>
        <v/>
      </c>
      <c r="Q89" s="426" t="str">
        <f>IF(基本情報入力シート!AB111="","",基本情報入力シート!AB111)</f>
        <v/>
      </c>
      <c r="R89" s="445"/>
      <c r="S89" s="446"/>
      <c r="T89" s="447" t="str">
        <f>IFERROR(IF(R89="","",VLOOKUP(P89,[7]【参考】数式用!$A$5:$H$34,MATCH(S89,[7]【参考】数式用!$F$4:$H$4,0)+5,0)),"")</f>
        <v/>
      </c>
      <c r="U89" s="463" t="str">
        <f>IF(S89="特定加算Ⅰ",VLOOKUP(P89,[7]【参考】数式用!$A$5:$I$28,9,FALSE),"-")</f>
        <v>-</v>
      </c>
      <c r="V89" s="69" t="s">
        <v>141</v>
      </c>
      <c r="W89" s="448"/>
      <c r="X89" s="84" t="s">
        <v>142</v>
      </c>
      <c r="Y89" s="448"/>
      <c r="Z89" s="225" t="s">
        <v>143</v>
      </c>
      <c r="AA89" s="448"/>
      <c r="AB89" s="84" t="s">
        <v>142</v>
      </c>
      <c r="AC89" s="448"/>
      <c r="AD89" s="84" t="s">
        <v>144</v>
      </c>
      <c r="AE89" s="431" t="s">
        <v>145</v>
      </c>
      <c r="AF89" s="432" t="str">
        <f t="shared" si="7"/>
        <v/>
      </c>
      <c r="AG89" s="433" t="s">
        <v>146</v>
      </c>
      <c r="AH89" s="434" t="str">
        <f t="shared" si="8"/>
        <v/>
      </c>
      <c r="AJ89" s="71" t="str">
        <f t="shared" si="9"/>
        <v>○</v>
      </c>
      <c r="AK89" s="72" t="str">
        <f t="shared" si="6"/>
        <v/>
      </c>
      <c r="AL89" s="72"/>
      <c r="AM89" s="72"/>
      <c r="AN89" s="72"/>
      <c r="AO89" s="72"/>
      <c r="AP89" s="72"/>
      <c r="AQ89" s="72"/>
      <c r="AR89" s="72"/>
      <c r="AS89" s="449"/>
    </row>
    <row r="90" spans="1:45" ht="33" customHeight="1" thickBot="1">
      <c r="A90" s="419">
        <f t="shared" si="4"/>
        <v>79</v>
      </c>
      <c r="B90" s="420" t="str">
        <f>IF(基本情報入力シート!C112="","",基本情報入力シート!C112)</f>
        <v/>
      </c>
      <c r="C90" s="421" t="str">
        <f>IF(基本情報入力シート!D112="","",基本情報入力シート!D112)</f>
        <v/>
      </c>
      <c r="D90" s="422" t="str">
        <f>IF(基本情報入力シート!E112="","",基本情報入力シート!E112)</f>
        <v/>
      </c>
      <c r="E90" s="422" t="str">
        <f>IF(基本情報入力シート!F112="","",基本情報入力シート!F112)</f>
        <v/>
      </c>
      <c r="F90" s="422" t="str">
        <f>IF(基本情報入力シート!G112="","",基本情報入力シート!G112)</f>
        <v/>
      </c>
      <c r="G90" s="422" t="str">
        <f>IF(基本情報入力シート!H112="","",基本情報入力シート!H112)</f>
        <v/>
      </c>
      <c r="H90" s="422" t="str">
        <f>IF(基本情報入力シート!I112="","",基本情報入力シート!I112)</f>
        <v/>
      </c>
      <c r="I90" s="422" t="str">
        <f>IF(基本情報入力シート!J112="","",基本情報入力シート!J112)</f>
        <v/>
      </c>
      <c r="J90" s="422" t="str">
        <f>IF(基本情報入力シート!K112="","",基本情報入力シート!K112)</f>
        <v/>
      </c>
      <c r="K90" s="423" t="str">
        <f>IF(基本情報入力シート!L112="","",基本情報入力シート!L112)</f>
        <v/>
      </c>
      <c r="L90" s="424" t="str">
        <f>IF(基本情報入力シート!M112="","",基本情報入力シート!M112)</f>
        <v/>
      </c>
      <c r="M90" s="424" t="str">
        <f>IF(基本情報入力シート!R112="","",基本情報入力シート!R112)</f>
        <v/>
      </c>
      <c r="N90" s="424" t="str">
        <f>IF(基本情報入力シート!W112="","",基本情報入力シート!W112)</f>
        <v/>
      </c>
      <c r="O90" s="419" t="str">
        <f>IF(基本情報入力シート!X112="","",基本情報入力シート!X112)</f>
        <v/>
      </c>
      <c r="P90" s="425" t="str">
        <f>IF(基本情報入力シート!Y112="","",基本情報入力シート!Y112)</f>
        <v/>
      </c>
      <c r="Q90" s="426" t="str">
        <f>IF(基本情報入力シート!AB112="","",基本情報入力シート!AB112)</f>
        <v/>
      </c>
      <c r="R90" s="445"/>
      <c r="S90" s="446"/>
      <c r="T90" s="447" t="str">
        <f>IFERROR(IF(R90="","",VLOOKUP(P90,[7]【参考】数式用!$A$5:$H$34,MATCH(S90,[7]【参考】数式用!$F$4:$H$4,0)+5,0)),"")</f>
        <v/>
      </c>
      <c r="U90" s="463" t="str">
        <f>IF(S90="特定加算Ⅰ",VLOOKUP(P90,[7]【参考】数式用!$A$5:$I$28,9,FALSE),"-")</f>
        <v>-</v>
      </c>
      <c r="V90" s="69" t="s">
        <v>141</v>
      </c>
      <c r="W90" s="448"/>
      <c r="X90" s="84" t="s">
        <v>142</v>
      </c>
      <c r="Y90" s="448"/>
      <c r="Z90" s="225" t="s">
        <v>143</v>
      </c>
      <c r="AA90" s="448"/>
      <c r="AB90" s="84" t="s">
        <v>142</v>
      </c>
      <c r="AC90" s="448"/>
      <c r="AD90" s="84" t="s">
        <v>144</v>
      </c>
      <c r="AE90" s="431" t="s">
        <v>145</v>
      </c>
      <c r="AF90" s="432" t="str">
        <f t="shared" si="7"/>
        <v/>
      </c>
      <c r="AG90" s="433" t="s">
        <v>146</v>
      </c>
      <c r="AH90" s="434" t="str">
        <f t="shared" si="8"/>
        <v/>
      </c>
      <c r="AJ90" s="71" t="str">
        <f t="shared" si="9"/>
        <v>○</v>
      </c>
      <c r="AK90" s="72" t="str">
        <f t="shared" si="6"/>
        <v/>
      </c>
      <c r="AL90" s="72"/>
      <c r="AM90" s="72"/>
      <c r="AN90" s="72"/>
      <c r="AO90" s="72"/>
      <c r="AP90" s="72"/>
      <c r="AQ90" s="72"/>
      <c r="AR90" s="72"/>
      <c r="AS90" s="449"/>
    </row>
    <row r="91" spans="1:45" ht="33" customHeight="1" thickBot="1">
      <c r="A91" s="419">
        <f t="shared" si="4"/>
        <v>80</v>
      </c>
      <c r="B91" s="420" t="str">
        <f>IF(基本情報入力シート!C113="","",基本情報入力シート!C113)</f>
        <v/>
      </c>
      <c r="C91" s="421" t="str">
        <f>IF(基本情報入力シート!D113="","",基本情報入力シート!D113)</f>
        <v/>
      </c>
      <c r="D91" s="422" t="str">
        <f>IF(基本情報入力シート!E113="","",基本情報入力シート!E113)</f>
        <v/>
      </c>
      <c r="E91" s="422" t="str">
        <f>IF(基本情報入力シート!F113="","",基本情報入力シート!F113)</f>
        <v/>
      </c>
      <c r="F91" s="422" t="str">
        <f>IF(基本情報入力シート!G113="","",基本情報入力シート!G113)</f>
        <v/>
      </c>
      <c r="G91" s="422" t="str">
        <f>IF(基本情報入力シート!H113="","",基本情報入力シート!H113)</f>
        <v/>
      </c>
      <c r="H91" s="422" t="str">
        <f>IF(基本情報入力シート!I113="","",基本情報入力シート!I113)</f>
        <v/>
      </c>
      <c r="I91" s="422" t="str">
        <f>IF(基本情報入力シート!J113="","",基本情報入力シート!J113)</f>
        <v/>
      </c>
      <c r="J91" s="422" t="str">
        <f>IF(基本情報入力シート!K113="","",基本情報入力シート!K113)</f>
        <v/>
      </c>
      <c r="K91" s="423" t="str">
        <f>IF(基本情報入力シート!L113="","",基本情報入力シート!L113)</f>
        <v/>
      </c>
      <c r="L91" s="424" t="str">
        <f>IF(基本情報入力シート!M113="","",基本情報入力シート!M113)</f>
        <v/>
      </c>
      <c r="M91" s="424" t="str">
        <f>IF(基本情報入力シート!R113="","",基本情報入力シート!R113)</f>
        <v/>
      </c>
      <c r="N91" s="424" t="str">
        <f>IF(基本情報入力シート!W113="","",基本情報入力シート!W113)</f>
        <v/>
      </c>
      <c r="O91" s="419" t="str">
        <f>IF(基本情報入力シート!X113="","",基本情報入力シート!X113)</f>
        <v/>
      </c>
      <c r="P91" s="425" t="str">
        <f>IF(基本情報入力シート!Y113="","",基本情報入力シート!Y113)</f>
        <v/>
      </c>
      <c r="Q91" s="426" t="str">
        <f>IF(基本情報入力シート!AB113="","",基本情報入力シート!AB113)</f>
        <v/>
      </c>
      <c r="R91" s="445"/>
      <c r="S91" s="446"/>
      <c r="T91" s="447" t="str">
        <f>IFERROR(IF(R91="","",VLOOKUP(P91,[7]【参考】数式用!$A$5:$H$34,MATCH(S91,[7]【参考】数式用!$F$4:$H$4,0)+5,0)),"")</f>
        <v/>
      </c>
      <c r="U91" s="463" t="str">
        <f>IF(S91="特定加算Ⅰ",VLOOKUP(P91,[7]【参考】数式用!$A$5:$I$28,9,FALSE),"-")</f>
        <v>-</v>
      </c>
      <c r="V91" s="69" t="s">
        <v>141</v>
      </c>
      <c r="W91" s="448"/>
      <c r="X91" s="84" t="s">
        <v>142</v>
      </c>
      <c r="Y91" s="448"/>
      <c r="Z91" s="225" t="s">
        <v>143</v>
      </c>
      <c r="AA91" s="448"/>
      <c r="AB91" s="84" t="s">
        <v>142</v>
      </c>
      <c r="AC91" s="448"/>
      <c r="AD91" s="84" t="s">
        <v>144</v>
      </c>
      <c r="AE91" s="431" t="s">
        <v>145</v>
      </c>
      <c r="AF91" s="432" t="str">
        <f t="shared" si="7"/>
        <v/>
      </c>
      <c r="AG91" s="433" t="s">
        <v>146</v>
      </c>
      <c r="AH91" s="434" t="str">
        <f t="shared" si="8"/>
        <v/>
      </c>
      <c r="AJ91" s="71" t="str">
        <f t="shared" si="9"/>
        <v>○</v>
      </c>
      <c r="AK91" s="72" t="str">
        <f t="shared" si="6"/>
        <v/>
      </c>
      <c r="AL91" s="72"/>
      <c r="AM91" s="72"/>
      <c r="AN91" s="72"/>
      <c r="AO91" s="72"/>
      <c r="AP91" s="72"/>
      <c r="AQ91" s="72"/>
      <c r="AR91" s="72"/>
      <c r="AS91" s="449"/>
    </row>
    <row r="92" spans="1:45" ht="33" customHeight="1" thickBot="1">
      <c r="A92" s="419">
        <f t="shared" si="4"/>
        <v>81</v>
      </c>
      <c r="B92" s="420" t="str">
        <f>IF(基本情報入力シート!C114="","",基本情報入力シート!C114)</f>
        <v/>
      </c>
      <c r="C92" s="421" t="str">
        <f>IF(基本情報入力シート!D114="","",基本情報入力シート!D114)</f>
        <v/>
      </c>
      <c r="D92" s="422" t="str">
        <f>IF(基本情報入力シート!E114="","",基本情報入力シート!E114)</f>
        <v/>
      </c>
      <c r="E92" s="422" t="str">
        <f>IF(基本情報入力シート!F114="","",基本情報入力シート!F114)</f>
        <v/>
      </c>
      <c r="F92" s="422" t="str">
        <f>IF(基本情報入力シート!G114="","",基本情報入力シート!G114)</f>
        <v/>
      </c>
      <c r="G92" s="422" t="str">
        <f>IF(基本情報入力シート!H114="","",基本情報入力シート!H114)</f>
        <v/>
      </c>
      <c r="H92" s="422" t="str">
        <f>IF(基本情報入力シート!I114="","",基本情報入力シート!I114)</f>
        <v/>
      </c>
      <c r="I92" s="422" t="str">
        <f>IF(基本情報入力シート!J114="","",基本情報入力シート!J114)</f>
        <v/>
      </c>
      <c r="J92" s="422" t="str">
        <f>IF(基本情報入力シート!K114="","",基本情報入力シート!K114)</f>
        <v/>
      </c>
      <c r="K92" s="423" t="str">
        <f>IF(基本情報入力シート!L114="","",基本情報入力シート!L114)</f>
        <v/>
      </c>
      <c r="L92" s="424" t="str">
        <f>IF(基本情報入力シート!M114="","",基本情報入力シート!M114)</f>
        <v/>
      </c>
      <c r="M92" s="424" t="str">
        <f>IF(基本情報入力シート!R114="","",基本情報入力シート!R114)</f>
        <v/>
      </c>
      <c r="N92" s="424" t="str">
        <f>IF(基本情報入力シート!W114="","",基本情報入力シート!W114)</f>
        <v/>
      </c>
      <c r="O92" s="419" t="str">
        <f>IF(基本情報入力シート!X114="","",基本情報入力シート!X114)</f>
        <v/>
      </c>
      <c r="P92" s="425" t="str">
        <f>IF(基本情報入力シート!Y114="","",基本情報入力シート!Y114)</f>
        <v/>
      </c>
      <c r="Q92" s="426" t="str">
        <f>IF(基本情報入力シート!AB114="","",基本情報入力シート!AB114)</f>
        <v/>
      </c>
      <c r="R92" s="445"/>
      <c r="S92" s="446"/>
      <c r="T92" s="447" t="str">
        <f>IFERROR(IF(R92="","",VLOOKUP(P92,[7]【参考】数式用!$A$5:$H$34,MATCH(S92,[7]【参考】数式用!$F$4:$H$4,0)+5,0)),"")</f>
        <v/>
      </c>
      <c r="U92" s="463" t="str">
        <f>IF(S92="特定加算Ⅰ",VLOOKUP(P92,[7]【参考】数式用!$A$5:$I$28,9,FALSE),"-")</f>
        <v>-</v>
      </c>
      <c r="V92" s="69" t="s">
        <v>141</v>
      </c>
      <c r="W92" s="448"/>
      <c r="X92" s="84" t="s">
        <v>142</v>
      </c>
      <c r="Y92" s="448"/>
      <c r="Z92" s="225" t="s">
        <v>143</v>
      </c>
      <c r="AA92" s="448"/>
      <c r="AB92" s="84" t="s">
        <v>142</v>
      </c>
      <c r="AC92" s="448"/>
      <c r="AD92" s="84" t="s">
        <v>144</v>
      </c>
      <c r="AE92" s="431" t="s">
        <v>145</v>
      </c>
      <c r="AF92" s="432" t="str">
        <f t="shared" si="7"/>
        <v/>
      </c>
      <c r="AG92" s="433" t="s">
        <v>146</v>
      </c>
      <c r="AH92" s="434" t="str">
        <f t="shared" si="8"/>
        <v/>
      </c>
      <c r="AJ92" s="71" t="str">
        <f t="shared" si="9"/>
        <v>○</v>
      </c>
      <c r="AK92" s="72" t="str">
        <f t="shared" si="6"/>
        <v/>
      </c>
      <c r="AL92" s="72"/>
      <c r="AM92" s="72"/>
      <c r="AN92" s="72"/>
      <c r="AO92" s="72"/>
      <c r="AP92" s="72"/>
      <c r="AQ92" s="72"/>
      <c r="AR92" s="72"/>
      <c r="AS92" s="449"/>
    </row>
    <row r="93" spans="1:45" ht="33" customHeight="1" thickBot="1">
      <c r="A93" s="419">
        <f t="shared" si="4"/>
        <v>82</v>
      </c>
      <c r="B93" s="420" t="str">
        <f>IF(基本情報入力シート!C115="","",基本情報入力シート!C115)</f>
        <v/>
      </c>
      <c r="C93" s="421" t="str">
        <f>IF(基本情報入力シート!D115="","",基本情報入力シート!D115)</f>
        <v/>
      </c>
      <c r="D93" s="422" t="str">
        <f>IF(基本情報入力シート!E115="","",基本情報入力シート!E115)</f>
        <v/>
      </c>
      <c r="E93" s="422" t="str">
        <f>IF(基本情報入力シート!F115="","",基本情報入力シート!F115)</f>
        <v/>
      </c>
      <c r="F93" s="422" t="str">
        <f>IF(基本情報入力シート!G115="","",基本情報入力シート!G115)</f>
        <v/>
      </c>
      <c r="G93" s="422" t="str">
        <f>IF(基本情報入力シート!H115="","",基本情報入力シート!H115)</f>
        <v/>
      </c>
      <c r="H93" s="422" t="str">
        <f>IF(基本情報入力シート!I115="","",基本情報入力シート!I115)</f>
        <v/>
      </c>
      <c r="I93" s="422" t="str">
        <f>IF(基本情報入力シート!J115="","",基本情報入力シート!J115)</f>
        <v/>
      </c>
      <c r="J93" s="422" t="str">
        <f>IF(基本情報入力シート!K115="","",基本情報入力シート!K115)</f>
        <v/>
      </c>
      <c r="K93" s="423" t="str">
        <f>IF(基本情報入力シート!L115="","",基本情報入力シート!L115)</f>
        <v/>
      </c>
      <c r="L93" s="424" t="str">
        <f>IF(基本情報入力シート!M115="","",基本情報入力シート!M115)</f>
        <v/>
      </c>
      <c r="M93" s="424" t="str">
        <f>IF(基本情報入力シート!R115="","",基本情報入力シート!R115)</f>
        <v/>
      </c>
      <c r="N93" s="424" t="str">
        <f>IF(基本情報入力シート!W115="","",基本情報入力シート!W115)</f>
        <v/>
      </c>
      <c r="O93" s="419" t="str">
        <f>IF(基本情報入力シート!X115="","",基本情報入力シート!X115)</f>
        <v/>
      </c>
      <c r="P93" s="425" t="str">
        <f>IF(基本情報入力シート!Y115="","",基本情報入力シート!Y115)</f>
        <v/>
      </c>
      <c r="Q93" s="426" t="str">
        <f>IF(基本情報入力シート!AB115="","",基本情報入力シート!AB115)</f>
        <v/>
      </c>
      <c r="R93" s="445"/>
      <c r="S93" s="446"/>
      <c r="T93" s="447" t="str">
        <f>IFERROR(IF(R93="","",VLOOKUP(P93,[7]【参考】数式用!$A$5:$H$34,MATCH(S93,[7]【参考】数式用!$F$4:$H$4,0)+5,0)),"")</f>
        <v/>
      </c>
      <c r="U93" s="463" t="str">
        <f>IF(S93="特定加算Ⅰ",VLOOKUP(P93,[7]【参考】数式用!$A$5:$I$28,9,FALSE),"-")</f>
        <v>-</v>
      </c>
      <c r="V93" s="69" t="s">
        <v>141</v>
      </c>
      <c r="W93" s="448"/>
      <c r="X93" s="84" t="s">
        <v>142</v>
      </c>
      <c r="Y93" s="448"/>
      <c r="Z93" s="225" t="s">
        <v>143</v>
      </c>
      <c r="AA93" s="448"/>
      <c r="AB93" s="84" t="s">
        <v>142</v>
      </c>
      <c r="AC93" s="448"/>
      <c r="AD93" s="84" t="s">
        <v>144</v>
      </c>
      <c r="AE93" s="431" t="s">
        <v>145</v>
      </c>
      <c r="AF93" s="432" t="str">
        <f t="shared" si="7"/>
        <v/>
      </c>
      <c r="AG93" s="433" t="s">
        <v>146</v>
      </c>
      <c r="AH93" s="434" t="str">
        <f t="shared" si="8"/>
        <v/>
      </c>
      <c r="AJ93" s="71" t="str">
        <f t="shared" si="9"/>
        <v>○</v>
      </c>
      <c r="AK93" s="72" t="str">
        <f t="shared" si="6"/>
        <v/>
      </c>
      <c r="AL93" s="72"/>
      <c r="AM93" s="72"/>
      <c r="AN93" s="72"/>
      <c r="AO93" s="72"/>
      <c r="AP93" s="72"/>
      <c r="AQ93" s="72"/>
      <c r="AR93" s="72"/>
      <c r="AS93" s="449"/>
    </row>
    <row r="94" spans="1:45" ht="33" customHeight="1" thickBot="1">
      <c r="A94" s="419">
        <f t="shared" si="4"/>
        <v>83</v>
      </c>
      <c r="B94" s="420" t="str">
        <f>IF(基本情報入力シート!C116="","",基本情報入力シート!C116)</f>
        <v/>
      </c>
      <c r="C94" s="421" t="str">
        <f>IF(基本情報入力シート!D116="","",基本情報入力シート!D116)</f>
        <v/>
      </c>
      <c r="D94" s="422" t="str">
        <f>IF(基本情報入力シート!E116="","",基本情報入力シート!E116)</f>
        <v/>
      </c>
      <c r="E94" s="422" t="str">
        <f>IF(基本情報入力シート!F116="","",基本情報入力シート!F116)</f>
        <v/>
      </c>
      <c r="F94" s="422" t="str">
        <f>IF(基本情報入力シート!G116="","",基本情報入力シート!G116)</f>
        <v/>
      </c>
      <c r="G94" s="422" t="str">
        <f>IF(基本情報入力シート!H116="","",基本情報入力シート!H116)</f>
        <v/>
      </c>
      <c r="H94" s="422" t="str">
        <f>IF(基本情報入力シート!I116="","",基本情報入力シート!I116)</f>
        <v/>
      </c>
      <c r="I94" s="422" t="str">
        <f>IF(基本情報入力シート!J116="","",基本情報入力シート!J116)</f>
        <v/>
      </c>
      <c r="J94" s="422" t="str">
        <f>IF(基本情報入力シート!K116="","",基本情報入力シート!K116)</f>
        <v/>
      </c>
      <c r="K94" s="423" t="str">
        <f>IF(基本情報入力シート!L116="","",基本情報入力シート!L116)</f>
        <v/>
      </c>
      <c r="L94" s="424" t="str">
        <f>IF(基本情報入力シート!M116="","",基本情報入力シート!M116)</f>
        <v/>
      </c>
      <c r="M94" s="424" t="str">
        <f>IF(基本情報入力シート!R116="","",基本情報入力シート!R116)</f>
        <v/>
      </c>
      <c r="N94" s="424" t="str">
        <f>IF(基本情報入力シート!W116="","",基本情報入力シート!W116)</f>
        <v/>
      </c>
      <c r="O94" s="419" t="str">
        <f>IF(基本情報入力シート!X116="","",基本情報入力シート!X116)</f>
        <v/>
      </c>
      <c r="P94" s="425" t="str">
        <f>IF(基本情報入力シート!Y116="","",基本情報入力シート!Y116)</f>
        <v/>
      </c>
      <c r="Q94" s="426" t="str">
        <f>IF(基本情報入力シート!AB116="","",基本情報入力シート!AB116)</f>
        <v/>
      </c>
      <c r="R94" s="445"/>
      <c r="S94" s="446"/>
      <c r="T94" s="447" t="str">
        <f>IFERROR(IF(R94="","",VLOOKUP(P94,[7]【参考】数式用!$A$5:$H$34,MATCH(S94,[7]【参考】数式用!$F$4:$H$4,0)+5,0)),"")</f>
        <v/>
      </c>
      <c r="U94" s="463" t="str">
        <f>IF(S94="特定加算Ⅰ",VLOOKUP(P94,[7]【参考】数式用!$A$5:$I$28,9,FALSE),"-")</f>
        <v>-</v>
      </c>
      <c r="V94" s="69" t="s">
        <v>141</v>
      </c>
      <c r="W94" s="448"/>
      <c r="X94" s="84" t="s">
        <v>142</v>
      </c>
      <c r="Y94" s="448"/>
      <c r="Z94" s="225" t="s">
        <v>143</v>
      </c>
      <c r="AA94" s="448"/>
      <c r="AB94" s="84" t="s">
        <v>142</v>
      </c>
      <c r="AC94" s="448"/>
      <c r="AD94" s="84" t="s">
        <v>144</v>
      </c>
      <c r="AE94" s="431" t="s">
        <v>145</v>
      </c>
      <c r="AF94" s="432" t="str">
        <f t="shared" si="7"/>
        <v/>
      </c>
      <c r="AG94" s="433" t="s">
        <v>146</v>
      </c>
      <c r="AH94" s="434" t="str">
        <f t="shared" si="8"/>
        <v/>
      </c>
      <c r="AJ94" s="71" t="str">
        <f t="shared" si="9"/>
        <v>○</v>
      </c>
      <c r="AK94" s="72" t="str">
        <f t="shared" si="6"/>
        <v/>
      </c>
      <c r="AL94" s="72"/>
      <c r="AM94" s="72"/>
      <c r="AN94" s="72"/>
      <c r="AO94" s="72"/>
      <c r="AP94" s="72"/>
      <c r="AQ94" s="72"/>
      <c r="AR94" s="72"/>
      <c r="AS94" s="449"/>
    </row>
    <row r="95" spans="1:45" ht="33" customHeight="1" thickBot="1">
      <c r="A95" s="419">
        <f t="shared" si="4"/>
        <v>84</v>
      </c>
      <c r="B95" s="420" t="str">
        <f>IF(基本情報入力シート!C117="","",基本情報入力シート!C117)</f>
        <v/>
      </c>
      <c r="C95" s="421" t="str">
        <f>IF(基本情報入力シート!D117="","",基本情報入力シート!D117)</f>
        <v/>
      </c>
      <c r="D95" s="422" t="str">
        <f>IF(基本情報入力シート!E117="","",基本情報入力シート!E117)</f>
        <v/>
      </c>
      <c r="E95" s="422" t="str">
        <f>IF(基本情報入力シート!F117="","",基本情報入力シート!F117)</f>
        <v/>
      </c>
      <c r="F95" s="422" t="str">
        <f>IF(基本情報入力シート!G117="","",基本情報入力シート!G117)</f>
        <v/>
      </c>
      <c r="G95" s="422" t="str">
        <f>IF(基本情報入力シート!H117="","",基本情報入力シート!H117)</f>
        <v/>
      </c>
      <c r="H95" s="422" t="str">
        <f>IF(基本情報入力シート!I117="","",基本情報入力シート!I117)</f>
        <v/>
      </c>
      <c r="I95" s="422" t="str">
        <f>IF(基本情報入力シート!J117="","",基本情報入力シート!J117)</f>
        <v/>
      </c>
      <c r="J95" s="422" t="str">
        <f>IF(基本情報入力シート!K117="","",基本情報入力シート!K117)</f>
        <v/>
      </c>
      <c r="K95" s="423" t="str">
        <f>IF(基本情報入力シート!L117="","",基本情報入力シート!L117)</f>
        <v/>
      </c>
      <c r="L95" s="424" t="str">
        <f>IF(基本情報入力シート!M117="","",基本情報入力シート!M117)</f>
        <v/>
      </c>
      <c r="M95" s="424" t="str">
        <f>IF(基本情報入力シート!R117="","",基本情報入力シート!R117)</f>
        <v/>
      </c>
      <c r="N95" s="424" t="str">
        <f>IF(基本情報入力シート!W117="","",基本情報入力シート!W117)</f>
        <v/>
      </c>
      <c r="O95" s="419" t="str">
        <f>IF(基本情報入力シート!X117="","",基本情報入力シート!X117)</f>
        <v/>
      </c>
      <c r="P95" s="425" t="str">
        <f>IF(基本情報入力シート!Y117="","",基本情報入力シート!Y117)</f>
        <v/>
      </c>
      <c r="Q95" s="426" t="str">
        <f>IF(基本情報入力シート!AB117="","",基本情報入力シート!AB117)</f>
        <v/>
      </c>
      <c r="R95" s="445"/>
      <c r="S95" s="446"/>
      <c r="T95" s="447" t="str">
        <f>IFERROR(IF(R95="","",VLOOKUP(P95,[7]【参考】数式用!$A$5:$H$34,MATCH(S95,[7]【参考】数式用!$F$4:$H$4,0)+5,0)),"")</f>
        <v/>
      </c>
      <c r="U95" s="463" t="str">
        <f>IF(S95="特定加算Ⅰ",VLOOKUP(P95,[7]【参考】数式用!$A$5:$I$28,9,FALSE),"-")</f>
        <v>-</v>
      </c>
      <c r="V95" s="69" t="s">
        <v>141</v>
      </c>
      <c r="W95" s="448"/>
      <c r="X95" s="84" t="s">
        <v>142</v>
      </c>
      <c r="Y95" s="448"/>
      <c r="Z95" s="225" t="s">
        <v>143</v>
      </c>
      <c r="AA95" s="448"/>
      <c r="AB95" s="84" t="s">
        <v>142</v>
      </c>
      <c r="AC95" s="448"/>
      <c r="AD95" s="84" t="s">
        <v>144</v>
      </c>
      <c r="AE95" s="431" t="s">
        <v>145</v>
      </c>
      <c r="AF95" s="432" t="str">
        <f t="shared" si="7"/>
        <v/>
      </c>
      <c r="AG95" s="433" t="s">
        <v>146</v>
      </c>
      <c r="AH95" s="434" t="str">
        <f t="shared" si="8"/>
        <v/>
      </c>
      <c r="AJ95" s="71" t="str">
        <f t="shared" si="9"/>
        <v>○</v>
      </c>
      <c r="AK95" s="72" t="str">
        <f t="shared" si="6"/>
        <v/>
      </c>
      <c r="AL95" s="72"/>
      <c r="AM95" s="72"/>
      <c r="AN95" s="72"/>
      <c r="AO95" s="72"/>
      <c r="AP95" s="72"/>
      <c r="AQ95" s="72"/>
      <c r="AR95" s="72"/>
      <c r="AS95" s="449"/>
    </row>
    <row r="96" spans="1:45" ht="33" customHeight="1" thickBot="1">
      <c r="A96" s="419">
        <f t="shared" si="4"/>
        <v>85</v>
      </c>
      <c r="B96" s="420" t="str">
        <f>IF(基本情報入力シート!C118="","",基本情報入力シート!C118)</f>
        <v/>
      </c>
      <c r="C96" s="421" t="str">
        <f>IF(基本情報入力シート!D118="","",基本情報入力シート!D118)</f>
        <v/>
      </c>
      <c r="D96" s="422" t="str">
        <f>IF(基本情報入力シート!E118="","",基本情報入力シート!E118)</f>
        <v/>
      </c>
      <c r="E96" s="422" t="str">
        <f>IF(基本情報入力シート!F118="","",基本情報入力シート!F118)</f>
        <v/>
      </c>
      <c r="F96" s="422" t="str">
        <f>IF(基本情報入力シート!G118="","",基本情報入力シート!G118)</f>
        <v/>
      </c>
      <c r="G96" s="422" t="str">
        <f>IF(基本情報入力シート!H118="","",基本情報入力シート!H118)</f>
        <v/>
      </c>
      <c r="H96" s="422" t="str">
        <f>IF(基本情報入力シート!I118="","",基本情報入力シート!I118)</f>
        <v/>
      </c>
      <c r="I96" s="422" t="str">
        <f>IF(基本情報入力シート!J118="","",基本情報入力シート!J118)</f>
        <v/>
      </c>
      <c r="J96" s="422" t="str">
        <f>IF(基本情報入力シート!K118="","",基本情報入力シート!K118)</f>
        <v/>
      </c>
      <c r="K96" s="423" t="str">
        <f>IF(基本情報入力シート!L118="","",基本情報入力シート!L118)</f>
        <v/>
      </c>
      <c r="L96" s="424" t="str">
        <f>IF(基本情報入力シート!M118="","",基本情報入力シート!M118)</f>
        <v/>
      </c>
      <c r="M96" s="424" t="str">
        <f>IF(基本情報入力シート!R118="","",基本情報入力シート!R118)</f>
        <v/>
      </c>
      <c r="N96" s="424" t="str">
        <f>IF(基本情報入力シート!W118="","",基本情報入力シート!W118)</f>
        <v/>
      </c>
      <c r="O96" s="419" t="str">
        <f>IF(基本情報入力シート!X118="","",基本情報入力シート!X118)</f>
        <v/>
      </c>
      <c r="P96" s="425" t="str">
        <f>IF(基本情報入力シート!Y118="","",基本情報入力シート!Y118)</f>
        <v/>
      </c>
      <c r="Q96" s="426" t="str">
        <f>IF(基本情報入力シート!AB118="","",基本情報入力シート!AB118)</f>
        <v/>
      </c>
      <c r="R96" s="445"/>
      <c r="S96" s="446"/>
      <c r="T96" s="447" t="str">
        <f>IFERROR(IF(R96="","",VLOOKUP(P96,[7]【参考】数式用!$A$5:$H$34,MATCH(S96,[7]【参考】数式用!$F$4:$H$4,0)+5,0)),"")</f>
        <v/>
      </c>
      <c r="U96" s="463" t="str">
        <f>IF(S96="特定加算Ⅰ",VLOOKUP(P96,[7]【参考】数式用!$A$5:$I$28,9,FALSE),"-")</f>
        <v>-</v>
      </c>
      <c r="V96" s="69" t="s">
        <v>141</v>
      </c>
      <c r="W96" s="448"/>
      <c r="X96" s="84" t="s">
        <v>142</v>
      </c>
      <c r="Y96" s="448"/>
      <c r="Z96" s="225" t="s">
        <v>143</v>
      </c>
      <c r="AA96" s="448"/>
      <c r="AB96" s="84" t="s">
        <v>142</v>
      </c>
      <c r="AC96" s="448"/>
      <c r="AD96" s="84" t="s">
        <v>144</v>
      </c>
      <c r="AE96" s="431" t="s">
        <v>145</v>
      </c>
      <c r="AF96" s="432" t="str">
        <f t="shared" si="7"/>
        <v/>
      </c>
      <c r="AG96" s="433" t="s">
        <v>146</v>
      </c>
      <c r="AH96" s="434" t="str">
        <f t="shared" si="8"/>
        <v/>
      </c>
      <c r="AJ96" s="71" t="str">
        <f t="shared" si="9"/>
        <v>○</v>
      </c>
      <c r="AK96" s="72" t="str">
        <f t="shared" si="6"/>
        <v/>
      </c>
      <c r="AL96" s="72"/>
      <c r="AM96" s="72"/>
      <c r="AN96" s="72"/>
      <c r="AO96" s="72"/>
      <c r="AP96" s="72"/>
      <c r="AQ96" s="72"/>
      <c r="AR96" s="72"/>
      <c r="AS96" s="449"/>
    </row>
    <row r="97" spans="1:45" ht="33" customHeight="1" thickBot="1">
      <c r="A97" s="419">
        <f t="shared" si="4"/>
        <v>86</v>
      </c>
      <c r="B97" s="420" t="str">
        <f>IF(基本情報入力シート!C119="","",基本情報入力シート!C119)</f>
        <v/>
      </c>
      <c r="C97" s="421" t="str">
        <f>IF(基本情報入力シート!D119="","",基本情報入力シート!D119)</f>
        <v/>
      </c>
      <c r="D97" s="422" t="str">
        <f>IF(基本情報入力シート!E119="","",基本情報入力シート!E119)</f>
        <v/>
      </c>
      <c r="E97" s="422" t="str">
        <f>IF(基本情報入力シート!F119="","",基本情報入力シート!F119)</f>
        <v/>
      </c>
      <c r="F97" s="422" t="str">
        <f>IF(基本情報入力シート!G119="","",基本情報入力シート!G119)</f>
        <v/>
      </c>
      <c r="G97" s="422" t="str">
        <f>IF(基本情報入力シート!H119="","",基本情報入力シート!H119)</f>
        <v/>
      </c>
      <c r="H97" s="422" t="str">
        <f>IF(基本情報入力シート!I119="","",基本情報入力シート!I119)</f>
        <v/>
      </c>
      <c r="I97" s="422" t="str">
        <f>IF(基本情報入力シート!J119="","",基本情報入力シート!J119)</f>
        <v/>
      </c>
      <c r="J97" s="422" t="str">
        <f>IF(基本情報入力シート!K119="","",基本情報入力シート!K119)</f>
        <v/>
      </c>
      <c r="K97" s="423" t="str">
        <f>IF(基本情報入力シート!L119="","",基本情報入力シート!L119)</f>
        <v/>
      </c>
      <c r="L97" s="424" t="str">
        <f>IF(基本情報入力シート!M119="","",基本情報入力シート!M119)</f>
        <v/>
      </c>
      <c r="M97" s="424" t="str">
        <f>IF(基本情報入力シート!R119="","",基本情報入力シート!R119)</f>
        <v/>
      </c>
      <c r="N97" s="424" t="str">
        <f>IF(基本情報入力シート!W119="","",基本情報入力シート!W119)</f>
        <v/>
      </c>
      <c r="O97" s="419" t="str">
        <f>IF(基本情報入力シート!X119="","",基本情報入力シート!X119)</f>
        <v/>
      </c>
      <c r="P97" s="425" t="str">
        <f>IF(基本情報入力シート!Y119="","",基本情報入力シート!Y119)</f>
        <v/>
      </c>
      <c r="Q97" s="426" t="str">
        <f>IF(基本情報入力シート!AB119="","",基本情報入力シート!AB119)</f>
        <v/>
      </c>
      <c r="R97" s="445"/>
      <c r="S97" s="446"/>
      <c r="T97" s="447" t="str">
        <f>IFERROR(IF(R97="","",VLOOKUP(P97,[7]【参考】数式用!$A$5:$H$34,MATCH(S97,[7]【参考】数式用!$F$4:$H$4,0)+5,0)),"")</f>
        <v/>
      </c>
      <c r="U97" s="463" t="str">
        <f>IF(S97="特定加算Ⅰ",VLOOKUP(P97,[7]【参考】数式用!$A$5:$I$28,9,FALSE),"-")</f>
        <v>-</v>
      </c>
      <c r="V97" s="69" t="s">
        <v>141</v>
      </c>
      <c r="W97" s="448"/>
      <c r="X97" s="84" t="s">
        <v>142</v>
      </c>
      <c r="Y97" s="448"/>
      <c r="Z97" s="225" t="s">
        <v>143</v>
      </c>
      <c r="AA97" s="448"/>
      <c r="AB97" s="84" t="s">
        <v>142</v>
      </c>
      <c r="AC97" s="448"/>
      <c r="AD97" s="84" t="s">
        <v>144</v>
      </c>
      <c r="AE97" s="431" t="s">
        <v>145</v>
      </c>
      <c r="AF97" s="432" t="str">
        <f t="shared" si="7"/>
        <v/>
      </c>
      <c r="AG97" s="433" t="s">
        <v>146</v>
      </c>
      <c r="AH97" s="434" t="str">
        <f t="shared" si="8"/>
        <v/>
      </c>
      <c r="AJ97" s="71" t="str">
        <f t="shared" si="9"/>
        <v>○</v>
      </c>
      <c r="AK97" s="72" t="str">
        <f t="shared" si="6"/>
        <v/>
      </c>
      <c r="AL97" s="72"/>
      <c r="AM97" s="72"/>
      <c r="AN97" s="72"/>
      <c r="AO97" s="72"/>
      <c r="AP97" s="72"/>
      <c r="AQ97" s="72"/>
      <c r="AR97" s="72"/>
      <c r="AS97" s="449"/>
    </row>
    <row r="98" spans="1:45" ht="33" customHeight="1" thickBot="1">
      <c r="A98" s="419">
        <f t="shared" si="4"/>
        <v>87</v>
      </c>
      <c r="B98" s="420" t="str">
        <f>IF(基本情報入力シート!C120="","",基本情報入力シート!C120)</f>
        <v/>
      </c>
      <c r="C98" s="421" t="str">
        <f>IF(基本情報入力シート!D120="","",基本情報入力シート!D120)</f>
        <v/>
      </c>
      <c r="D98" s="422" t="str">
        <f>IF(基本情報入力シート!E120="","",基本情報入力シート!E120)</f>
        <v/>
      </c>
      <c r="E98" s="422" t="str">
        <f>IF(基本情報入力シート!F120="","",基本情報入力シート!F120)</f>
        <v/>
      </c>
      <c r="F98" s="422" t="str">
        <f>IF(基本情報入力シート!G120="","",基本情報入力シート!G120)</f>
        <v/>
      </c>
      <c r="G98" s="422" t="str">
        <f>IF(基本情報入力シート!H120="","",基本情報入力シート!H120)</f>
        <v/>
      </c>
      <c r="H98" s="422" t="str">
        <f>IF(基本情報入力シート!I120="","",基本情報入力シート!I120)</f>
        <v/>
      </c>
      <c r="I98" s="422" t="str">
        <f>IF(基本情報入力シート!J120="","",基本情報入力シート!J120)</f>
        <v/>
      </c>
      <c r="J98" s="422" t="str">
        <f>IF(基本情報入力シート!K120="","",基本情報入力シート!K120)</f>
        <v/>
      </c>
      <c r="K98" s="423" t="str">
        <f>IF(基本情報入力シート!L120="","",基本情報入力シート!L120)</f>
        <v/>
      </c>
      <c r="L98" s="424" t="str">
        <f>IF(基本情報入力シート!M120="","",基本情報入力シート!M120)</f>
        <v/>
      </c>
      <c r="M98" s="424" t="str">
        <f>IF(基本情報入力シート!R120="","",基本情報入力シート!R120)</f>
        <v/>
      </c>
      <c r="N98" s="424" t="str">
        <f>IF(基本情報入力シート!W120="","",基本情報入力シート!W120)</f>
        <v/>
      </c>
      <c r="O98" s="419" t="str">
        <f>IF(基本情報入力シート!X120="","",基本情報入力シート!X120)</f>
        <v/>
      </c>
      <c r="P98" s="425" t="str">
        <f>IF(基本情報入力シート!Y120="","",基本情報入力シート!Y120)</f>
        <v/>
      </c>
      <c r="Q98" s="426" t="str">
        <f>IF(基本情報入力シート!AB120="","",基本情報入力シート!AB120)</f>
        <v/>
      </c>
      <c r="R98" s="445"/>
      <c r="S98" s="446"/>
      <c r="T98" s="447" t="str">
        <f>IFERROR(IF(R98="","",VLOOKUP(P98,[7]【参考】数式用!$A$5:$H$34,MATCH(S98,[7]【参考】数式用!$F$4:$H$4,0)+5,0)),"")</f>
        <v/>
      </c>
      <c r="U98" s="463" t="str">
        <f>IF(S98="特定加算Ⅰ",VLOOKUP(P98,[7]【参考】数式用!$A$5:$I$28,9,FALSE),"-")</f>
        <v>-</v>
      </c>
      <c r="V98" s="69" t="s">
        <v>141</v>
      </c>
      <c r="W98" s="448"/>
      <c r="X98" s="84" t="s">
        <v>142</v>
      </c>
      <c r="Y98" s="448"/>
      <c r="Z98" s="225" t="s">
        <v>143</v>
      </c>
      <c r="AA98" s="448"/>
      <c r="AB98" s="84" t="s">
        <v>142</v>
      </c>
      <c r="AC98" s="448"/>
      <c r="AD98" s="84" t="s">
        <v>144</v>
      </c>
      <c r="AE98" s="431" t="s">
        <v>145</v>
      </c>
      <c r="AF98" s="432" t="str">
        <f t="shared" si="7"/>
        <v/>
      </c>
      <c r="AG98" s="433" t="s">
        <v>146</v>
      </c>
      <c r="AH98" s="434" t="str">
        <f t="shared" si="8"/>
        <v/>
      </c>
      <c r="AJ98" s="71" t="str">
        <f t="shared" si="9"/>
        <v>○</v>
      </c>
      <c r="AK98" s="72" t="str">
        <f t="shared" si="6"/>
        <v/>
      </c>
      <c r="AL98" s="72"/>
      <c r="AM98" s="72"/>
      <c r="AN98" s="72"/>
      <c r="AO98" s="72"/>
      <c r="AP98" s="72"/>
      <c r="AQ98" s="72"/>
      <c r="AR98" s="72"/>
      <c r="AS98" s="449"/>
    </row>
    <row r="99" spans="1:45" ht="33" customHeight="1" thickBot="1">
      <c r="A99" s="419">
        <f t="shared" si="4"/>
        <v>88</v>
      </c>
      <c r="B99" s="420" t="str">
        <f>IF(基本情報入力シート!C121="","",基本情報入力シート!C121)</f>
        <v/>
      </c>
      <c r="C99" s="421" t="str">
        <f>IF(基本情報入力シート!D121="","",基本情報入力シート!D121)</f>
        <v/>
      </c>
      <c r="D99" s="422" t="str">
        <f>IF(基本情報入力シート!E121="","",基本情報入力シート!E121)</f>
        <v/>
      </c>
      <c r="E99" s="422" t="str">
        <f>IF(基本情報入力シート!F121="","",基本情報入力シート!F121)</f>
        <v/>
      </c>
      <c r="F99" s="422" t="str">
        <f>IF(基本情報入力シート!G121="","",基本情報入力シート!G121)</f>
        <v/>
      </c>
      <c r="G99" s="422" t="str">
        <f>IF(基本情報入力シート!H121="","",基本情報入力シート!H121)</f>
        <v/>
      </c>
      <c r="H99" s="422" t="str">
        <f>IF(基本情報入力シート!I121="","",基本情報入力シート!I121)</f>
        <v/>
      </c>
      <c r="I99" s="422" t="str">
        <f>IF(基本情報入力シート!J121="","",基本情報入力シート!J121)</f>
        <v/>
      </c>
      <c r="J99" s="422" t="str">
        <f>IF(基本情報入力シート!K121="","",基本情報入力シート!K121)</f>
        <v/>
      </c>
      <c r="K99" s="423" t="str">
        <f>IF(基本情報入力シート!L121="","",基本情報入力シート!L121)</f>
        <v/>
      </c>
      <c r="L99" s="424" t="str">
        <f>IF(基本情報入力シート!M121="","",基本情報入力シート!M121)</f>
        <v/>
      </c>
      <c r="M99" s="424" t="str">
        <f>IF(基本情報入力シート!R121="","",基本情報入力シート!R121)</f>
        <v/>
      </c>
      <c r="N99" s="424" t="str">
        <f>IF(基本情報入力シート!W121="","",基本情報入力シート!W121)</f>
        <v/>
      </c>
      <c r="O99" s="419" t="str">
        <f>IF(基本情報入力シート!X121="","",基本情報入力シート!X121)</f>
        <v/>
      </c>
      <c r="P99" s="425" t="str">
        <f>IF(基本情報入力シート!Y121="","",基本情報入力シート!Y121)</f>
        <v/>
      </c>
      <c r="Q99" s="426" t="str">
        <f>IF(基本情報入力シート!AB121="","",基本情報入力シート!AB121)</f>
        <v/>
      </c>
      <c r="R99" s="445"/>
      <c r="S99" s="446"/>
      <c r="T99" s="447" t="str">
        <f>IFERROR(IF(R99="","",VLOOKUP(P99,[7]【参考】数式用!$A$5:$H$34,MATCH(S99,[7]【参考】数式用!$F$4:$H$4,0)+5,0)),"")</f>
        <v/>
      </c>
      <c r="U99" s="463" t="str">
        <f>IF(S99="特定加算Ⅰ",VLOOKUP(P99,[7]【参考】数式用!$A$5:$I$28,9,FALSE),"-")</f>
        <v>-</v>
      </c>
      <c r="V99" s="69" t="s">
        <v>141</v>
      </c>
      <c r="W99" s="448"/>
      <c r="X99" s="84" t="s">
        <v>142</v>
      </c>
      <c r="Y99" s="448"/>
      <c r="Z99" s="225" t="s">
        <v>143</v>
      </c>
      <c r="AA99" s="448"/>
      <c r="AB99" s="84" t="s">
        <v>142</v>
      </c>
      <c r="AC99" s="448"/>
      <c r="AD99" s="84" t="s">
        <v>144</v>
      </c>
      <c r="AE99" s="431" t="s">
        <v>145</v>
      </c>
      <c r="AF99" s="432" t="str">
        <f t="shared" si="7"/>
        <v/>
      </c>
      <c r="AG99" s="433" t="s">
        <v>146</v>
      </c>
      <c r="AH99" s="434" t="str">
        <f t="shared" si="8"/>
        <v/>
      </c>
      <c r="AJ99" s="71" t="str">
        <f t="shared" si="9"/>
        <v>○</v>
      </c>
      <c r="AK99" s="72" t="str">
        <f t="shared" si="6"/>
        <v/>
      </c>
      <c r="AL99" s="72"/>
      <c r="AM99" s="72"/>
      <c r="AN99" s="72"/>
      <c r="AO99" s="72"/>
      <c r="AP99" s="72"/>
      <c r="AQ99" s="72"/>
      <c r="AR99" s="72"/>
      <c r="AS99" s="449"/>
    </row>
    <row r="100" spans="1:45" ht="33" customHeight="1" thickBot="1">
      <c r="A100" s="419">
        <f t="shared" si="4"/>
        <v>89</v>
      </c>
      <c r="B100" s="420" t="str">
        <f>IF(基本情報入力シート!C122="","",基本情報入力シート!C122)</f>
        <v/>
      </c>
      <c r="C100" s="421" t="str">
        <f>IF(基本情報入力シート!D122="","",基本情報入力シート!D122)</f>
        <v/>
      </c>
      <c r="D100" s="422" t="str">
        <f>IF(基本情報入力シート!E122="","",基本情報入力シート!E122)</f>
        <v/>
      </c>
      <c r="E100" s="422" t="str">
        <f>IF(基本情報入力シート!F122="","",基本情報入力シート!F122)</f>
        <v/>
      </c>
      <c r="F100" s="422" t="str">
        <f>IF(基本情報入力シート!G122="","",基本情報入力シート!G122)</f>
        <v/>
      </c>
      <c r="G100" s="422" t="str">
        <f>IF(基本情報入力シート!H122="","",基本情報入力シート!H122)</f>
        <v/>
      </c>
      <c r="H100" s="422" t="str">
        <f>IF(基本情報入力シート!I122="","",基本情報入力シート!I122)</f>
        <v/>
      </c>
      <c r="I100" s="422" t="str">
        <f>IF(基本情報入力シート!J122="","",基本情報入力シート!J122)</f>
        <v/>
      </c>
      <c r="J100" s="422" t="str">
        <f>IF(基本情報入力シート!K122="","",基本情報入力シート!K122)</f>
        <v/>
      </c>
      <c r="K100" s="423" t="str">
        <f>IF(基本情報入力シート!L122="","",基本情報入力シート!L122)</f>
        <v/>
      </c>
      <c r="L100" s="424" t="str">
        <f>IF(基本情報入力シート!M122="","",基本情報入力シート!M122)</f>
        <v/>
      </c>
      <c r="M100" s="424" t="str">
        <f>IF(基本情報入力シート!R122="","",基本情報入力シート!R122)</f>
        <v/>
      </c>
      <c r="N100" s="424" t="str">
        <f>IF(基本情報入力シート!W122="","",基本情報入力シート!W122)</f>
        <v/>
      </c>
      <c r="O100" s="419" t="str">
        <f>IF(基本情報入力シート!X122="","",基本情報入力シート!X122)</f>
        <v/>
      </c>
      <c r="P100" s="425" t="str">
        <f>IF(基本情報入力シート!Y122="","",基本情報入力シート!Y122)</f>
        <v/>
      </c>
      <c r="Q100" s="426" t="str">
        <f>IF(基本情報入力シート!AB122="","",基本情報入力シート!AB122)</f>
        <v/>
      </c>
      <c r="R100" s="445"/>
      <c r="S100" s="446"/>
      <c r="T100" s="447" t="str">
        <f>IFERROR(IF(R100="","",VLOOKUP(P100,[7]【参考】数式用!$A$5:$H$34,MATCH(S100,[7]【参考】数式用!$F$4:$H$4,0)+5,0)),"")</f>
        <v/>
      </c>
      <c r="U100" s="463" t="str">
        <f>IF(S100="特定加算Ⅰ",VLOOKUP(P100,[7]【参考】数式用!$A$5:$I$28,9,FALSE),"-")</f>
        <v>-</v>
      </c>
      <c r="V100" s="69" t="s">
        <v>141</v>
      </c>
      <c r="W100" s="448"/>
      <c r="X100" s="84" t="s">
        <v>142</v>
      </c>
      <c r="Y100" s="448"/>
      <c r="Z100" s="225" t="s">
        <v>143</v>
      </c>
      <c r="AA100" s="448"/>
      <c r="AB100" s="84" t="s">
        <v>142</v>
      </c>
      <c r="AC100" s="448"/>
      <c r="AD100" s="84" t="s">
        <v>144</v>
      </c>
      <c r="AE100" s="431" t="s">
        <v>145</v>
      </c>
      <c r="AF100" s="432" t="str">
        <f t="shared" si="7"/>
        <v/>
      </c>
      <c r="AG100" s="433" t="s">
        <v>146</v>
      </c>
      <c r="AH100" s="434" t="str">
        <f t="shared" si="8"/>
        <v/>
      </c>
      <c r="AJ100" s="71" t="str">
        <f t="shared" si="9"/>
        <v>○</v>
      </c>
      <c r="AK100" s="72" t="str">
        <f t="shared" si="6"/>
        <v/>
      </c>
      <c r="AL100" s="72"/>
      <c r="AM100" s="72"/>
      <c r="AN100" s="72"/>
      <c r="AO100" s="72"/>
      <c r="AP100" s="72"/>
      <c r="AQ100" s="72"/>
      <c r="AR100" s="72"/>
      <c r="AS100" s="449"/>
    </row>
    <row r="101" spans="1:45" ht="33" customHeight="1" thickBot="1">
      <c r="A101" s="419">
        <f t="shared" si="4"/>
        <v>90</v>
      </c>
      <c r="B101" s="420" t="str">
        <f>IF(基本情報入力シート!C123="","",基本情報入力シート!C123)</f>
        <v/>
      </c>
      <c r="C101" s="421" t="str">
        <f>IF(基本情報入力シート!D123="","",基本情報入力シート!D123)</f>
        <v/>
      </c>
      <c r="D101" s="422" t="str">
        <f>IF(基本情報入力シート!E123="","",基本情報入力シート!E123)</f>
        <v/>
      </c>
      <c r="E101" s="422" t="str">
        <f>IF(基本情報入力シート!F123="","",基本情報入力シート!F123)</f>
        <v/>
      </c>
      <c r="F101" s="422" t="str">
        <f>IF(基本情報入力シート!G123="","",基本情報入力シート!G123)</f>
        <v/>
      </c>
      <c r="G101" s="422" t="str">
        <f>IF(基本情報入力シート!H123="","",基本情報入力シート!H123)</f>
        <v/>
      </c>
      <c r="H101" s="422" t="str">
        <f>IF(基本情報入力シート!I123="","",基本情報入力シート!I123)</f>
        <v/>
      </c>
      <c r="I101" s="422" t="str">
        <f>IF(基本情報入力シート!J123="","",基本情報入力シート!J123)</f>
        <v/>
      </c>
      <c r="J101" s="422" t="str">
        <f>IF(基本情報入力シート!K123="","",基本情報入力シート!K123)</f>
        <v/>
      </c>
      <c r="K101" s="423" t="str">
        <f>IF(基本情報入力シート!L123="","",基本情報入力シート!L123)</f>
        <v/>
      </c>
      <c r="L101" s="424" t="str">
        <f>IF(基本情報入力シート!M123="","",基本情報入力シート!M123)</f>
        <v/>
      </c>
      <c r="M101" s="424" t="str">
        <f>IF(基本情報入力シート!R123="","",基本情報入力シート!R123)</f>
        <v/>
      </c>
      <c r="N101" s="424" t="str">
        <f>IF(基本情報入力シート!W123="","",基本情報入力シート!W123)</f>
        <v/>
      </c>
      <c r="O101" s="419" t="str">
        <f>IF(基本情報入力シート!X123="","",基本情報入力シート!X123)</f>
        <v/>
      </c>
      <c r="P101" s="425" t="str">
        <f>IF(基本情報入力シート!Y123="","",基本情報入力シート!Y123)</f>
        <v/>
      </c>
      <c r="Q101" s="426" t="str">
        <f>IF(基本情報入力シート!AB123="","",基本情報入力シート!AB123)</f>
        <v/>
      </c>
      <c r="R101" s="445"/>
      <c r="S101" s="446"/>
      <c r="T101" s="447" t="str">
        <f>IFERROR(IF(R101="","",VLOOKUP(P101,[7]【参考】数式用!$A$5:$H$34,MATCH(S101,[7]【参考】数式用!$F$4:$H$4,0)+5,0)),"")</f>
        <v/>
      </c>
      <c r="U101" s="463" t="str">
        <f>IF(S101="特定加算Ⅰ",VLOOKUP(P101,[7]【参考】数式用!$A$5:$I$28,9,FALSE),"-")</f>
        <v>-</v>
      </c>
      <c r="V101" s="69" t="s">
        <v>141</v>
      </c>
      <c r="W101" s="448"/>
      <c r="X101" s="84" t="s">
        <v>142</v>
      </c>
      <c r="Y101" s="448"/>
      <c r="Z101" s="225" t="s">
        <v>143</v>
      </c>
      <c r="AA101" s="448"/>
      <c r="AB101" s="84" t="s">
        <v>142</v>
      </c>
      <c r="AC101" s="448"/>
      <c r="AD101" s="84" t="s">
        <v>144</v>
      </c>
      <c r="AE101" s="431" t="s">
        <v>145</v>
      </c>
      <c r="AF101" s="432" t="str">
        <f t="shared" si="7"/>
        <v/>
      </c>
      <c r="AG101" s="433" t="s">
        <v>146</v>
      </c>
      <c r="AH101" s="434" t="str">
        <f t="shared" si="8"/>
        <v/>
      </c>
      <c r="AJ101" s="71" t="str">
        <f t="shared" si="9"/>
        <v>○</v>
      </c>
      <c r="AK101" s="72" t="str">
        <f t="shared" si="6"/>
        <v/>
      </c>
      <c r="AL101" s="72"/>
      <c r="AM101" s="72"/>
      <c r="AN101" s="72"/>
      <c r="AO101" s="72"/>
      <c r="AP101" s="72"/>
      <c r="AQ101" s="72"/>
      <c r="AR101" s="72"/>
      <c r="AS101" s="449"/>
    </row>
    <row r="102" spans="1:45" ht="33" customHeight="1" thickBot="1">
      <c r="A102" s="419">
        <f t="shared" si="4"/>
        <v>91</v>
      </c>
      <c r="B102" s="420" t="str">
        <f>IF(基本情報入力シート!C124="","",基本情報入力シート!C124)</f>
        <v/>
      </c>
      <c r="C102" s="421" t="str">
        <f>IF(基本情報入力シート!D124="","",基本情報入力シート!D124)</f>
        <v/>
      </c>
      <c r="D102" s="422" t="str">
        <f>IF(基本情報入力シート!E124="","",基本情報入力シート!E124)</f>
        <v/>
      </c>
      <c r="E102" s="422" t="str">
        <f>IF(基本情報入力シート!F124="","",基本情報入力シート!F124)</f>
        <v/>
      </c>
      <c r="F102" s="422" t="str">
        <f>IF(基本情報入力シート!G124="","",基本情報入力シート!G124)</f>
        <v/>
      </c>
      <c r="G102" s="422" t="str">
        <f>IF(基本情報入力シート!H124="","",基本情報入力シート!H124)</f>
        <v/>
      </c>
      <c r="H102" s="422" t="str">
        <f>IF(基本情報入力シート!I124="","",基本情報入力シート!I124)</f>
        <v/>
      </c>
      <c r="I102" s="422" t="str">
        <f>IF(基本情報入力シート!J124="","",基本情報入力シート!J124)</f>
        <v/>
      </c>
      <c r="J102" s="422" t="str">
        <f>IF(基本情報入力シート!K124="","",基本情報入力シート!K124)</f>
        <v/>
      </c>
      <c r="K102" s="423" t="str">
        <f>IF(基本情報入力シート!L124="","",基本情報入力シート!L124)</f>
        <v/>
      </c>
      <c r="L102" s="424" t="str">
        <f>IF(基本情報入力シート!M124="","",基本情報入力シート!M124)</f>
        <v/>
      </c>
      <c r="M102" s="424" t="str">
        <f>IF(基本情報入力シート!R124="","",基本情報入力シート!R124)</f>
        <v/>
      </c>
      <c r="N102" s="424" t="str">
        <f>IF(基本情報入力シート!W124="","",基本情報入力シート!W124)</f>
        <v/>
      </c>
      <c r="O102" s="419" t="str">
        <f>IF(基本情報入力シート!X124="","",基本情報入力シート!X124)</f>
        <v/>
      </c>
      <c r="P102" s="425" t="str">
        <f>IF(基本情報入力シート!Y124="","",基本情報入力シート!Y124)</f>
        <v/>
      </c>
      <c r="Q102" s="426" t="str">
        <f>IF(基本情報入力シート!AB124="","",基本情報入力シート!AB124)</f>
        <v/>
      </c>
      <c r="R102" s="445"/>
      <c r="S102" s="446"/>
      <c r="T102" s="447" t="str">
        <f>IFERROR(IF(R102="","",VLOOKUP(P102,[7]【参考】数式用!$A$5:$H$34,MATCH(S102,[7]【参考】数式用!$F$4:$H$4,0)+5,0)),"")</f>
        <v/>
      </c>
      <c r="U102" s="463" t="str">
        <f>IF(S102="特定加算Ⅰ",VLOOKUP(P102,[7]【参考】数式用!$A$5:$I$28,9,FALSE),"-")</f>
        <v>-</v>
      </c>
      <c r="V102" s="69" t="s">
        <v>141</v>
      </c>
      <c r="W102" s="448"/>
      <c r="X102" s="84" t="s">
        <v>142</v>
      </c>
      <c r="Y102" s="448"/>
      <c r="Z102" s="225" t="s">
        <v>143</v>
      </c>
      <c r="AA102" s="448"/>
      <c r="AB102" s="84" t="s">
        <v>142</v>
      </c>
      <c r="AC102" s="448"/>
      <c r="AD102" s="84" t="s">
        <v>144</v>
      </c>
      <c r="AE102" s="431" t="s">
        <v>145</v>
      </c>
      <c r="AF102" s="432" t="str">
        <f t="shared" si="7"/>
        <v/>
      </c>
      <c r="AG102" s="433" t="s">
        <v>146</v>
      </c>
      <c r="AH102" s="434" t="str">
        <f t="shared" si="8"/>
        <v/>
      </c>
      <c r="AJ102" s="71" t="str">
        <f t="shared" si="9"/>
        <v>○</v>
      </c>
      <c r="AK102" s="72" t="str">
        <f t="shared" si="6"/>
        <v/>
      </c>
      <c r="AL102" s="72"/>
      <c r="AM102" s="72"/>
      <c r="AN102" s="72"/>
      <c r="AO102" s="72"/>
      <c r="AP102" s="72"/>
      <c r="AQ102" s="72"/>
      <c r="AR102" s="72"/>
      <c r="AS102" s="449"/>
    </row>
    <row r="103" spans="1:45" ht="33" customHeight="1" thickBot="1">
      <c r="A103" s="419">
        <f t="shared" si="4"/>
        <v>92</v>
      </c>
      <c r="B103" s="420" t="str">
        <f>IF(基本情報入力シート!C125="","",基本情報入力シート!C125)</f>
        <v/>
      </c>
      <c r="C103" s="421" t="str">
        <f>IF(基本情報入力シート!D125="","",基本情報入力シート!D125)</f>
        <v/>
      </c>
      <c r="D103" s="422" t="str">
        <f>IF(基本情報入力シート!E125="","",基本情報入力シート!E125)</f>
        <v/>
      </c>
      <c r="E103" s="422" t="str">
        <f>IF(基本情報入力シート!F125="","",基本情報入力シート!F125)</f>
        <v/>
      </c>
      <c r="F103" s="422" t="str">
        <f>IF(基本情報入力シート!G125="","",基本情報入力シート!G125)</f>
        <v/>
      </c>
      <c r="G103" s="422" t="str">
        <f>IF(基本情報入力シート!H125="","",基本情報入力シート!H125)</f>
        <v/>
      </c>
      <c r="H103" s="422" t="str">
        <f>IF(基本情報入力シート!I125="","",基本情報入力シート!I125)</f>
        <v/>
      </c>
      <c r="I103" s="422" t="str">
        <f>IF(基本情報入力シート!J125="","",基本情報入力シート!J125)</f>
        <v/>
      </c>
      <c r="J103" s="422" t="str">
        <f>IF(基本情報入力シート!K125="","",基本情報入力シート!K125)</f>
        <v/>
      </c>
      <c r="K103" s="423" t="str">
        <f>IF(基本情報入力シート!L125="","",基本情報入力シート!L125)</f>
        <v/>
      </c>
      <c r="L103" s="424" t="str">
        <f>IF(基本情報入力シート!M125="","",基本情報入力シート!M125)</f>
        <v/>
      </c>
      <c r="M103" s="424" t="str">
        <f>IF(基本情報入力シート!R125="","",基本情報入力シート!R125)</f>
        <v/>
      </c>
      <c r="N103" s="424" t="str">
        <f>IF(基本情報入力シート!W125="","",基本情報入力シート!W125)</f>
        <v/>
      </c>
      <c r="O103" s="419" t="str">
        <f>IF(基本情報入力シート!X125="","",基本情報入力シート!X125)</f>
        <v/>
      </c>
      <c r="P103" s="425" t="str">
        <f>IF(基本情報入力シート!Y125="","",基本情報入力シート!Y125)</f>
        <v/>
      </c>
      <c r="Q103" s="426" t="str">
        <f>IF(基本情報入力シート!AB125="","",基本情報入力シート!AB125)</f>
        <v/>
      </c>
      <c r="R103" s="445"/>
      <c r="S103" s="446"/>
      <c r="T103" s="447" t="str">
        <f>IFERROR(IF(R103="","",VLOOKUP(P103,[7]【参考】数式用!$A$5:$H$34,MATCH(S103,[7]【参考】数式用!$F$4:$H$4,0)+5,0)),"")</f>
        <v/>
      </c>
      <c r="U103" s="463" t="str">
        <f>IF(S103="特定加算Ⅰ",VLOOKUP(P103,[7]【参考】数式用!$A$5:$I$28,9,FALSE),"-")</f>
        <v>-</v>
      </c>
      <c r="V103" s="69" t="s">
        <v>141</v>
      </c>
      <c r="W103" s="448"/>
      <c r="X103" s="84" t="s">
        <v>142</v>
      </c>
      <c r="Y103" s="448"/>
      <c r="Z103" s="225" t="s">
        <v>143</v>
      </c>
      <c r="AA103" s="448"/>
      <c r="AB103" s="84" t="s">
        <v>142</v>
      </c>
      <c r="AC103" s="448"/>
      <c r="AD103" s="84" t="s">
        <v>144</v>
      </c>
      <c r="AE103" s="431" t="s">
        <v>145</v>
      </c>
      <c r="AF103" s="432" t="str">
        <f t="shared" si="7"/>
        <v/>
      </c>
      <c r="AG103" s="433" t="s">
        <v>146</v>
      </c>
      <c r="AH103" s="434" t="str">
        <f t="shared" si="8"/>
        <v/>
      </c>
      <c r="AJ103" s="71" t="str">
        <f t="shared" si="9"/>
        <v>○</v>
      </c>
      <c r="AK103" s="72" t="str">
        <f t="shared" si="6"/>
        <v/>
      </c>
      <c r="AL103" s="72"/>
      <c r="AM103" s="72"/>
      <c r="AN103" s="72"/>
      <c r="AO103" s="72"/>
      <c r="AP103" s="72"/>
      <c r="AQ103" s="72"/>
      <c r="AR103" s="72"/>
      <c r="AS103" s="449"/>
    </row>
    <row r="104" spans="1:45" ht="33" customHeight="1" thickBot="1">
      <c r="A104" s="419">
        <f t="shared" si="4"/>
        <v>93</v>
      </c>
      <c r="B104" s="420" t="str">
        <f>IF(基本情報入力シート!C126="","",基本情報入力シート!C126)</f>
        <v/>
      </c>
      <c r="C104" s="421" t="str">
        <f>IF(基本情報入力シート!D126="","",基本情報入力シート!D126)</f>
        <v/>
      </c>
      <c r="D104" s="422" t="str">
        <f>IF(基本情報入力シート!E126="","",基本情報入力シート!E126)</f>
        <v/>
      </c>
      <c r="E104" s="422" t="str">
        <f>IF(基本情報入力シート!F126="","",基本情報入力シート!F126)</f>
        <v/>
      </c>
      <c r="F104" s="422" t="str">
        <f>IF(基本情報入力シート!G126="","",基本情報入力シート!G126)</f>
        <v/>
      </c>
      <c r="G104" s="422" t="str">
        <f>IF(基本情報入力シート!H126="","",基本情報入力シート!H126)</f>
        <v/>
      </c>
      <c r="H104" s="422" t="str">
        <f>IF(基本情報入力シート!I126="","",基本情報入力シート!I126)</f>
        <v/>
      </c>
      <c r="I104" s="422" t="str">
        <f>IF(基本情報入力シート!J126="","",基本情報入力シート!J126)</f>
        <v/>
      </c>
      <c r="J104" s="422" t="str">
        <f>IF(基本情報入力シート!K126="","",基本情報入力シート!K126)</f>
        <v/>
      </c>
      <c r="K104" s="423" t="str">
        <f>IF(基本情報入力シート!L126="","",基本情報入力シート!L126)</f>
        <v/>
      </c>
      <c r="L104" s="424" t="str">
        <f>IF(基本情報入力シート!M126="","",基本情報入力シート!M126)</f>
        <v/>
      </c>
      <c r="M104" s="424" t="str">
        <f>IF(基本情報入力シート!R126="","",基本情報入力シート!R126)</f>
        <v/>
      </c>
      <c r="N104" s="424" t="str">
        <f>IF(基本情報入力シート!W126="","",基本情報入力シート!W126)</f>
        <v/>
      </c>
      <c r="O104" s="419" t="str">
        <f>IF(基本情報入力シート!X126="","",基本情報入力シート!X126)</f>
        <v/>
      </c>
      <c r="P104" s="425" t="str">
        <f>IF(基本情報入力シート!Y126="","",基本情報入力シート!Y126)</f>
        <v/>
      </c>
      <c r="Q104" s="426" t="str">
        <f>IF(基本情報入力シート!AB126="","",基本情報入力シート!AB126)</f>
        <v/>
      </c>
      <c r="R104" s="445"/>
      <c r="S104" s="446"/>
      <c r="T104" s="447" t="str">
        <f>IFERROR(IF(R104="","",VLOOKUP(P104,[7]【参考】数式用!$A$5:$H$34,MATCH(S104,[7]【参考】数式用!$F$4:$H$4,0)+5,0)),"")</f>
        <v/>
      </c>
      <c r="U104" s="463" t="str">
        <f>IF(S104="特定加算Ⅰ",VLOOKUP(P104,[7]【参考】数式用!$A$5:$I$28,9,FALSE),"-")</f>
        <v>-</v>
      </c>
      <c r="V104" s="69" t="s">
        <v>141</v>
      </c>
      <c r="W104" s="448"/>
      <c r="X104" s="84" t="s">
        <v>142</v>
      </c>
      <c r="Y104" s="448"/>
      <c r="Z104" s="225" t="s">
        <v>143</v>
      </c>
      <c r="AA104" s="448"/>
      <c r="AB104" s="84" t="s">
        <v>142</v>
      </c>
      <c r="AC104" s="448"/>
      <c r="AD104" s="84" t="s">
        <v>144</v>
      </c>
      <c r="AE104" s="431" t="s">
        <v>145</v>
      </c>
      <c r="AF104" s="432" t="str">
        <f t="shared" si="7"/>
        <v/>
      </c>
      <c r="AG104" s="433" t="s">
        <v>146</v>
      </c>
      <c r="AH104" s="434" t="str">
        <f t="shared" si="8"/>
        <v/>
      </c>
      <c r="AJ104" s="71" t="str">
        <f t="shared" si="9"/>
        <v>○</v>
      </c>
      <c r="AK104" s="72" t="str">
        <f t="shared" si="6"/>
        <v/>
      </c>
      <c r="AL104" s="72"/>
      <c r="AM104" s="72"/>
      <c r="AN104" s="72"/>
      <c r="AO104" s="72"/>
      <c r="AP104" s="72"/>
      <c r="AQ104" s="72"/>
      <c r="AR104" s="72"/>
      <c r="AS104" s="449"/>
    </row>
    <row r="105" spans="1:45" ht="33" customHeight="1" thickBot="1">
      <c r="A105" s="419">
        <f t="shared" si="4"/>
        <v>94</v>
      </c>
      <c r="B105" s="420" t="str">
        <f>IF(基本情報入力シート!C127="","",基本情報入力シート!C127)</f>
        <v/>
      </c>
      <c r="C105" s="421" t="str">
        <f>IF(基本情報入力シート!D127="","",基本情報入力シート!D127)</f>
        <v/>
      </c>
      <c r="D105" s="422" t="str">
        <f>IF(基本情報入力シート!E127="","",基本情報入力シート!E127)</f>
        <v/>
      </c>
      <c r="E105" s="422" t="str">
        <f>IF(基本情報入力シート!F127="","",基本情報入力シート!F127)</f>
        <v/>
      </c>
      <c r="F105" s="422" t="str">
        <f>IF(基本情報入力シート!G127="","",基本情報入力シート!G127)</f>
        <v/>
      </c>
      <c r="G105" s="422" t="str">
        <f>IF(基本情報入力シート!H127="","",基本情報入力シート!H127)</f>
        <v/>
      </c>
      <c r="H105" s="422" t="str">
        <f>IF(基本情報入力シート!I127="","",基本情報入力シート!I127)</f>
        <v/>
      </c>
      <c r="I105" s="422" t="str">
        <f>IF(基本情報入力シート!J127="","",基本情報入力シート!J127)</f>
        <v/>
      </c>
      <c r="J105" s="422" t="str">
        <f>IF(基本情報入力シート!K127="","",基本情報入力シート!K127)</f>
        <v/>
      </c>
      <c r="K105" s="423" t="str">
        <f>IF(基本情報入力シート!L127="","",基本情報入力シート!L127)</f>
        <v/>
      </c>
      <c r="L105" s="424" t="str">
        <f>IF(基本情報入力シート!M127="","",基本情報入力シート!M127)</f>
        <v/>
      </c>
      <c r="M105" s="424" t="str">
        <f>IF(基本情報入力シート!R127="","",基本情報入力シート!R127)</f>
        <v/>
      </c>
      <c r="N105" s="424" t="str">
        <f>IF(基本情報入力シート!W127="","",基本情報入力シート!W127)</f>
        <v/>
      </c>
      <c r="O105" s="419" t="str">
        <f>IF(基本情報入力シート!X127="","",基本情報入力シート!X127)</f>
        <v/>
      </c>
      <c r="P105" s="425" t="str">
        <f>IF(基本情報入力シート!Y127="","",基本情報入力シート!Y127)</f>
        <v/>
      </c>
      <c r="Q105" s="426" t="str">
        <f>IF(基本情報入力シート!AB127="","",基本情報入力シート!AB127)</f>
        <v/>
      </c>
      <c r="R105" s="445"/>
      <c r="S105" s="446"/>
      <c r="T105" s="447" t="str">
        <f>IFERROR(IF(R105="","",VLOOKUP(P105,[7]【参考】数式用!$A$5:$H$34,MATCH(S105,[7]【参考】数式用!$F$4:$H$4,0)+5,0)),"")</f>
        <v/>
      </c>
      <c r="U105" s="463" t="str">
        <f>IF(S105="特定加算Ⅰ",VLOOKUP(P105,[7]【参考】数式用!$A$5:$I$28,9,FALSE),"-")</f>
        <v>-</v>
      </c>
      <c r="V105" s="69" t="s">
        <v>141</v>
      </c>
      <c r="W105" s="448"/>
      <c r="X105" s="84" t="s">
        <v>142</v>
      </c>
      <c r="Y105" s="448"/>
      <c r="Z105" s="225" t="s">
        <v>143</v>
      </c>
      <c r="AA105" s="448"/>
      <c r="AB105" s="84" t="s">
        <v>142</v>
      </c>
      <c r="AC105" s="448"/>
      <c r="AD105" s="84" t="s">
        <v>144</v>
      </c>
      <c r="AE105" s="431" t="s">
        <v>145</v>
      </c>
      <c r="AF105" s="432" t="str">
        <f t="shared" si="7"/>
        <v/>
      </c>
      <c r="AG105" s="433" t="s">
        <v>146</v>
      </c>
      <c r="AH105" s="434" t="str">
        <f t="shared" si="8"/>
        <v/>
      </c>
      <c r="AJ105" s="71" t="str">
        <f t="shared" si="9"/>
        <v>○</v>
      </c>
      <c r="AK105" s="72" t="str">
        <f t="shared" si="6"/>
        <v/>
      </c>
      <c r="AL105" s="72"/>
      <c r="AM105" s="72"/>
      <c r="AN105" s="72"/>
      <c r="AO105" s="72"/>
      <c r="AP105" s="72"/>
      <c r="AQ105" s="72"/>
      <c r="AR105" s="72"/>
      <c r="AS105" s="449"/>
    </row>
    <row r="106" spans="1:45" ht="33" customHeight="1" thickBot="1">
      <c r="A106" s="419">
        <f t="shared" si="4"/>
        <v>95</v>
      </c>
      <c r="B106" s="420" t="str">
        <f>IF(基本情報入力シート!C128="","",基本情報入力シート!C128)</f>
        <v/>
      </c>
      <c r="C106" s="421" t="str">
        <f>IF(基本情報入力シート!D128="","",基本情報入力シート!D128)</f>
        <v/>
      </c>
      <c r="D106" s="422" t="str">
        <f>IF(基本情報入力シート!E128="","",基本情報入力シート!E128)</f>
        <v/>
      </c>
      <c r="E106" s="422" t="str">
        <f>IF(基本情報入力シート!F128="","",基本情報入力シート!F128)</f>
        <v/>
      </c>
      <c r="F106" s="422" t="str">
        <f>IF(基本情報入力シート!G128="","",基本情報入力シート!G128)</f>
        <v/>
      </c>
      <c r="G106" s="422" t="str">
        <f>IF(基本情報入力シート!H128="","",基本情報入力シート!H128)</f>
        <v/>
      </c>
      <c r="H106" s="422" t="str">
        <f>IF(基本情報入力シート!I128="","",基本情報入力シート!I128)</f>
        <v/>
      </c>
      <c r="I106" s="422" t="str">
        <f>IF(基本情報入力シート!J128="","",基本情報入力シート!J128)</f>
        <v/>
      </c>
      <c r="J106" s="422" t="str">
        <f>IF(基本情報入力シート!K128="","",基本情報入力シート!K128)</f>
        <v/>
      </c>
      <c r="K106" s="423" t="str">
        <f>IF(基本情報入力シート!L128="","",基本情報入力シート!L128)</f>
        <v/>
      </c>
      <c r="L106" s="424" t="str">
        <f>IF(基本情報入力シート!M128="","",基本情報入力シート!M128)</f>
        <v/>
      </c>
      <c r="M106" s="424" t="str">
        <f>IF(基本情報入力シート!R128="","",基本情報入力シート!R128)</f>
        <v/>
      </c>
      <c r="N106" s="424" t="str">
        <f>IF(基本情報入力シート!W128="","",基本情報入力シート!W128)</f>
        <v/>
      </c>
      <c r="O106" s="419" t="str">
        <f>IF(基本情報入力シート!X128="","",基本情報入力シート!X128)</f>
        <v/>
      </c>
      <c r="P106" s="425" t="str">
        <f>IF(基本情報入力シート!Y128="","",基本情報入力シート!Y128)</f>
        <v/>
      </c>
      <c r="Q106" s="426" t="str">
        <f>IF(基本情報入力シート!AB128="","",基本情報入力シート!AB128)</f>
        <v/>
      </c>
      <c r="R106" s="445"/>
      <c r="S106" s="446"/>
      <c r="T106" s="447" t="str">
        <f>IFERROR(IF(R106="","",VLOOKUP(P106,[7]【参考】数式用!$A$5:$H$34,MATCH(S106,[7]【参考】数式用!$F$4:$H$4,0)+5,0)),"")</f>
        <v/>
      </c>
      <c r="U106" s="463" t="str">
        <f>IF(S106="特定加算Ⅰ",VLOOKUP(P106,[7]【参考】数式用!$A$5:$I$28,9,FALSE),"-")</f>
        <v>-</v>
      </c>
      <c r="V106" s="69" t="s">
        <v>141</v>
      </c>
      <c r="W106" s="448"/>
      <c r="X106" s="84" t="s">
        <v>142</v>
      </c>
      <c r="Y106" s="448"/>
      <c r="Z106" s="225" t="s">
        <v>143</v>
      </c>
      <c r="AA106" s="448"/>
      <c r="AB106" s="84" t="s">
        <v>142</v>
      </c>
      <c r="AC106" s="448"/>
      <c r="AD106" s="84" t="s">
        <v>144</v>
      </c>
      <c r="AE106" s="431" t="s">
        <v>145</v>
      </c>
      <c r="AF106" s="432" t="str">
        <f t="shared" si="7"/>
        <v/>
      </c>
      <c r="AG106" s="433" t="s">
        <v>146</v>
      </c>
      <c r="AH106" s="434" t="str">
        <f t="shared" si="8"/>
        <v/>
      </c>
      <c r="AJ106" s="71" t="str">
        <f t="shared" si="9"/>
        <v>○</v>
      </c>
      <c r="AK106" s="72" t="str">
        <f t="shared" si="6"/>
        <v/>
      </c>
      <c r="AL106" s="72"/>
      <c r="AM106" s="72"/>
      <c r="AN106" s="72"/>
      <c r="AO106" s="72"/>
      <c r="AP106" s="72"/>
      <c r="AQ106" s="72"/>
      <c r="AR106" s="72"/>
      <c r="AS106" s="449"/>
    </row>
    <row r="107" spans="1:45" ht="33" customHeight="1" thickBot="1">
      <c r="A107" s="419">
        <f t="shared" si="4"/>
        <v>96</v>
      </c>
      <c r="B107" s="420" t="str">
        <f>IF(基本情報入力シート!C129="","",基本情報入力シート!C129)</f>
        <v/>
      </c>
      <c r="C107" s="421" t="str">
        <f>IF(基本情報入力シート!D129="","",基本情報入力シート!D129)</f>
        <v/>
      </c>
      <c r="D107" s="422" t="str">
        <f>IF(基本情報入力シート!E129="","",基本情報入力シート!E129)</f>
        <v/>
      </c>
      <c r="E107" s="422" t="str">
        <f>IF(基本情報入力シート!F129="","",基本情報入力シート!F129)</f>
        <v/>
      </c>
      <c r="F107" s="422" t="str">
        <f>IF(基本情報入力シート!G129="","",基本情報入力シート!G129)</f>
        <v/>
      </c>
      <c r="G107" s="422" t="str">
        <f>IF(基本情報入力シート!H129="","",基本情報入力シート!H129)</f>
        <v/>
      </c>
      <c r="H107" s="422" t="str">
        <f>IF(基本情報入力シート!I129="","",基本情報入力シート!I129)</f>
        <v/>
      </c>
      <c r="I107" s="422" t="str">
        <f>IF(基本情報入力シート!J129="","",基本情報入力シート!J129)</f>
        <v/>
      </c>
      <c r="J107" s="422" t="str">
        <f>IF(基本情報入力シート!K129="","",基本情報入力シート!K129)</f>
        <v/>
      </c>
      <c r="K107" s="423" t="str">
        <f>IF(基本情報入力シート!L129="","",基本情報入力シート!L129)</f>
        <v/>
      </c>
      <c r="L107" s="424" t="str">
        <f>IF(基本情報入力シート!M129="","",基本情報入力シート!M129)</f>
        <v/>
      </c>
      <c r="M107" s="424" t="str">
        <f>IF(基本情報入力シート!R129="","",基本情報入力シート!R129)</f>
        <v/>
      </c>
      <c r="N107" s="424" t="str">
        <f>IF(基本情報入力シート!W129="","",基本情報入力シート!W129)</f>
        <v/>
      </c>
      <c r="O107" s="419" t="str">
        <f>IF(基本情報入力シート!X129="","",基本情報入力シート!X129)</f>
        <v/>
      </c>
      <c r="P107" s="425" t="str">
        <f>IF(基本情報入力シート!Y129="","",基本情報入力シート!Y129)</f>
        <v/>
      </c>
      <c r="Q107" s="426" t="str">
        <f>IF(基本情報入力シート!AB129="","",基本情報入力シート!AB129)</f>
        <v/>
      </c>
      <c r="R107" s="445"/>
      <c r="S107" s="446"/>
      <c r="T107" s="447" t="str">
        <f>IFERROR(IF(R107="","",VLOOKUP(P107,[7]【参考】数式用!$A$5:$H$34,MATCH(S107,[7]【参考】数式用!$F$4:$H$4,0)+5,0)),"")</f>
        <v/>
      </c>
      <c r="U107" s="463" t="str">
        <f>IF(S107="特定加算Ⅰ",VLOOKUP(P107,[7]【参考】数式用!$A$5:$I$28,9,FALSE),"-")</f>
        <v>-</v>
      </c>
      <c r="V107" s="69" t="s">
        <v>141</v>
      </c>
      <c r="W107" s="448"/>
      <c r="X107" s="84" t="s">
        <v>142</v>
      </c>
      <c r="Y107" s="448"/>
      <c r="Z107" s="225" t="s">
        <v>143</v>
      </c>
      <c r="AA107" s="448"/>
      <c r="AB107" s="84" t="s">
        <v>142</v>
      </c>
      <c r="AC107" s="448"/>
      <c r="AD107" s="84" t="s">
        <v>144</v>
      </c>
      <c r="AE107" s="431" t="s">
        <v>145</v>
      </c>
      <c r="AF107" s="432" t="str">
        <f t="shared" si="7"/>
        <v/>
      </c>
      <c r="AG107" s="433" t="s">
        <v>146</v>
      </c>
      <c r="AH107" s="434" t="str">
        <f t="shared" si="8"/>
        <v/>
      </c>
      <c r="AJ107" s="71" t="str">
        <f t="shared" si="9"/>
        <v>○</v>
      </c>
      <c r="AK107" s="72" t="str">
        <f t="shared" si="6"/>
        <v/>
      </c>
      <c r="AL107" s="72"/>
      <c r="AM107" s="72"/>
      <c r="AN107" s="72"/>
      <c r="AO107" s="72"/>
      <c r="AP107" s="72"/>
      <c r="AQ107" s="72"/>
      <c r="AR107" s="72"/>
      <c r="AS107" s="449"/>
    </row>
    <row r="108" spans="1:45" ht="33" customHeight="1" thickBot="1">
      <c r="A108" s="419">
        <f t="shared" si="4"/>
        <v>97</v>
      </c>
      <c r="B108" s="420" t="str">
        <f>IF(基本情報入力シート!C130="","",基本情報入力シート!C130)</f>
        <v/>
      </c>
      <c r="C108" s="421" t="str">
        <f>IF(基本情報入力シート!D130="","",基本情報入力シート!D130)</f>
        <v/>
      </c>
      <c r="D108" s="422" t="str">
        <f>IF(基本情報入力シート!E130="","",基本情報入力シート!E130)</f>
        <v/>
      </c>
      <c r="E108" s="422" t="str">
        <f>IF(基本情報入力シート!F130="","",基本情報入力シート!F130)</f>
        <v/>
      </c>
      <c r="F108" s="422" t="str">
        <f>IF(基本情報入力シート!G130="","",基本情報入力シート!G130)</f>
        <v/>
      </c>
      <c r="G108" s="422" t="str">
        <f>IF(基本情報入力シート!H130="","",基本情報入力シート!H130)</f>
        <v/>
      </c>
      <c r="H108" s="422" t="str">
        <f>IF(基本情報入力シート!I130="","",基本情報入力シート!I130)</f>
        <v/>
      </c>
      <c r="I108" s="422" t="str">
        <f>IF(基本情報入力シート!J130="","",基本情報入力シート!J130)</f>
        <v/>
      </c>
      <c r="J108" s="422" t="str">
        <f>IF(基本情報入力シート!K130="","",基本情報入力シート!K130)</f>
        <v/>
      </c>
      <c r="K108" s="423" t="str">
        <f>IF(基本情報入力シート!L130="","",基本情報入力シート!L130)</f>
        <v/>
      </c>
      <c r="L108" s="424" t="str">
        <f>IF(基本情報入力シート!M130="","",基本情報入力シート!M130)</f>
        <v/>
      </c>
      <c r="M108" s="424" t="str">
        <f>IF(基本情報入力シート!R130="","",基本情報入力シート!R130)</f>
        <v/>
      </c>
      <c r="N108" s="424" t="str">
        <f>IF(基本情報入力シート!W130="","",基本情報入力シート!W130)</f>
        <v/>
      </c>
      <c r="O108" s="419" t="str">
        <f>IF(基本情報入力シート!X130="","",基本情報入力シート!X130)</f>
        <v/>
      </c>
      <c r="P108" s="425" t="str">
        <f>IF(基本情報入力シート!Y130="","",基本情報入力シート!Y130)</f>
        <v/>
      </c>
      <c r="Q108" s="426" t="str">
        <f>IF(基本情報入力シート!AB130="","",基本情報入力シート!AB130)</f>
        <v/>
      </c>
      <c r="R108" s="445"/>
      <c r="S108" s="446"/>
      <c r="T108" s="447" t="str">
        <f>IFERROR(IF(R108="","",VLOOKUP(P108,[7]【参考】数式用!$A$5:$H$34,MATCH(S108,[7]【参考】数式用!$F$4:$H$4,0)+5,0)),"")</f>
        <v/>
      </c>
      <c r="U108" s="463" t="str">
        <f>IF(S108="特定加算Ⅰ",VLOOKUP(P108,[7]【参考】数式用!$A$5:$I$28,9,FALSE),"-")</f>
        <v>-</v>
      </c>
      <c r="V108" s="69" t="s">
        <v>141</v>
      </c>
      <c r="W108" s="448"/>
      <c r="X108" s="84" t="s">
        <v>142</v>
      </c>
      <c r="Y108" s="448"/>
      <c r="Z108" s="225" t="s">
        <v>143</v>
      </c>
      <c r="AA108" s="448"/>
      <c r="AB108" s="84" t="s">
        <v>142</v>
      </c>
      <c r="AC108" s="448"/>
      <c r="AD108" s="84" t="s">
        <v>144</v>
      </c>
      <c r="AE108" s="431" t="s">
        <v>145</v>
      </c>
      <c r="AF108" s="432" t="str">
        <f t="shared" si="7"/>
        <v/>
      </c>
      <c r="AG108" s="433" t="s">
        <v>146</v>
      </c>
      <c r="AH108" s="434" t="str">
        <f t="shared" si="8"/>
        <v/>
      </c>
      <c r="AJ108" s="71" t="str">
        <f t="shared" si="9"/>
        <v>○</v>
      </c>
      <c r="AK108" s="72" t="str">
        <f t="shared" si="6"/>
        <v/>
      </c>
      <c r="AL108" s="72"/>
      <c r="AM108" s="72"/>
      <c r="AN108" s="72"/>
      <c r="AO108" s="72"/>
      <c r="AP108" s="72"/>
      <c r="AQ108" s="72"/>
      <c r="AR108" s="72"/>
      <c r="AS108" s="449"/>
    </row>
    <row r="109" spans="1:45" ht="33" customHeight="1" thickBot="1">
      <c r="A109" s="419">
        <f t="shared" si="4"/>
        <v>98</v>
      </c>
      <c r="B109" s="420" t="str">
        <f>IF(基本情報入力シート!C131="","",基本情報入力シート!C131)</f>
        <v/>
      </c>
      <c r="C109" s="421" t="str">
        <f>IF(基本情報入力シート!D131="","",基本情報入力シート!D131)</f>
        <v/>
      </c>
      <c r="D109" s="422" t="str">
        <f>IF(基本情報入力シート!E131="","",基本情報入力シート!E131)</f>
        <v/>
      </c>
      <c r="E109" s="422" t="str">
        <f>IF(基本情報入力シート!F131="","",基本情報入力シート!F131)</f>
        <v/>
      </c>
      <c r="F109" s="422" t="str">
        <f>IF(基本情報入力シート!G131="","",基本情報入力シート!G131)</f>
        <v/>
      </c>
      <c r="G109" s="422" t="str">
        <f>IF(基本情報入力シート!H131="","",基本情報入力シート!H131)</f>
        <v/>
      </c>
      <c r="H109" s="422" t="str">
        <f>IF(基本情報入力シート!I131="","",基本情報入力シート!I131)</f>
        <v/>
      </c>
      <c r="I109" s="422" t="str">
        <f>IF(基本情報入力シート!J131="","",基本情報入力シート!J131)</f>
        <v/>
      </c>
      <c r="J109" s="422" t="str">
        <f>IF(基本情報入力シート!K131="","",基本情報入力シート!K131)</f>
        <v/>
      </c>
      <c r="K109" s="423" t="str">
        <f>IF(基本情報入力シート!L131="","",基本情報入力シート!L131)</f>
        <v/>
      </c>
      <c r="L109" s="424" t="str">
        <f>IF(基本情報入力シート!M131="","",基本情報入力シート!M131)</f>
        <v/>
      </c>
      <c r="M109" s="424" t="str">
        <f>IF(基本情報入力シート!R131="","",基本情報入力シート!R131)</f>
        <v/>
      </c>
      <c r="N109" s="424" t="str">
        <f>IF(基本情報入力シート!W131="","",基本情報入力シート!W131)</f>
        <v/>
      </c>
      <c r="O109" s="419" t="str">
        <f>IF(基本情報入力シート!X131="","",基本情報入力シート!X131)</f>
        <v/>
      </c>
      <c r="P109" s="425" t="str">
        <f>IF(基本情報入力シート!Y131="","",基本情報入力シート!Y131)</f>
        <v/>
      </c>
      <c r="Q109" s="426" t="str">
        <f>IF(基本情報入力シート!AB131="","",基本情報入力シート!AB131)</f>
        <v/>
      </c>
      <c r="R109" s="445"/>
      <c r="S109" s="446"/>
      <c r="T109" s="447" t="str">
        <f>IFERROR(IF(R109="","",VLOOKUP(P109,[7]【参考】数式用!$A$5:$H$34,MATCH(S109,[7]【参考】数式用!$F$4:$H$4,0)+5,0)),"")</f>
        <v/>
      </c>
      <c r="U109" s="463" t="str">
        <f>IF(S109="特定加算Ⅰ",VLOOKUP(P109,[7]【参考】数式用!$A$5:$I$28,9,FALSE),"-")</f>
        <v>-</v>
      </c>
      <c r="V109" s="69" t="s">
        <v>141</v>
      </c>
      <c r="W109" s="448"/>
      <c r="X109" s="84" t="s">
        <v>142</v>
      </c>
      <c r="Y109" s="448"/>
      <c r="Z109" s="225" t="s">
        <v>143</v>
      </c>
      <c r="AA109" s="448"/>
      <c r="AB109" s="84" t="s">
        <v>142</v>
      </c>
      <c r="AC109" s="448"/>
      <c r="AD109" s="84" t="s">
        <v>144</v>
      </c>
      <c r="AE109" s="431" t="s">
        <v>145</v>
      </c>
      <c r="AF109" s="432" t="str">
        <f t="shared" si="7"/>
        <v/>
      </c>
      <c r="AG109" s="433" t="s">
        <v>146</v>
      </c>
      <c r="AH109" s="434" t="str">
        <f t="shared" si="8"/>
        <v/>
      </c>
      <c r="AJ109" s="71" t="str">
        <f t="shared" si="9"/>
        <v>○</v>
      </c>
      <c r="AK109" s="72" t="str">
        <f t="shared" si="6"/>
        <v/>
      </c>
      <c r="AL109" s="72"/>
      <c r="AM109" s="72"/>
      <c r="AN109" s="72"/>
      <c r="AO109" s="72"/>
      <c r="AP109" s="72"/>
      <c r="AQ109" s="72"/>
      <c r="AR109" s="72"/>
      <c r="AS109" s="449"/>
    </row>
    <row r="110" spans="1:45" ht="33" customHeight="1" thickBot="1">
      <c r="A110" s="419">
        <f t="shared" si="4"/>
        <v>99</v>
      </c>
      <c r="B110" s="420" t="str">
        <f>IF(基本情報入力シート!C132="","",基本情報入力シート!C132)</f>
        <v/>
      </c>
      <c r="C110" s="421" t="str">
        <f>IF(基本情報入力シート!D132="","",基本情報入力シート!D132)</f>
        <v/>
      </c>
      <c r="D110" s="422" t="str">
        <f>IF(基本情報入力シート!E132="","",基本情報入力シート!E132)</f>
        <v/>
      </c>
      <c r="E110" s="422" t="str">
        <f>IF(基本情報入力シート!F132="","",基本情報入力シート!F132)</f>
        <v/>
      </c>
      <c r="F110" s="422" t="str">
        <f>IF(基本情報入力シート!G132="","",基本情報入力シート!G132)</f>
        <v/>
      </c>
      <c r="G110" s="422" t="str">
        <f>IF(基本情報入力シート!H132="","",基本情報入力シート!H132)</f>
        <v/>
      </c>
      <c r="H110" s="422" t="str">
        <f>IF(基本情報入力シート!I132="","",基本情報入力シート!I132)</f>
        <v/>
      </c>
      <c r="I110" s="422" t="str">
        <f>IF(基本情報入力シート!J132="","",基本情報入力シート!J132)</f>
        <v/>
      </c>
      <c r="J110" s="422" t="str">
        <f>IF(基本情報入力シート!K132="","",基本情報入力シート!K132)</f>
        <v/>
      </c>
      <c r="K110" s="423" t="str">
        <f>IF(基本情報入力シート!L132="","",基本情報入力シート!L132)</f>
        <v/>
      </c>
      <c r="L110" s="424" t="str">
        <f>IF(基本情報入力シート!M132="","",基本情報入力シート!M132)</f>
        <v/>
      </c>
      <c r="M110" s="424" t="str">
        <f>IF(基本情報入力シート!R132="","",基本情報入力シート!R132)</f>
        <v/>
      </c>
      <c r="N110" s="424" t="str">
        <f>IF(基本情報入力シート!W132="","",基本情報入力シート!W132)</f>
        <v/>
      </c>
      <c r="O110" s="419" t="str">
        <f>IF(基本情報入力シート!X132="","",基本情報入力シート!X132)</f>
        <v/>
      </c>
      <c r="P110" s="425" t="str">
        <f>IF(基本情報入力シート!Y132="","",基本情報入力シート!Y132)</f>
        <v/>
      </c>
      <c r="Q110" s="426" t="str">
        <f>IF(基本情報入力シート!AB132="","",基本情報入力シート!AB132)</f>
        <v/>
      </c>
      <c r="R110" s="445"/>
      <c r="S110" s="446"/>
      <c r="T110" s="447" t="str">
        <f>IFERROR(IF(R110="","",VLOOKUP(P110,[7]【参考】数式用!$A$5:$H$34,MATCH(S110,[7]【参考】数式用!$F$4:$H$4,0)+5,0)),"")</f>
        <v/>
      </c>
      <c r="U110" s="463" t="str">
        <f>IF(S110="特定加算Ⅰ",VLOOKUP(P110,[7]【参考】数式用!$A$5:$I$28,9,FALSE),"-")</f>
        <v>-</v>
      </c>
      <c r="V110" s="69" t="s">
        <v>141</v>
      </c>
      <c r="W110" s="448"/>
      <c r="X110" s="84" t="s">
        <v>142</v>
      </c>
      <c r="Y110" s="448"/>
      <c r="Z110" s="225" t="s">
        <v>143</v>
      </c>
      <c r="AA110" s="448"/>
      <c r="AB110" s="84" t="s">
        <v>142</v>
      </c>
      <c r="AC110" s="448"/>
      <c r="AD110" s="84" t="s">
        <v>144</v>
      </c>
      <c r="AE110" s="431" t="s">
        <v>145</v>
      </c>
      <c r="AF110" s="432" t="str">
        <f t="shared" si="7"/>
        <v/>
      </c>
      <c r="AG110" s="433" t="s">
        <v>146</v>
      </c>
      <c r="AH110" s="434" t="str">
        <f t="shared" si="8"/>
        <v/>
      </c>
      <c r="AJ110" s="71" t="str">
        <f t="shared" si="9"/>
        <v>○</v>
      </c>
      <c r="AK110" s="72" t="str">
        <f t="shared" si="6"/>
        <v/>
      </c>
      <c r="AL110" s="72"/>
      <c r="AM110" s="72"/>
      <c r="AN110" s="72"/>
      <c r="AO110" s="72"/>
      <c r="AP110" s="72"/>
      <c r="AQ110" s="72"/>
      <c r="AR110" s="72"/>
      <c r="AS110" s="449"/>
    </row>
    <row r="111" spans="1:45" ht="33" customHeight="1" thickBot="1">
      <c r="A111" s="419">
        <f t="shared" si="4"/>
        <v>100</v>
      </c>
      <c r="B111" s="420" t="str">
        <f>IF(基本情報入力シート!C133="","",基本情報入力シート!C133)</f>
        <v/>
      </c>
      <c r="C111" s="421" t="str">
        <f>IF(基本情報入力シート!D133="","",基本情報入力シート!D133)</f>
        <v/>
      </c>
      <c r="D111" s="422" t="str">
        <f>IF(基本情報入力シート!E133="","",基本情報入力シート!E133)</f>
        <v/>
      </c>
      <c r="E111" s="422" t="str">
        <f>IF(基本情報入力シート!F133="","",基本情報入力シート!F133)</f>
        <v/>
      </c>
      <c r="F111" s="422" t="str">
        <f>IF(基本情報入力シート!G133="","",基本情報入力シート!G133)</f>
        <v/>
      </c>
      <c r="G111" s="422" t="str">
        <f>IF(基本情報入力シート!H133="","",基本情報入力シート!H133)</f>
        <v/>
      </c>
      <c r="H111" s="422" t="str">
        <f>IF(基本情報入力シート!I133="","",基本情報入力シート!I133)</f>
        <v/>
      </c>
      <c r="I111" s="422" t="str">
        <f>IF(基本情報入力シート!J133="","",基本情報入力シート!J133)</f>
        <v/>
      </c>
      <c r="J111" s="422" t="str">
        <f>IF(基本情報入力シート!K133="","",基本情報入力シート!K133)</f>
        <v/>
      </c>
      <c r="K111" s="423" t="str">
        <f>IF(基本情報入力シート!L133="","",基本情報入力シート!L133)</f>
        <v/>
      </c>
      <c r="L111" s="424" t="str">
        <f>IF(基本情報入力シート!M133="","",基本情報入力シート!M133)</f>
        <v/>
      </c>
      <c r="M111" s="424" t="str">
        <f>IF(基本情報入力シート!R133="","",基本情報入力シート!R133)</f>
        <v/>
      </c>
      <c r="N111" s="424" t="str">
        <f>IF(基本情報入力シート!W133="","",基本情報入力シート!W133)</f>
        <v/>
      </c>
      <c r="O111" s="419" t="str">
        <f>IF(基本情報入力シート!X133="","",基本情報入力シート!X133)</f>
        <v/>
      </c>
      <c r="P111" s="425" t="str">
        <f>IF(基本情報入力シート!Y133="","",基本情報入力シート!Y133)</f>
        <v/>
      </c>
      <c r="Q111" s="426" t="str">
        <f>IF(基本情報入力シート!AB133="","",基本情報入力シート!AB133)</f>
        <v/>
      </c>
      <c r="R111" s="462"/>
      <c r="S111" s="450"/>
      <c r="T111" s="451" t="str">
        <f>IFERROR(IF(R111="","",VLOOKUP(P111,[7]【参考】数式用!$A$5:$H$34,MATCH(S111,[7]【参考】数式用!$F$4:$H$4,0)+5,0)),"")</f>
        <v/>
      </c>
      <c r="U111" s="464" t="str">
        <f>IF(S111="特定加算Ⅰ",VLOOKUP(P111,[7]【参考】数式用!$A$5:$I$28,9,FALSE),"-")</f>
        <v>-</v>
      </c>
      <c r="V111" s="452" t="s">
        <v>141</v>
      </c>
      <c r="W111" s="453"/>
      <c r="X111" s="454" t="s">
        <v>142</v>
      </c>
      <c r="Y111" s="453"/>
      <c r="Z111" s="455" t="s">
        <v>143</v>
      </c>
      <c r="AA111" s="453"/>
      <c r="AB111" s="454" t="s">
        <v>142</v>
      </c>
      <c r="AC111" s="453"/>
      <c r="AD111" s="454" t="s">
        <v>144</v>
      </c>
      <c r="AE111" s="456" t="s">
        <v>145</v>
      </c>
      <c r="AF111" s="457" t="str">
        <f t="shared" si="7"/>
        <v/>
      </c>
      <c r="AG111" s="458" t="s">
        <v>146</v>
      </c>
      <c r="AH111" s="459" t="str">
        <f t="shared" si="8"/>
        <v/>
      </c>
      <c r="AJ111" s="71" t="str">
        <f t="shared" si="9"/>
        <v>○</v>
      </c>
      <c r="AK111" s="72" t="str">
        <f t="shared" si="6"/>
        <v/>
      </c>
      <c r="AL111" s="72"/>
      <c r="AM111" s="72"/>
      <c r="AN111" s="72"/>
      <c r="AO111" s="72"/>
      <c r="AP111" s="72"/>
      <c r="AQ111" s="72"/>
      <c r="AR111" s="72"/>
      <c r="AS111" s="449"/>
    </row>
    <row r="112" spans="1:45" ht="10.5" customHeight="1"/>
    <row r="113" spans="34:34" ht="20.25" customHeight="1">
      <c r="AH113" s="62"/>
    </row>
    <row r="114" spans="34:34" ht="20.25" customHeight="1">
      <c r="AH114" s="460"/>
    </row>
    <row r="115" spans="34:34" ht="21" customHeight="1"/>
  </sheetData>
  <sheetProtection formatCells="0" formatColumns="0" formatRows="0" insertRows="0" deleteRows="0" autoFilter="0"/>
  <autoFilter ref="L11:AH11"/>
  <mergeCells count="17">
    <mergeCell ref="A3:C3"/>
    <mergeCell ref="D3:O3"/>
    <mergeCell ref="V8:AG8"/>
    <mergeCell ref="A7:A10"/>
    <mergeCell ref="B7:K10"/>
    <mergeCell ref="L7:L10"/>
    <mergeCell ref="O7:O10"/>
    <mergeCell ref="P7:P10"/>
    <mergeCell ref="Q7:Q10"/>
    <mergeCell ref="U9:U10"/>
    <mergeCell ref="R9:R10"/>
    <mergeCell ref="M7:N9"/>
    <mergeCell ref="V9:AG10"/>
    <mergeCell ref="A5:N5"/>
    <mergeCell ref="AH9:AH10"/>
    <mergeCell ref="S8:S10"/>
    <mergeCell ref="T8:T10"/>
  </mergeCells>
  <phoneticPr fontId="9"/>
  <dataValidations count="5">
    <dataValidation imeMode="hiragana" allowBlank="1" showInputMessage="1" showErrorMessage="1" sqref="AH114"/>
    <dataValidation imeMode="halfAlpha" allowBlank="1" showInputMessage="1" showErrorMessage="1" sqref="AA12:AA111 W12:W111 B12:Q111"/>
    <dataValidation type="list" allowBlank="1" showInputMessage="1" showErrorMessage="1" sqref="R12:R111">
      <formula1>"新規,継続,区分変更"</formula1>
    </dataValidation>
    <dataValidation type="list" allowBlank="1" showInputMessage="1" showErrorMessage="1" sqref="S12:S111">
      <formula1>#REF!</formula1>
    </dataValidation>
    <dataValidation type="list" imeMode="halfAlpha" allowBlank="1" showInputMessage="1" showErrorMessage="1" sqref="Y12:Y111 AC12:AC111">
      <formula1>#REF!</formula1>
    </dataValidation>
  </dataValidations>
  <pageMargins left="0.39370078740157483" right="0.39370078740157483" top="0.6692913385826772" bottom="0.62992125984251968" header="0.31496062992125984" footer="0.35433070866141736"/>
  <pageSetup paperSize="9" scale="48" orientation="landscape" cellComments="asDisplayed"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3" id="{A3F164FA-248E-4D0C-BE6E-A3A3EFC0A439}">
            <xm:f>'別紙様式2-1 計画書_総括表'!$B$19="×"</xm:f>
            <x14:dxf>
              <fill>
                <patternFill>
                  <bgColor theme="0" tint="-0.24994659260841701"/>
                </patternFill>
              </fill>
            </x14:dxf>
          </x14:cfRule>
          <xm:sqref>A9:R10 U9:AH10 A1:AH8 A11:AH11 A12:S111 V12:AH111</xm:sqref>
        </x14:conditionalFormatting>
        <x14:conditionalFormatting xmlns:xm="http://schemas.microsoft.com/office/excel/2006/main">
          <x14:cfRule type="expression" priority="2" id="{F525E065-C401-48BE-BF65-BF59E2DF0CFE}">
            <xm:f>'\\lw-dce05filsv01\profil01\060健康福祉局\130障害者支援課\　13指導検査Ｇ\D02 処遇改善\01　処遇改善計画\R05処遇改善計画（処遇改善加算・特定加算・ベア加算）\[★★★記入例　R5 障害福祉サービス等処遇改善計画書（ベア） (自動保存済み).xlsx]別紙様式2-1 計画書_総括表'!#REF!="×"</xm:f>
            <x14:dxf>
              <fill>
                <patternFill>
                  <bgColor theme="0" tint="-0.24994659260841701"/>
                </patternFill>
              </fill>
            </x14:dxf>
          </x14:cfRule>
          <xm:sqref>T12:T111</xm:sqref>
        </x14:conditionalFormatting>
        <x14:conditionalFormatting xmlns:xm="http://schemas.microsoft.com/office/excel/2006/main">
          <x14:cfRule type="expression" priority="1" id="{3F6088E7-00EB-4D6C-B990-40A3836445A9}">
            <xm:f>'\\lw-dce05filsv01\profil01\060健康福祉局\130障害者支援課\　13指導検査Ｇ\D02 処遇改善\01　処遇改善計画\R05処遇改善計画（処遇改善加算・特定加算・ベア加算）\[★★★記入例　R5 障害福祉サービス等処遇改善計画書（ベア） (自動保存済み).xlsx]別紙様式2-1 計画書_総括表'!#REF!="×"</xm:f>
            <x14:dxf>
              <fill>
                <patternFill>
                  <bgColor theme="0" tint="-0.24994659260841701"/>
                </patternFill>
              </fill>
            </x14:dxf>
          </x14:cfRule>
          <xm:sqref>U12:U111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K111"/>
  <sheetViews>
    <sheetView tabSelected="1" view="pageBreakPreview" topLeftCell="S13" zoomScale="85" zoomScaleNormal="85" zoomScaleSheetLayoutView="85" zoomScalePageLayoutView="70" workbookViewId="0">
      <selection activeCell="S12" sqref="S12"/>
    </sheetView>
  </sheetViews>
  <sheetFormatPr defaultColWidth="2.5" defaultRowHeight="13.5"/>
  <cols>
    <col min="1" max="1" width="5.625" style="505" customWidth="1"/>
    <col min="2" max="11" width="2.625" style="505" customWidth="1"/>
    <col min="12" max="13" width="11.75" style="505" customWidth="1"/>
    <col min="14" max="14" width="15.875" style="505" customWidth="1"/>
    <col min="15" max="15" width="31.25" style="505" customWidth="1"/>
    <col min="16" max="16" width="31.375" style="505" customWidth="1"/>
    <col min="17" max="19" width="11.625" style="505" customWidth="1"/>
    <col min="20" max="20" width="6.75" style="505" customWidth="1"/>
    <col min="21" max="21" width="4.75" style="505" customWidth="1"/>
    <col min="22" max="22" width="3.625" style="505" customWidth="1"/>
    <col min="23" max="23" width="3.125" style="505" customWidth="1"/>
    <col min="24" max="24" width="3.625" style="505" customWidth="1"/>
    <col min="25" max="25" width="8" style="505" customWidth="1"/>
    <col min="26" max="26" width="3.625" style="505" customWidth="1"/>
    <col min="27" max="27" width="3.125" style="505" customWidth="1"/>
    <col min="28" max="28" width="3.625" style="505" customWidth="1"/>
    <col min="29" max="29" width="3.125" style="505" customWidth="1"/>
    <col min="30" max="30" width="2.5" style="505" customWidth="1"/>
    <col min="31" max="31" width="3.5" style="505" customWidth="1"/>
    <col min="32" max="32" width="5.875" style="505" customWidth="1"/>
    <col min="33" max="33" width="14.625" style="505" customWidth="1"/>
    <col min="34" max="34" width="10.625" style="505" customWidth="1"/>
    <col min="35" max="37" width="10.5" style="505" customWidth="1"/>
    <col min="38" max="38" width="3.125" style="505" customWidth="1"/>
    <col min="39" max="16384" width="2.5" style="505"/>
  </cols>
  <sheetData>
    <row r="1" spans="1:37" ht="21" customHeight="1">
      <c r="A1" s="552" t="s">
        <v>339</v>
      </c>
      <c r="G1" s="553" t="s">
        <v>340</v>
      </c>
      <c r="Q1" s="1433" t="s">
        <v>435</v>
      </c>
      <c r="R1" s="1434"/>
      <c r="S1" s="1434"/>
      <c r="T1" s="1434"/>
      <c r="U1" s="1434"/>
      <c r="V1" s="1434"/>
      <c r="W1" s="1434"/>
      <c r="X1" s="1434"/>
      <c r="Y1" s="1434"/>
      <c r="Z1" s="1434"/>
      <c r="AA1" s="1434"/>
      <c r="AB1" s="1434"/>
      <c r="AC1" s="1434"/>
      <c r="AD1" s="1434"/>
      <c r="AE1" s="1434"/>
      <c r="AF1" s="1434"/>
      <c r="AG1" s="1434"/>
      <c r="AH1" s="1434"/>
      <c r="AI1" s="1434"/>
      <c r="AJ1" s="1434"/>
      <c r="AK1" s="1434"/>
    </row>
    <row r="2" spans="1:37" ht="21" customHeight="1" thickBot="1">
      <c r="B2" s="553"/>
      <c r="C2" s="553"/>
      <c r="D2" s="553"/>
      <c r="E2" s="553"/>
      <c r="F2" s="553"/>
      <c r="G2" s="553"/>
      <c r="H2" s="553"/>
      <c r="I2" s="553"/>
      <c r="J2" s="553"/>
      <c r="K2" s="553"/>
      <c r="L2" s="553"/>
      <c r="M2" s="553"/>
      <c r="N2" s="553"/>
      <c r="O2" s="553"/>
      <c r="P2" s="593" t="s">
        <v>67</v>
      </c>
      <c r="Q2" s="1434"/>
      <c r="R2" s="1434"/>
      <c r="S2" s="1434"/>
      <c r="T2" s="1434"/>
      <c r="U2" s="1434"/>
      <c r="V2" s="1434"/>
      <c r="W2" s="1434"/>
      <c r="X2" s="1434"/>
      <c r="Y2" s="1434"/>
      <c r="Z2" s="1434"/>
      <c r="AA2" s="1434"/>
      <c r="AB2" s="1434"/>
      <c r="AC2" s="1434"/>
      <c r="AD2" s="1434"/>
      <c r="AE2" s="1434"/>
      <c r="AF2" s="1434"/>
      <c r="AG2" s="1434"/>
      <c r="AH2" s="1434"/>
      <c r="AI2" s="1434"/>
      <c r="AJ2" s="1434"/>
      <c r="AK2" s="1434"/>
    </row>
    <row r="3" spans="1:37" ht="27" customHeight="1" thickBot="1">
      <c r="A3" s="1435" t="s">
        <v>6</v>
      </c>
      <c r="B3" s="1435"/>
      <c r="C3" s="1436"/>
      <c r="D3" s="1437" t="str">
        <f>IF(基本情報入力シート!M16="","",基本情報入力シート!M16)</f>
        <v>〇〇ケアサービス</v>
      </c>
      <c r="E3" s="1438"/>
      <c r="F3" s="1438"/>
      <c r="G3" s="1438"/>
      <c r="H3" s="1438"/>
      <c r="I3" s="1438"/>
      <c r="J3" s="1438"/>
      <c r="K3" s="1438"/>
      <c r="L3" s="1438"/>
      <c r="M3" s="1438"/>
      <c r="N3" s="1438"/>
      <c r="O3" s="1439"/>
      <c r="P3" s="554"/>
      <c r="Q3" s="1434"/>
      <c r="R3" s="1434"/>
      <c r="S3" s="1434"/>
      <c r="T3" s="1434"/>
      <c r="U3" s="1434"/>
      <c r="V3" s="1434"/>
      <c r="W3" s="1434"/>
      <c r="X3" s="1434"/>
      <c r="Y3" s="1434"/>
      <c r="Z3" s="1434"/>
      <c r="AA3" s="1434"/>
      <c r="AB3" s="1434"/>
      <c r="AC3" s="1434"/>
      <c r="AD3" s="1434"/>
      <c r="AE3" s="1434"/>
      <c r="AF3" s="1434"/>
      <c r="AG3" s="1434"/>
      <c r="AH3" s="1434"/>
      <c r="AI3" s="1434"/>
      <c r="AJ3" s="1434"/>
      <c r="AK3" s="1434"/>
    </row>
    <row r="4" spans="1:37" ht="21" customHeight="1" thickBot="1">
      <c r="A4" s="555"/>
      <c r="B4" s="555"/>
      <c r="C4" s="555"/>
      <c r="D4" s="556"/>
      <c r="E4" s="556"/>
      <c r="F4" s="556"/>
      <c r="G4" s="556"/>
      <c r="H4" s="556"/>
      <c r="I4" s="556"/>
      <c r="J4" s="556"/>
      <c r="K4" s="556"/>
      <c r="L4" s="556"/>
      <c r="M4" s="556"/>
      <c r="N4" s="556"/>
      <c r="O4" s="556"/>
      <c r="P4" s="556"/>
      <c r="Q4" s="1434"/>
      <c r="R4" s="1434"/>
      <c r="S4" s="1434"/>
      <c r="T4" s="1434"/>
      <c r="U4" s="1434"/>
      <c r="V4" s="1434"/>
      <c r="W4" s="1434"/>
      <c r="X4" s="1434"/>
      <c r="Y4" s="1434"/>
      <c r="Z4" s="1434"/>
      <c r="AA4" s="1434"/>
      <c r="AB4" s="1434"/>
      <c r="AC4" s="1434"/>
      <c r="AD4" s="1434"/>
      <c r="AE4" s="1434"/>
      <c r="AF4" s="1434"/>
      <c r="AG4" s="1434"/>
      <c r="AH4" s="1434"/>
      <c r="AI4" s="1434"/>
      <c r="AJ4" s="1434"/>
      <c r="AK4" s="1434"/>
    </row>
    <row r="5" spans="1:37" ht="27.75" customHeight="1" thickBot="1">
      <c r="A5" s="1440" t="s">
        <v>345</v>
      </c>
      <c r="B5" s="1441"/>
      <c r="C5" s="1441"/>
      <c r="D5" s="1441"/>
      <c r="E5" s="1441"/>
      <c r="F5" s="1441"/>
      <c r="G5" s="1441"/>
      <c r="H5" s="1441"/>
      <c r="I5" s="1441"/>
      <c r="J5" s="1441"/>
      <c r="K5" s="1441"/>
      <c r="L5" s="1441"/>
      <c r="M5" s="1441"/>
      <c r="N5" s="1441"/>
      <c r="O5" s="557">
        <f>IF(SUM(AG12:AG111)=0,"",SUM(AG12:AG110))</f>
        <v>1549344</v>
      </c>
      <c r="P5" s="556"/>
      <c r="Q5" s="1434"/>
      <c r="R5" s="1434"/>
      <c r="S5" s="1434"/>
      <c r="T5" s="1434"/>
      <c r="U5" s="1434"/>
      <c r="V5" s="1434"/>
      <c r="W5" s="1434"/>
      <c r="X5" s="1434"/>
      <c r="Y5" s="1434"/>
      <c r="Z5" s="1434"/>
      <c r="AA5" s="1434"/>
      <c r="AB5" s="1434"/>
      <c r="AC5" s="1434"/>
      <c r="AD5" s="1434"/>
      <c r="AE5" s="1434"/>
      <c r="AF5" s="1434"/>
      <c r="AG5" s="1434"/>
      <c r="AH5" s="1434"/>
      <c r="AI5" s="1434"/>
      <c r="AJ5" s="1434"/>
      <c r="AK5" s="1434"/>
    </row>
    <row r="6" spans="1:37" ht="21" customHeight="1">
      <c r="R6" s="558"/>
      <c r="S6" s="551"/>
      <c r="AG6" s="559"/>
    </row>
    <row r="7" spans="1:37" ht="14.25" customHeight="1">
      <c r="A7" s="1442"/>
      <c r="B7" s="1469" t="s">
        <v>247</v>
      </c>
      <c r="C7" s="1470"/>
      <c r="D7" s="1470"/>
      <c r="E7" s="1470"/>
      <c r="F7" s="1470"/>
      <c r="G7" s="1470"/>
      <c r="H7" s="1470"/>
      <c r="I7" s="1470"/>
      <c r="J7" s="1470"/>
      <c r="K7" s="1471"/>
      <c r="L7" s="1429" t="s">
        <v>84</v>
      </c>
      <c r="M7" s="1451" t="s">
        <v>343</v>
      </c>
      <c r="N7" s="1452"/>
      <c r="O7" s="1431" t="s">
        <v>97</v>
      </c>
      <c r="P7" s="1447" t="s">
        <v>52</v>
      </c>
      <c r="Q7" s="1429" t="s">
        <v>341</v>
      </c>
      <c r="R7" s="1449" t="s">
        <v>427</v>
      </c>
      <c r="S7" s="1463" t="s">
        <v>342</v>
      </c>
      <c r="T7" s="1464"/>
      <c r="U7" s="1464"/>
      <c r="V7" s="1464"/>
      <c r="W7" s="1464"/>
      <c r="X7" s="1464"/>
      <c r="Y7" s="1464"/>
      <c r="Z7" s="1464"/>
      <c r="AA7" s="1464"/>
      <c r="AB7" s="1464"/>
      <c r="AC7" s="1464"/>
      <c r="AD7" s="1464"/>
      <c r="AE7" s="1464"/>
      <c r="AF7" s="1464"/>
      <c r="AG7" s="1464"/>
      <c r="AH7" s="1464"/>
      <c r="AI7" s="1464"/>
      <c r="AJ7" s="1464"/>
      <c r="AK7" s="1465"/>
    </row>
    <row r="8" spans="1:37" ht="21.75" customHeight="1">
      <c r="A8" s="1443"/>
      <c r="B8" s="1472"/>
      <c r="C8" s="1473"/>
      <c r="D8" s="1473"/>
      <c r="E8" s="1473"/>
      <c r="F8" s="1473"/>
      <c r="G8" s="1473"/>
      <c r="H8" s="1473"/>
      <c r="I8" s="1473"/>
      <c r="J8" s="1473"/>
      <c r="K8" s="1474"/>
      <c r="L8" s="1430"/>
      <c r="M8" s="1453"/>
      <c r="N8" s="1454"/>
      <c r="O8" s="1432"/>
      <c r="P8" s="1448"/>
      <c r="Q8" s="1430"/>
      <c r="R8" s="1450"/>
      <c r="S8" s="1450" t="s">
        <v>344</v>
      </c>
      <c r="T8" s="1466" t="s">
        <v>428</v>
      </c>
      <c r="U8" s="1457" t="s">
        <v>429</v>
      </c>
      <c r="V8" s="1458"/>
      <c r="W8" s="1458"/>
      <c r="X8" s="1458"/>
      <c r="Y8" s="1458"/>
      <c r="Z8" s="1458"/>
      <c r="AA8" s="1458"/>
      <c r="AB8" s="1458"/>
      <c r="AC8" s="1458"/>
      <c r="AD8" s="1458"/>
      <c r="AE8" s="1458"/>
      <c r="AF8" s="1459"/>
      <c r="AG8" s="1467" t="s">
        <v>430</v>
      </c>
      <c r="AH8" s="1444" t="s">
        <v>346</v>
      </c>
      <c r="AI8" s="1445"/>
      <c r="AJ8" s="1445"/>
      <c r="AK8" s="1446"/>
    </row>
    <row r="9" spans="1:37" ht="21.75" customHeight="1">
      <c r="A9" s="1443"/>
      <c r="B9" s="1472"/>
      <c r="C9" s="1473"/>
      <c r="D9" s="1473"/>
      <c r="E9" s="1473"/>
      <c r="F9" s="1473"/>
      <c r="G9" s="1473"/>
      <c r="H9" s="1473"/>
      <c r="I9" s="1473"/>
      <c r="J9" s="1473"/>
      <c r="K9" s="1474"/>
      <c r="L9" s="1430"/>
      <c r="M9" s="1455"/>
      <c r="N9" s="1456"/>
      <c r="O9" s="1432"/>
      <c r="P9" s="1448"/>
      <c r="Q9" s="1430"/>
      <c r="R9" s="1450"/>
      <c r="S9" s="1450"/>
      <c r="T9" s="1466"/>
      <c r="U9" s="1457"/>
      <c r="V9" s="1458"/>
      <c r="W9" s="1458"/>
      <c r="X9" s="1458"/>
      <c r="Y9" s="1458"/>
      <c r="Z9" s="1458"/>
      <c r="AA9" s="1458"/>
      <c r="AB9" s="1458"/>
      <c r="AC9" s="1458"/>
      <c r="AD9" s="1458"/>
      <c r="AE9" s="1458"/>
      <c r="AF9" s="1459"/>
      <c r="AG9" s="1468"/>
      <c r="AH9" s="561"/>
      <c r="AI9" s="562"/>
      <c r="AJ9" s="561"/>
      <c r="AK9" s="562"/>
    </row>
    <row r="10" spans="1:37" ht="150" customHeight="1">
      <c r="A10" s="1443"/>
      <c r="B10" s="1472"/>
      <c r="C10" s="1473"/>
      <c r="D10" s="1473"/>
      <c r="E10" s="1473"/>
      <c r="F10" s="1473"/>
      <c r="G10" s="1473"/>
      <c r="H10" s="1473"/>
      <c r="I10" s="1473"/>
      <c r="J10" s="1473"/>
      <c r="K10" s="1474"/>
      <c r="L10" s="1430"/>
      <c r="M10" s="563" t="s">
        <v>152</v>
      </c>
      <c r="N10" s="563" t="s">
        <v>153</v>
      </c>
      <c r="O10" s="1432"/>
      <c r="P10" s="1448"/>
      <c r="Q10" s="1430"/>
      <c r="R10" s="1450"/>
      <c r="S10" s="1450"/>
      <c r="T10" s="1466"/>
      <c r="U10" s="1460"/>
      <c r="V10" s="1461"/>
      <c r="W10" s="1461"/>
      <c r="X10" s="1461"/>
      <c r="Y10" s="1461"/>
      <c r="Z10" s="1461"/>
      <c r="AA10" s="1461"/>
      <c r="AB10" s="1461"/>
      <c r="AC10" s="1461"/>
      <c r="AD10" s="1461"/>
      <c r="AE10" s="1461"/>
      <c r="AF10" s="1462"/>
      <c r="AG10" s="1468"/>
      <c r="AH10" s="561" t="s">
        <v>433</v>
      </c>
      <c r="AI10" s="560" t="s">
        <v>431</v>
      </c>
      <c r="AJ10" s="561" t="s">
        <v>434</v>
      </c>
      <c r="AK10" s="560" t="s">
        <v>432</v>
      </c>
    </row>
    <row r="11" spans="1:37" ht="14.25">
      <c r="A11" s="564"/>
      <c r="B11" s="565"/>
      <c r="C11" s="566"/>
      <c r="D11" s="566"/>
      <c r="E11" s="566"/>
      <c r="F11" s="566"/>
      <c r="G11" s="566"/>
      <c r="H11" s="566"/>
      <c r="I11" s="566"/>
      <c r="J11" s="566"/>
      <c r="K11" s="567"/>
      <c r="L11" s="568"/>
      <c r="M11" s="568"/>
      <c r="N11" s="568"/>
      <c r="O11" s="569"/>
      <c r="P11" s="570"/>
      <c r="Q11" s="570"/>
      <c r="R11" s="571"/>
      <c r="S11" s="571"/>
      <c r="T11" s="572"/>
      <c r="U11" s="573"/>
      <c r="V11" s="574"/>
      <c r="W11" s="574"/>
      <c r="X11" s="574"/>
      <c r="Y11" s="574"/>
      <c r="Z11" s="574"/>
      <c r="AA11" s="574"/>
      <c r="AB11" s="574"/>
      <c r="AC11" s="574"/>
      <c r="AD11" s="574"/>
      <c r="AE11" s="574"/>
      <c r="AF11" s="574"/>
      <c r="AG11" s="571"/>
      <c r="AH11" s="575"/>
      <c r="AI11" s="575"/>
      <c r="AJ11" s="576"/>
      <c r="AK11" s="576"/>
    </row>
    <row r="12" spans="1:37" ht="36.75" customHeight="1">
      <c r="A12" s="577">
        <v>1</v>
      </c>
      <c r="B12" s="578">
        <f>IF(基本情報入力シート!C34="","",基本情報入力シート!C34)</f>
        <v>1</v>
      </c>
      <c r="C12" s="579">
        <f>IF(基本情報入力シート!D34="","",基本情報入力シート!D34)</f>
        <v>3</v>
      </c>
      <c r="D12" s="580">
        <f>IF(基本情報入力シート!E34="","",基本情報入力シート!E34)</f>
        <v>3</v>
      </c>
      <c r="E12" s="580">
        <f>IF(基本情報入力シート!F34="","",基本情報入力シート!F34)</f>
        <v>4</v>
      </c>
      <c r="F12" s="580">
        <f>IF(基本情報入力シート!G34="","",基本情報入力シート!G34)</f>
        <v>5</v>
      </c>
      <c r="G12" s="580">
        <f>IF(基本情報入力シート!H34="","",基本情報入力シート!H34)</f>
        <v>6</v>
      </c>
      <c r="H12" s="580">
        <f>IF(基本情報入力シート!I34="","",基本情報入力シート!I34)</f>
        <v>7</v>
      </c>
      <c r="I12" s="580">
        <f>IF(基本情報入力シート!J34="","",基本情報入力シート!J34)</f>
        <v>8</v>
      </c>
      <c r="J12" s="580">
        <f>IF(基本情報入力シート!K34="","",基本情報入力シート!K34)</f>
        <v>9</v>
      </c>
      <c r="K12" s="581">
        <f>IF(基本情報入力シート!L34="","",基本情報入力シート!L34)</f>
        <v>1</v>
      </c>
      <c r="L12" s="582" t="str">
        <f>IF(基本情報入力シート!M34="","",基本情報入力シート!M34)</f>
        <v>東京都</v>
      </c>
      <c r="M12" s="582" t="str">
        <f>IF(基本情報入力シート!R34="","",基本情報入力シート!R34)</f>
        <v>東京都</v>
      </c>
      <c r="N12" s="582" t="str">
        <f>IF(基本情報入力シート!W34="","",基本情報入力シート!W34)</f>
        <v>千代田区</v>
      </c>
      <c r="O12" s="577" t="str">
        <f>IF(基本情報入力シート!X34="","",基本情報入力シート!X34)</f>
        <v>障害福祉事業所０１</v>
      </c>
      <c r="P12" s="583" t="str">
        <f>IF(基本情報入力シート!Y34="","",基本情報入力シート!Y34)</f>
        <v>居宅介護</v>
      </c>
      <c r="Q12" s="647" t="s">
        <v>61</v>
      </c>
      <c r="R12" s="426">
        <f>IF(基本情報入力シート!AB34="","",基本情報入力シート!AB34)</f>
        <v>164000</v>
      </c>
      <c r="S12" s="648" t="s">
        <v>655</v>
      </c>
      <c r="T12" s="584">
        <f>IF(P12="","",VLOOKUP(P12,[7]【参考】数式用!$J$2:$L$34,3,FALSE))</f>
        <v>4.4999999999999998E-2</v>
      </c>
      <c r="U12" s="585" t="s">
        <v>17</v>
      </c>
      <c r="V12" s="649">
        <v>5</v>
      </c>
      <c r="W12" s="586" t="s">
        <v>11</v>
      </c>
      <c r="X12" s="649">
        <v>4</v>
      </c>
      <c r="Y12" s="587" t="s">
        <v>64</v>
      </c>
      <c r="Z12" s="650">
        <v>6</v>
      </c>
      <c r="AA12" s="588" t="s">
        <v>11</v>
      </c>
      <c r="AB12" s="649">
        <v>3</v>
      </c>
      <c r="AC12" s="588" t="s">
        <v>14</v>
      </c>
      <c r="AD12" s="589" t="s">
        <v>27</v>
      </c>
      <c r="AE12" s="694">
        <f>IF(V12&gt;=1,(Z12*12+AB12)-(V12*12+X12)+1,"")</f>
        <v>12</v>
      </c>
      <c r="AF12" s="590" t="s">
        <v>46</v>
      </c>
      <c r="AG12" s="591">
        <f>IFERROR(ROUNDDOWN(R12*T12,0)*AE12,"")</f>
        <v>88560</v>
      </c>
      <c r="AH12" s="698">
        <v>68992</v>
      </c>
      <c r="AI12" s="699">
        <v>46080</v>
      </c>
      <c r="AJ12" s="698">
        <v>29568</v>
      </c>
      <c r="AK12" s="699">
        <v>19920</v>
      </c>
    </row>
    <row r="13" spans="1:37" ht="36.75" customHeight="1">
      <c r="A13" s="577">
        <f>A12+1</f>
        <v>2</v>
      </c>
      <c r="B13" s="578">
        <f>IF(基本情報入力シート!C35="","",基本情報入力シート!C35)</f>
        <v>1</v>
      </c>
      <c r="C13" s="579">
        <f>IF(基本情報入力シート!D35="","",基本情報入力シート!D35)</f>
        <v>3</v>
      </c>
      <c r="D13" s="580">
        <f>IF(基本情報入力シート!E35="","",基本情報入力シート!E35)</f>
        <v>3</v>
      </c>
      <c r="E13" s="580">
        <f>IF(基本情報入力シート!F35="","",基本情報入力シート!F35)</f>
        <v>4</v>
      </c>
      <c r="F13" s="580">
        <f>IF(基本情報入力シート!G35="","",基本情報入力シート!G35)</f>
        <v>5</v>
      </c>
      <c r="G13" s="580">
        <f>IF(基本情報入力シート!H35="","",基本情報入力シート!H35)</f>
        <v>6</v>
      </c>
      <c r="H13" s="580">
        <f>IF(基本情報入力シート!I35="","",基本情報入力シート!I35)</f>
        <v>7</v>
      </c>
      <c r="I13" s="580">
        <f>IF(基本情報入力シート!J35="","",基本情報入力シート!J35)</f>
        <v>8</v>
      </c>
      <c r="J13" s="580">
        <f>IF(基本情報入力シート!K35="","",基本情報入力シート!K35)</f>
        <v>9</v>
      </c>
      <c r="K13" s="581">
        <f>IF(基本情報入力シート!L35="","",基本情報入力シート!L35)</f>
        <v>2</v>
      </c>
      <c r="L13" s="582" t="str">
        <f>IF(基本情報入力シート!M35="","",基本情報入力シート!M35)</f>
        <v>東京都</v>
      </c>
      <c r="M13" s="582" t="str">
        <f>IF(基本情報入力シート!R35="","",基本情報入力シート!R35)</f>
        <v>東京都</v>
      </c>
      <c r="N13" s="582" t="str">
        <f>IF(基本情報入力シート!W35="","",基本情報入力シート!W35)</f>
        <v>豊島区</v>
      </c>
      <c r="O13" s="577" t="str">
        <f>IF(基本情報入力シート!X35="","",基本情報入力シート!X35)</f>
        <v>障害福祉事業所０２</v>
      </c>
      <c r="P13" s="583" t="str">
        <f>IF(基本情報入力シート!Y35="","",基本情報入力シート!Y35)</f>
        <v>同行援護</v>
      </c>
      <c r="Q13" s="647" t="s">
        <v>61</v>
      </c>
      <c r="R13" s="426">
        <f>IF(基本情報入力シート!AB35="","",基本情報入力シート!AB35)</f>
        <v>262400</v>
      </c>
      <c r="S13" s="648" t="s">
        <v>654</v>
      </c>
      <c r="T13" s="584">
        <f>IF(P13="","",VLOOKUP(P13,[7]【参考】数式用!$J$2:$L$34,3,FALSE))</f>
        <v>4.4999999999999998E-2</v>
      </c>
      <c r="U13" s="585" t="s">
        <v>17</v>
      </c>
      <c r="V13" s="649">
        <v>5</v>
      </c>
      <c r="W13" s="586" t="s">
        <v>11</v>
      </c>
      <c r="X13" s="649">
        <v>4</v>
      </c>
      <c r="Y13" s="587" t="s">
        <v>64</v>
      </c>
      <c r="Z13" s="650">
        <v>6</v>
      </c>
      <c r="AA13" s="588" t="s">
        <v>11</v>
      </c>
      <c r="AB13" s="649">
        <v>3</v>
      </c>
      <c r="AC13" s="588" t="s">
        <v>14</v>
      </c>
      <c r="AD13" s="589" t="s">
        <v>27</v>
      </c>
      <c r="AE13" s="694">
        <f t="shared" ref="AE13:AE76" si="0">IF(V13&gt;=1,(Z13*12+AB13)-(V13*12+X13)+1,"")</f>
        <v>12</v>
      </c>
      <c r="AF13" s="590" t="s">
        <v>46</v>
      </c>
      <c r="AG13" s="591">
        <f t="shared" ref="AG13:AG76" si="1">IFERROR(ROUNDDOWN(R13*T13,0)*AE13,"")</f>
        <v>141696</v>
      </c>
      <c r="AH13" s="698">
        <v>106188</v>
      </c>
      <c r="AI13" s="699">
        <v>70920</v>
      </c>
      <c r="AJ13" s="698">
        <v>45508</v>
      </c>
      <c r="AK13" s="699">
        <v>30480</v>
      </c>
    </row>
    <row r="14" spans="1:37" ht="36.75" customHeight="1">
      <c r="A14" s="577">
        <f t="shared" ref="A14:A77" si="2">A13+1</f>
        <v>3</v>
      </c>
      <c r="B14" s="578">
        <f>IF(基本情報入力シート!C36="","",基本情報入力シート!C36)</f>
        <v>1</v>
      </c>
      <c r="C14" s="579">
        <f>IF(基本情報入力シート!D36="","",基本情報入力シート!D36)</f>
        <v>3</v>
      </c>
      <c r="D14" s="580">
        <f>IF(基本情報入力シート!E36="","",基本情報入力シート!E36)</f>
        <v>3</v>
      </c>
      <c r="E14" s="580">
        <f>IF(基本情報入力シート!F36="","",基本情報入力シート!F36)</f>
        <v>4</v>
      </c>
      <c r="F14" s="580">
        <f>IF(基本情報入力シート!G36="","",基本情報入力シート!G36)</f>
        <v>5</v>
      </c>
      <c r="G14" s="580">
        <f>IF(基本情報入力シート!H36="","",基本情報入力シート!H36)</f>
        <v>6</v>
      </c>
      <c r="H14" s="580">
        <f>IF(基本情報入力シート!I36="","",基本情報入力シート!I36)</f>
        <v>7</v>
      </c>
      <c r="I14" s="580">
        <f>IF(基本情報入力シート!J36="","",基本情報入力シート!J36)</f>
        <v>8</v>
      </c>
      <c r="J14" s="580">
        <f>IF(基本情報入力シート!K36="","",基本情報入力シート!K36)</f>
        <v>9</v>
      </c>
      <c r="K14" s="581">
        <f>IF(基本情報入力シート!L36="","",基本情報入力シート!L36)</f>
        <v>3</v>
      </c>
      <c r="L14" s="582" t="str">
        <f>IF(基本情報入力シート!M36="","",基本情報入力シート!M36)</f>
        <v>世田谷区</v>
      </c>
      <c r="M14" s="582" t="str">
        <f>IF(基本情報入力シート!R36="","",基本情報入力シート!R36)</f>
        <v>東京都</v>
      </c>
      <c r="N14" s="582" t="str">
        <f>IF(基本情報入力シート!W36="","",基本情報入力シート!W36)</f>
        <v>世田谷区</v>
      </c>
      <c r="O14" s="577" t="str">
        <f>IF(基本情報入力シート!X36="","",基本情報入力シート!X36)</f>
        <v>障害福祉事業所０３</v>
      </c>
      <c r="P14" s="583" t="str">
        <f>IF(基本情報入力シート!Y36="","",基本情報入力シート!Y36)</f>
        <v>生活介護</v>
      </c>
      <c r="Q14" s="647" t="s">
        <v>60</v>
      </c>
      <c r="R14" s="426">
        <f>IF(基本情報入力シート!AB36="","",基本情報入力シート!AB36)</f>
        <v>375200</v>
      </c>
      <c r="S14" s="648" t="s">
        <v>655</v>
      </c>
      <c r="T14" s="584">
        <f>IF(P14="","",VLOOKUP(P14,[7]【参考】数式用!$J$2:$L$34,3,FALSE))</f>
        <v>1.0999999999999999E-2</v>
      </c>
      <c r="U14" s="585" t="s">
        <v>17</v>
      </c>
      <c r="V14" s="649">
        <v>5</v>
      </c>
      <c r="W14" s="586" t="s">
        <v>11</v>
      </c>
      <c r="X14" s="649">
        <v>4</v>
      </c>
      <c r="Y14" s="587" t="s">
        <v>64</v>
      </c>
      <c r="Z14" s="650">
        <v>6</v>
      </c>
      <c r="AA14" s="588" t="s">
        <v>11</v>
      </c>
      <c r="AB14" s="649">
        <v>3</v>
      </c>
      <c r="AC14" s="588" t="s">
        <v>14</v>
      </c>
      <c r="AD14" s="589" t="s">
        <v>27</v>
      </c>
      <c r="AE14" s="694">
        <f t="shared" si="0"/>
        <v>12</v>
      </c>
      <c r="AF14" s="590" t="s">
        <v>46</v>
      </c>
      <c r="AG14" s="591">
        <f t="shared" si="1"/>
        <v>49524</v>
      </c>
      <c r="AH14" s="698">
        <v>41667</v>
      </c>
      <c r="AI14" s="699">
        <v>28080</v>
      </c>
      <c r="AJ14" s="698">
        <v>17857</v>
      </c>
      <c r="AK14" s="699">
        <v>12000</v>
      </c>
    </row>
    <row r="15" spans="1:37" ht="36.75" customHeight="1">
      <c r="A15" s="577">
        <f t="shared" si="2"/>
        <v>4</v>
      </c>
      <c r="B15" s="578">
        <f>IF(基本情報入力シート!C37="","",基本情報入力シート!C37)</f>
        <v>1</v>
      </c>
      <c r="C15" s="579">
        <f>IF(基本情報入力シート!D37="","",基本情報入力シート!D37)</f>
        <v>1</v>
      </c>
      <c r="D15" s="580">
        <f>IF(基本情報入力シート!E37="","",基本情報入力シート!E37)</f>
        <v>3</v>
      </c>
      <c r="E15" s="580">
        <f>IF(基本情報入力シート!F37="","",基本情報入力シート!F37)</f>
        <v>4</v>
      </c>
      <c r="F15" s="580">
        <f>IF(基本情報入力シート!G37="","",基本情報入力シート!G37)</f>
        <v>5</v>
      </c>
      <c r="G15" s="580">
        <f>IF(基本情報入力シート!H37="","",基本情報入力シート!H37)</f>
        <v>6</v>
      </c>
      <c r="H15" s="580">
        <f>IF(基本情報入力シート!I37="","",基本情報入力シート!I37)</f>
        <v>7</v>
      </c>
      <c r="I15" s="580">
        <f>IF(基本情報入力シート!J37="","",基本情報入力シート!J37)</f>
        <v>8</v>
      </c>
      <c r="J15" s="580">
        <f>IF(基本情報入力シート!K37="","",基本情報入力シート!K37)</f>
        <v>9</v>
      </c>
      <c r="K15" s="581">
        <f>IF(基本情報入力シート!L37="","",基本情報入力シート!L37)</f>
        <v>4</v>
      </c>
      <c r="L15" s="582" t="str">
        <f>IF(基本情報入力シート!M37="","",基本情報入力シート!M37)</f>
        <v>埼玉県</v>
      </c>
      <c r="M15" s="582" t="str">
        <f>IF(基本情報入力シート!R37="","",基本情報入力シート!R37)</f>
        <v>埼玉県</v>
      </c>
      <c r="N15" s="582" t="str">
        <f>IF(基本情報入力シート!W37="","",基本情報入力シート!W37)</f>
        <v>さいたま市</v>
      </c>
      <c r="O15" s="577" t="str">
        <f>IF(基本情報入力シート!X37="","",基本情報入力シート!X37)</f>
        <v>障害福祉事業所０４</v>
      </c>
      <c r="P15" s="583" t="str">
        <f>IF(基本情報入力シート!Y37="","",基本情報入力シート!Y37)</f>
        <v>就労継続支援Ｂ型</v>
      </c>
      <c r="Q15" s="647" t="s">
        <v>60</v>
      </c>
      <c r="R15" s="426">
        <f>IF(基本情報入力シート!AB37="","",基本情報入力シート!AB37)</f>
        <v>1848000</v>
      </c>
      <c r="S15" s="648" t="s">
        <v>654</v>
      </c>
      <c r="T15" s="584">
        <f>IF(P15="","",VLOOKUP(P15,[7]【参考】数式用!$J$2:$L$34,3,FALSE))</f>
        <v>1.2999999999999999E-2</v>
      </c>
      <c r="U15" s="585" t="s">
        <v>17</v>
      </c>
      <c r="V15" s="649">
        <v>5</v>
      </c>
      <c r="W15" s="586" t="s">
        <v>11</v>
      </c>
      <c r="X15" s="649">
        <v>4</v>
      </c>
      <c r="Y15" s="587" t="s">
        <v>64</v>
      </c>
      <c r="Z15" s="650">
        <v>6</v>
      </c>
      <c r="AA15" s="588" t="s">
        <v>11</v>
      </c>
      <c r="AB15" s="649">
        <v>3</v>
      </c>
      <c r="AC15" s="588" t="s">
        <v>14</v>
      </c>
      <c r="AD15" s="589" t="s">
        <v>27</v>
      </c>
      <c r="AE15" s="694">
        <f t="shared" si="0"/>
        <v>12</v>
      </c>
      <c r="AF15" s="590" t="s">
        <v>46</v>
      </c>
      <c r="AG15" s="591">
        <f t="shared" si="1"/>
        <v>288288</v>
      </c>
      <c r="AH15" s="698">
        <v>10901</v>
      </c>
      <c r="AI15" s="699">
        <v>7320</v>
      </c>
      <c r="AJ15" s="698">
        <v>287387</v>
      </c>
      <c r="AK15" s="699">
        <v>191592</v>
      </c>
    </row>
    <row r="16" spans="1:37" ht="36.75" customHeight="1">
      <c r="A16" s="577">
        <f t="shared" si="2"/>
        <v>5</v>
      </c>
      <c r="B16" s="578">
        <f>IF(基本情報入力シート!C38="","",基本情報入力シート!C38)</f>
        <v>1</v>
      </c>
      <c r="C16" s="579">
        <f>IF(基本情報入力シート!D38="","",基本情報入力シート!D38)</f>
        <v>4</v>
      </c>
      <c r="D16" s="580">
        <f>IF(基本情報入力シート!E38="","",基本情報入力シート!E38)</f>
        <v>3</v>
      </c>
      <c r="E16" s="580">
        <f>IF(基本情報入力シート!F38="","",基本情報入力シート!F38)</f>
        <v>4</v>
      </c>
      <c r="F16" s="580">
        <f>IF(基本情報入力シート!G38="","",基本情報入力シート!G38)</f>
        <v>5</v>
      </c>
      <c r="G16" s="580">
        <f>IF(基本情報入力シート!H38="","",基本情報入力シート!H38)</f>
        <v>6</v>
      </c>
      <c r="H16" s="580">
        <f>IF(基本情報入力シート!I38="","",基本情報入力シート!I38)</f>
        <v>7</v>
      </c>
      <c r="I16" s="580">
        <f>IF(基本情報入力シート!J38="","",基本情報入力シート!J38)</f>
        <v>8</v>
      </c>
      <c r="J16" s="580">
        <f>IF(基本情報入力シート!K38="","",基本情報入力シート!K38)</f>
        <v>9</v>
      </c>
      <c r="K16" s="581">
        <f>IF(基本情報入力シート!L38="","",基本情報入力シート!L38)</f>
        <v>5</v>
      </c>
      <c r="L16" s="582" t="str">
        <f>IF(基本情報入力シート!M38="","",基本情報入力シート!M38)</f>
        <v>横浜市</v>
      </c>
      <c r="M16" s="582" t="str">
        <f>IF(基本情報入力シート!R38="","",基本情報入力シート!R38)</f>
        <v>神奈川県</v>
      </c>
      <c r="N16" s="582" t="str">
        <f>IF(基本情報入力シート!W38="","",基本情報入力シート!W38)</f>
        <v>横浜市</v>
      </c>
      <c r="O16" s="577" t="str">
        <f>IF(基本情報入力シート!X38="","",基本情報入力シート!X38)</f>
        <v>障害福祉事業所０５</v>
      </c>
      <c r="P16" s="583" t="str">
        <f>IF(基本情報入力シート!Y38="","",基本情報入力シート!Y38)</f>
        <v>短期入所</v>
      </c>
      <c r="Q16" s="647" t="s">
        <v>60</v>
      </c>
      <c r="R16" s="426">
        <f>IF(基本情報入力シート!AB38="","",基本情報入力シート!AB38)</f>
        <v>351600</v>
      </c>
      <c r="S16" s="648" t="s">
        <v>654</v>
      </c>
      <c r="T16" s="584">
        <f>IF(P16="","",VLOOKUP(P16,[7]【参考】数式用!$J$2:$L$34,3,FALSE))</f>
        <v>2.8000000000000001E-2</v>
      </c>
      <c r="U16" s="585" t="s">
        <v>17</v>
      </c>
      <c r="V16" s="649">
        <v>5</v>
      </c>
      <c r="W16" s="586" t="s">
        <v>11</v>
      </c>
      <c r="X16" s="649">
        <v>4</v>
      </c>
      <c r="Y16" s="587" t="s">
        <v>64</v>
      </c>
      <c r="Z16" s="650">
        <v>6</v>
      </c>
      <c r="AA16" s="588" t="s">
        <v>11</v>
      </c>
      <c r="AB16" s="649">
        <v>3</v>
      </c>
      <c r="AC16" s="588" t="s">
        <v>14</v>
      </c>
      <c r="AD16" s="589" t="s">
        <v>27</v>
      </c>
      <c r="AE16" s="694">
        <f t="shared" si="0"/>
        <v>12</v>
      </c>
      <c r="AF16" s="590" t="s">
        <v>46</v>
      </c>
      <c r="AG16" s="591">
        <f t="shared" si="1"/>
        <v>118128</v>
      </c>
      <c r="AH16" s="698">
        <v>89690</v>
      </c>
      <c r="AI16" s="699">
        <v>59940</v>
      </c>
      <c r="AJ16" s="698">
        <v>38438</v>
      </c>
      <c r="AK16" s="699">
        <v>25656</v>
      </c>
    </row>
    <row r="17" spans="1:37" ht="36.75" customHeight="1">
      <c r="A17" s="577">
        <f t="shared" si="2"/>
        <v>6</v>
      </c>
      <c r="B17" s="578">
        <f>IF(基本情報入力シート!C39="","",基本情報入力シート!C39)</f>
        <v>1</v>
      </c>
      <c r="C17" s="579">
        <f>IF(基本情報入力シート!D39="","",基本情報入力シート!D39)</f>
        <v>2</v>
      </c>
      <c r="D17" s="580">
        <f>IF(基本情報入力シート!E39="","",基本情報入力シート!E39)</f>
        <v>3</v>
      </c>
      <c r="E17" s="580">
        <f>IF(基本情報入力シート!F39="","",基本情報入力シート!F39)</f>
        <v>4</v>
      </c>
      <c r="F17" s="580">
        <f>IF(基本情報入力シート!G39="","",基本情報入力シート!G39)</f>
        <v>5</v>
      </c>
      <c r="G17" s="580">
        <f>IF(基本情報入力シート!H39="","",基本情報入力シート!H39)</f>
        <v>6</v>
      </c>
      <c r="H17" s="580">
        <f>IF(基本情報入力シート!I39="","",基本情報入力シート!I39)</f>
        <v>7</v>
      </c>
      <c r="I17" s="580">
        <f>IF(基本情報入力シート!J39="","",基本情報入力シート!J39)</f>
        <v>8</v>
      </c>
      <c r="J17" s="580">
        <f>IF(基本情報入力シート!K39="","",基本情報入力シート!K39)</f>
        <v>9</v>
      </c>
      <c r="K17" s="581">
        <f>IF(基本情報入力シート!L39="","",基本情報入力シート!L39)</f>
        <v>6</v>
      </c>
      <c r="L17" s="582" t="str">
        <f>IF(基本情報入力シート!M39="","",基本情報入力シート!M39)</f>
        <v>千葉県</v>
      </c>
      <c r="M17" s="582" t="str">
        <f>IF(基本情報入力シート!R39="","",基本情報入力シート!R39)</f>
        <v>千葉県</v>
      </c>
      <c r="N17" s="582" t="str">
        <f>IF(基本情報入力シート!W39="","",基本情報入力シート!W39)</f>
        <v>千葉市</v>
      </c>
      <c r="O17" s="577" t="str">
        <f>IF(基本情報入力シート!X39="","",基本情報入力シート!X39)</f>
        <v>障害福祉事業所０６</v>
      </c>
      <c r="P17" s="583" t="str">
        <f>IF(基本情報入力シート!Y39="","",基本情報入力シート!Y39)</f>
        <v>施設入所支援</v>
      </c>
      <c r="Q17" s="647" t="s">
        <v>60</v>
      </c>
      <c r="R17" s="426">
        <f>IF(基本情報入力シート!AB39="","",基本情報入力シート!AB39)</f>
        <v>2461200</v>
      </c>
      <c r="S17" s="648" t="s">
        <v>655</v>
      </c>
      <c r="T17" s="584">
        <f>IF(P17="","",VLOOKUP(P17,[7]【参考】数式用!$J$2:$L$34,3,FALSE))</f>
        <v>2.8000000000000001E-2</v>
      </c>
      <c r="U17" s="585" t="s">
        <v>141</v>
      </c>
      <c r="V17" s="649">
        <v>5</v>
      </c>
      <c r="W17" s="586" t="s">
        <v>142</v>
      </c>
      <c r="X17" s="649">
        <v>4</v>
      </c>
      <c r="Y17" s="587" t="s">
        <v>143</v>
      </c>
      <c r="Z17" s="650">
        <v>6</v>
      </c>
      <c r="AA17" s="588" t="s">
        <v>142</v>
      </c>
      <c r="AB17" s="649">
        <v>3</v>
      </c>
      <c r="AC17" s="588" t="s">
        <v>144</v>
      </c>
      <c r="AD17" s="589" t="s">
        <v>145</v>
      </c>
      <c r="AE17" s="694">
        <f t="shared" si="0"/>
        <v>12</v>
      </c>
      <c r="AF17" s="590" t="s">
        <v>146</v>
      </c>
      <c r="AG17" s="591">
        <f t="shared" si="1"/>
        <v>826956</v>
      </c>
      <c r="AH17" s="698">
        <v>585870</v>
      </c>
      <c r="AI17" s="699">
        <v>390600</v>
      </c>
      <c r="AJ17" s="698">
        <v>251086</v>
      </c>
      <c r="AK17" s="699">
        <v>167400</v>
      </c>
    </row>
    <row r="18" spans="1:37" ht="36.75" customHeight="1">
      <c r="A18" s="577">
        <f t="shared" si="2"/>
        <v>7</v>
      </c>
      <c r="B18" s="578">
        <f>IF(基本情報入力シート!C40="","",基本情報入力シート!C40)</f>
        <v>1</v>
      </c>
      <c r="C18" s="579">
        <f>IF(基本情報入力シート!D40="","",基本情報入力シート!D40)</f>
        <v>2</v>
      </c>
      <c r="D18" s="580">
        <f>IF(基本情報入力シート!E40="","",基本情報入力シート!E40)</f>
        <v>3</v>
      </c>
      <c r="E18" s="580">
        <f>IF(基本情報入力シート!F40="","",基本情報入力シート!F40)</f>
        <v>4</v>
      </c>
      <c r="F18" s="580">
        <f>IF(基本情報入力シート!G40="","",基本情報入力シート!G40)</f>
        <v>5</v>
      </c>
      <c r="G18" s="580">
        <f>IF(基本情報入力シート!H40="","",基本情報入力シート!H40)</f>
        <v>6</v>
      </c>
      <c r="H18" s="580">
        <f>IF(基本情報入力シート!I40="","",基本情報入力シート!I40)</f>
        <v>7</v>
      </c>
      <c r="I18" s="580">
        <f>IF(基本情報入力シート!J40="","",基本情報入力シート!J40)</f>
        <v>8</v>
      </c>
      <c r="J18" s="580">
        <f>IF(基本情報入力シート!K40="","",基本情報入力シート!K40)</f>
        <v>9</v>
      </c>
      <c r="K18" s="581">
        <f>IF(基本情報入力シート!L40="","",基本情報入力シート!L40)</f>
        <v>6</v>
      </c>
      <c r="L18" s="582" t="str">
        <f>IF(基本情報入力シート!M40="","",基本情報入力シート!M40)</f>
        <v>千葉県</v>
      </c>
      <c r="M18" s="582" t="str">
        <f>IF(基本情報入力シート!R40="","",基本情報入力シート!R40)</f>
        <v>千葉県</v>
      </c>
      <c r="N18" s="582" t="str">
        <f>IF(基本情報入力シート!W40="","",基本情報入力シート!W40)</f>
        <v>千葉市</v>
      </c>
      <c r="O18" s="577" t="str">
        <f>IF(基本情報入力シート!X40="","",基本情報入力シート!X40)</f>
        <v>障害福祉事業所０６</v>
      </c>
      <c r="P18" s="583" t="str">
        <f>IF(基本情報入力シート!Y40="","",基本情報入力シート!Y40)</f>
        <v>障害者支援施設：生活介護</v>
      </c>
      <c r="Q18" s="647" t="s">
        <v>61</v>
      </c>
      <c r="R18" s="426">
        <f>IF(基本情報入力シート!AB40="","",基本情報入力シート!AB40)</f>
        <v>274200</v>
      </c>
      <c r="S18" s="648" t="s">
        <v>655</v>
      </c>
      <c r="T18" s="584">
        <f>IF(P18="","",VLOOKUP(P18,[7]【参考】数式用!$J$2:$L$34,3,FALSE))</f>
        <v>1.0999999999999999E-2</v>
      </c>
      <c r="U18" s="585" t="s">
        <v>141</v>
      </c>
      <c r="V18" s="649">
        <v>5</v>
      </c>
      <c r="W18" s="586" t="s">
        <v>142</v>
      </c>
      <c r="X18" s="649">
        <v>4</v>
      </c>
      <c r="Y18" s="587" t="s">
        <v>143</v>
      </c>
      <c r="Z18" s="650">
        <v>6</v>
      </c>
      <c r="AA18" s="588" t="s">
        <v>142</v>
      </c>
      <c r="AB18" s="649">
        <v>3</v>
      </c>
      <c r="AC18" s="588" t="s">
        <v>144</v>
      </c>
      <c r="AD18" s="589" t="s">
        <v>145</v>
      </c>
      <c r="AE18" s="694">
        <f t="shared" si="0"/>
        <v>12</v>
      </c>
      <c r="AF18" s="590" t="s">
        <v>146</v>
      </c>
      <c r="AG18" s="591">
        <f t="shared" si="1"/>
        <v>36192</v>
      </c>
      <c r="AH18" s="698">
        <v>32335</v>
      </c>
      <c r="AI18" s="699">
        <v>21600</v>
      </c>
      <c r="AJ18" s="698">
        <v>13857</v>
      </c>
      <c r="AK18" s="699">
        <v>9264</v>
      </c>
    </row>
    <row r="19" spans="1:37" ht="36.75" customHeight="1">
      <c r="A19" s="577">
        <f t="shared" si="2"/>
        <v>8</v>
      </c>
      <c r="B19" s="578" t="str">
        <f>IF(基本情報入力シート!C41="","",基本情報入力シート!C41)</f>
        <v/>
      </c>
      <c r="C19" s="579" t="str">
        <f>IF(基本情報入力シート!D41="","",基本情報入力シート!D41)</f>
        <v/>
      </c>
      <c r="D19" s="580" t="str">
        <f>IF(基本情報入力シート!E41="","",基本情報入力シート!E41)</f>
        <v/>
      </c>
      <c r="E19" s="580" t="str">
        <f>IF(基本情報入力シート!F41="","",基本情報入力シート!F41)</f>
        <v/>
      </c>
      <c r="F19" s="580" t="str">
        <f>IF(基本情報入力シート!G41="","",基本情報入力シート!G41)</f>
        <v/>
      </c>
      <c r="G19" s="580" t="str">
        <f>IF(基本情報入力シート!H41="","",基本情報入力シート!H41)</f>
        <v/>
      </c>
      <c r="H19" s="580" t="str">
        <f>IF(基本情報入力シート!I41="","",基本情報入力シート!I41)</f>
        <v/>
      </c>
      <c r="I19" s="580" t="str">
        <f>IF(基本情報入力シート!J41="","",基本情報入力シート!J41)</f>
        <v/>
      </c>
      <c r="J19" s="580" t="str">
        <f>IF(基本情報入力シート!K41="","",基本情報入力シート!K41)</f>
        <v/>
      </c>
      <c r="K19" s="581" t="str">
        <f>IF(基本情報入力シート!L41="","",基本情報入力シート!L41)</f>
        <v/>
      </c>
      <c r="L19" s="582" t="str">
        <f>IF(基本情報入力シート!M41="","",基本情報入力シート!M41)</f>
        <v/>
      </c>
      <c r="M19" s="582" t="str">
        <f>IF(基本情報入力シート!R41="","",基本情報入力シート!R41)</f>
        <v/>
      </c>
      <c r="N19" s="582" t="str">
        <f>IF(基本情報入力シート!W41="","",基本情報入力シート!W41)</f>
        <v/>
      </c>
      <c r="O19" s="577" t="str">
        <f>IF(基本情報入力シート!X41="","",基本情報入力シート!X41)</f>
        <v/>
      </c>
      <c r="P19" s="583" t="str">
        <f>IF(基本情報入力シート!Y41="","",基本情報入力シート!Y41)</f>
        <v/>
      </c>
      <c r="Q19" s="647"/>
      <c r="R19" s="426" t="str">
        <f>IF(基本情報入力シート!AB41="","",基本情報入力シート!AB41)</f>
        <v/>
      </c>
      <c r="S19" s="648"/>
      <c r="T19" s="584" t="str">
        <f>IF(P19="","",VLOOKUP(P19,[7]【参考】数式用!$J$2:$L$34,3,FALSE))</f>
        <v/>
      </c>
      <c r="U19" s="585" t="s">
        <v>141</v>
      </c>
      <c r="V19" s="649"/>
      <c r="W19" s="586" t="s">
        <v>142</v>
      </c>
      <c r="X19" s="649"/>
      <c r="Y19" s="587" t="s">
        <v>143</v>
      </c>
      <c r="Z19" s="650"/>
      <c r="AA19" s="588" t="s">
        <v>142</v>
      </c>
      <c r="AB19" s="649"/>
      <c r="AC19" s="588" t="s">
        <v>144</v>
      </c>
      <c r="AD19" s="589" t="s">
        <v>145</v>
      </c>
      <c r="AE19" s="694" t="str">
        <f t="shared" si="0"/>
        <v/>
      </c>
      <c r="AF19" s="590" t="s">
        <v>146</v>
      </c>
      <c r="AG19" s="591" t="str">
        <f t="shared" si="1"/>
        <v/>
      </c>
      <c r="AH19" s="698"/>
      <c r="AI19" s="699"/>
      <c r="AJ19" s="698"/>
      <c r="AK19" s="699"/>
    </row>
    <row r="20" spans="1:37" ht="36.75" customHeight="1">
      <c r="A20" s="577">
        <f t="shared" si="2"/>
        <v>9</v>
      </c>
      <c r="B20" s="578" t="str">
        <f>IF(基本情報入力シート!C42="","",基本情報入力シート!C42)</f>
        <v/>
      </c>
      <c r="C20" s="579" t="str">
        <f>IF(基本情報入力シート!D42="","",基本情報入力シート!D42)</f>
        <v/>
      </c>
      <c r="D20" s="580" t="str">
        <f>IF(基本情報入力シート!E42="","",基本情報入力シート!E42)</f>
        <v/>
      </c>
      <c r="E20" s="580" t="str">
        <f>IF(基本情報入力シート!F42="","",基本情報入力シート!F42)</f>
        <v/>
      </c>
      <c r="F20" s="580" t="str">
        <f>IF(基本情報入力シート!G42="","",基本情報入力シート!G42)</f>
        <v/>
      </c>
      <c r="G20" s="580" t="str">
        <f>IF(基本情報入力シート!H42="","",基本情報入力シート!H42)</f>
        <v/>
      </c>
      <c r="H20" s="580" t="str">
        <f>IF(基本情報入力シート!I42="","",基本情報入力シート!I42)</f>
        <v/>
      </c>
      <c r="I20" s="580" t="str">
        <f>IF(基本情報入力シート!J42="","",基本情報入力シート!J42)</f>
        <v/>
      </c>
      <c r="J20" s="580" t="str">
        <f>IF(基本情報入力シート!K42="","",基本情報入力シート!K42)</f>
        <v/>
      </c>
      <c r="K20" s="581" t="str">
        <f>IF(基本情報入力シート!L42="","",基本情報入力シート!L42)</f>
        <v/>
      </c>
      <c r="L20" s="582" t="str">
        <f>IF(基本情報入力シート!M42="","",基本情報入力シート!M42)</f>
        <v/>
      </c>
      <c r="M20" s="582" t="str">
        <f>IF(基本情報入力シート!R42="","",基本情報入力シート!R42)</f>
        <v/>
      </c>
      <c r="N20" s="582" t="str">
        <f>IF(基本情報入力シート!W42="","",基本情報入力シート!W42)</f>
        <v/>
      </c>
      <c r="O20" s="577" t="str">
        <f>IF(基本情報入力シート!X42="","",基本情報入力シート!X42)</f>
        <v/>
      </c>
      <c r="P20" s="583" t="str">
        <f>IF(基本情報入力シート!Y42="","",基本情報入力シート!Y42)</f>
        <v/>
      </c>
      <c r="Q20" s="647"/>
      <c r="R20" s="426" t="str">
        <f>IF(基本情報入力シート!AB42="","",基本情報入力シート!AB42)</f>
        <v/>
      </c>
      <c r="S20" s="648"/>
      <c r="T20" s="584" t="str">
        <f>IF(P20="","",VLOOKUP(P20,[7]【参考】数式用!$J$2:$L$34,3,FALSE))</f>
        <v/>
      </c>
      <c r="U20" s="585" t="s">
        <v>141</v>
      </c>
      <c r="V20" s="649"/>
      <c r="W20" s="586" t="s">
        <v>142</v>
      </c>
      <c r="X20" s="649"/>
      <c r="Y20" s="587" t="s">
        <v>143</v>
      </c>
      <c r="Z20" s="650"/>
      <c r="AA20" s="588" t="s">
        <v>142</v>
      </c>
      <c r="AB20" s="649"/>
      <c r="AC20" s="588" t="s">
        <v>144</v>
      </c>
      <c r="AD20" s="589" t="s">
        <v>145</v>
      </c>
      <c r="AE20" s="694" t="str">
        <f t="shared" si="0"/>
        <v/>
      </c>
      <c r="AF20" s="590" t="s">
        <v>146</v>
      </c>
      <c r="AG20" s="591" t="str">
        <f t="shared" si="1"/>
        <v/>
      </c>
      <c r="AH20" s="698"/>
      <c r="AI20" s="699"/>
      <c r="AJ20" s="698"/>
      <c r="AK20" s="699"/>
    </row>
    <row r="21" spans="1:37" ht="36.75" customHeight="1">
      <c r="A21" s="577">
        <f t="shared" si="2"/>
        <v>10</v>
      </c>
      <c r="B21" s="578" t="str">
        <f>IF(基本情報入力シート!C43="","",基本情報入力シート!C43)</f>
        <v/>
      </c>
      <c r="C21" s="579" t="str">
        <f>IF(基本情報入力シート!D43="","",基本情報入力シート!D43)</f>
        <v/>
      </c>
      <c r="D21" s="580" t="str">
        <f>IF(基本情報入力シート!E43="","",基本情報入力シート!E43)</f>
        <v/>
      </c>
      <c r="E21" s="580" t="str">
        <f>IF(基本情報入力シート!F43="","",基本情報入力シート!F43)</f>
        <v/>
      </c>
      <c r="F21" s="580" t="str">
        <f>IF(基本情報入力シート!G43="","",基本情報入力シート!G43)</f>
        <v/>
      </c>
      <c r="G21" s="580" t="str">
        <f>IF(基本情報入力シート!H43="","",基本情報入力シート!H43)</f>
        <v/>
      </c>
      <c r="H21" s="580" t="str">
        <f>IF(基本情報入力シート!I43="","",基本情報入力シート!I43)</f>
        <v/>
      </c>
      <c r="I21" s="580" t="str">
        <f>IF(基本情報入力シート!J43="","",基本情報入力シート!J43)</f>
        <v/>
      </c>
      <c r="J21" s="580" t="str">
        <f>IF(基本情報入力シート!K43="","",基本情報入力シート!K43)</f>
        <v/>
      </c>
      <c r="K21" s="581" t="str">
        <f>IF(基本情報入力シート!L43="","",基本情報入力シート!L43)</f>
        <v/>
      </c>
      <c r="L21" s="582" t="str">
        <f>IF(基本情報入力シート!M43="","",基本情報入力シート!M43)</f>
        <v/>
      </c>
      <c r="M21" s="582" t="str">
        <f>IF(基本情報入力シート!R43="","",基本情報入力シート!R43)</f>
        <v/>
      </c>
      <c r="N21" s="582" t="str">
        <f>IF(基本情報入力シート!W43="","",基本情報入力シート!W43)</f>
        <v/>
      </c>
      <c r="O21" s="577" t="str">
        <f>IF(基本情報入力シート!X43="","",基本情報入力シート!X43)</f>
        <v/>
      </c>
      <c r="P21" s="583" t="str">
        <f>IF(基本情報入力シート!Y43="","",基本情報入力シート!Y43)</f>
        <v/>
      </c>
      <c r="Q21" s="647"/>
      <c r="R21" s="426" t="str">
        <f>IF(基本情報入力シート!AB43="","",基本情報入力シート!AB43)</f>
        <v/>
      </c>
      <c r="S21" s="648"/>
      <c r="T21" s="584" t="str">
        <f>IF(P21="","",VLOOKUP(P21,[7]【参考】数式用!$J$2:$L$34,3,FALSE))</f>
        <v/>
      </c>
      <c r="U21" s="585" t="s">
        <v>141</v>
      </c>
      <c r="V21" s="649"/>
      <c r="W21" s="586" t="s">
        <v>142</v>
      </c>
      <c r="X21" s="649"/>
      <c r="Y21" s="587" t="s">
        <v>143</v>
      </c>
      <c r="Z21" s="650"/>
      <c r="AA21" s="588" t="s">
        <v>142</v>
      </c>
      <c r="AB21" s="649"/>
      <c r="AC21" s="588" t="s">
        <v>144</v>
      </c>
      <c r="AD21" s="589" t="s">
        <v>145</v>
      </c>
      <c r="AE21" s="694" t="str">
        <f t="shared" si="0"/>
        <v/>
      </c>
      <c r="AF21" s="590" t="s">
        <v>146</v>
      </c>
      <c r="AG21" s="591" t="str">
        <f t="shared" si="1"/>
        <v/>
      </c>
      <c r="AH21" s="698"/>
      <c r="AI21" s="699"/>
      <c r="AJ21" s="698"/>
      <c r="AK21" s="699"/>
    </row>
    <row r="22" spans="1:37" ht="36.75" customHeight="1">
      <c r="A22" s="577">
        <f t="shared" si="2"/>
        <v>11</v>
      </c>
      <c r="B22" s="578" t="str">
        <f>IF(基本情報入力シート!C44="","",基本情報入力シート!C44)</f>
        <v/>
      </c>
      <c r="C22" s="579" t="str">
        <f>IF(基本情報入力シート!D44="","",基本情報入力シート!D44)</f>
        <v/>
      </c>
      <c r="D22" s="580" t="str">
        <f>IF(基本情報入力シート!E44="","",基本情報入力シート!E44)</f>
        <v/>
      </c>
      <c r="E22" s="580" t="str">
        <f>IF(基本情報入力シート!F44="","",基本情報入力シート!F44)</f>
        <v/>
      </c>
      <c r="F22" s="580" t="str">
        <f>IF(基本情報入力シート!G44="","",基本情報入力シート!G44)</f>
        <v/>
      </c>
      <c r="G22" s="580" t="str">
        <f>IF(基本情報入力シート!H44="","",基本情報入力シート!H44)</f>
        <v/>
      </c>
      <c r="H22" s="580" t="str">
        <f>IF(基本情報入力シート!I44="","",基本情報入力シート!I44)</f>
        <v/>
      </c>
      <c r="I22" s="580" t="str">
        <f>IF(基本情報入力シート!J44="","",基本情報入力シート!J44)</f>
        <v/>
      </c>
      <c r="J22" s="580" t="str">
        <f>IF(基本情報入力シート!K44="","",基本情報入力シート!K44)</f>
        <v/>
      </c>
      <c r="K22" s="581" t="str">
        <f>IF(基本情報入力シート!L44="","",基本情報入力シート!L44)</f>
        <v/>
      </c>
      <c r="L22" s="582" t="str">
        <f>IF(基本情報入力シート!M44="","",基本情報入力シート!M44)</f>
        <v/>
      </c>
      <c r="M22" s="582" t="str">
        <f>IF(基本情報入力シート!R44="","",基本情報入力シート!R44)</f>
        <v/>
      </c>
      <c r="N22" s="582" t="str">
        <f>IF(基本情報入力シート!W44="","",基本情報入力シート!W44)</f>
        <v/>
      </c>
      <c r="O22" s="577" t="str">
        <f>IF(基本情報入力シート!X44="","",基本情報入力シート!X44)</f>
        <v/>
      </c>
      <c r="P22" s="583" t="str">
        <f>IF(基本情報入力シート!Y44="","",基本情報入力シート!Y44)</f>
        <v/>
      </c>
      <c r="Q22" s="647"/>
      <c r="R22" s="426" t="str">
        <f>IF(基本情報入力シート!AB44="","",基本情報入力シート!AB44)</f>
        <v/>
      </c>
      <c r="S22" s="648"/>
      <c r="T22" s="584" t="str">
        <f>IF(P22="","",VLOOKUP(P22,[7]【参考】数式用!$J$2:$L$34,3,FALSE))</f>
        <v/>
      </c>
      <c r="U22" s="585" t="s">
        <v>141</v>
      </c>
      <c r="V22" s="649"/>
      <c r="W22" s="586" t="s">
        <v>142</v>
      </c>
      <c r="X22" s="649"/>
      <c r="Y22" s="587" t="s">
        <v>143</v>
      </c>
      <c r="Z22" s="650"/>
      <c r="AA22" s="588" t="s">
        <v>142</v>
      </c>
      <c r="AB22" s="649"/>
      <c r="AC22" s="588" t="s">
        <v>144</v>
      </c>
      <c r="AD22" s="589" t="s">
        <v>145</v>
      </c>
      <c r="AE22" s="694" t="str">
        <f t="shared" si="0"/>
        <v/>
      </c>
      <c r="AF22" s="590" t="s">
        <v>146</v>
      </c>
      <c r="AG22" s="591" t="str">
        <f t="shared" si="1"/>
        <v/>
      </c>
      <c r="AH22" s="698"/>
      <c r="AI22" s="699"/>
      <c r="AJ22" s="698"/>
      <c r="AK22" s="699"/>
    </row>
    <row r="23" spans="1:37" ht="36.75" customHeight="1">
      <c r="A23" s="577">
        <f t="shared" si="2"/>
        <v>12</v>
      </c>
      <c r="B23" s="578" t="str">
        <f>IF(基本情報入力シート!C45="","",基本情報入力シート!C45)</f>
        <v/>
      </c>
      <c r="C23" s="579" t="str">
        <f>IF(基本情報入力シート!D45="","",基本情報入力シート!D45)</f>
        <v/>
      </c>
      <c r="D23" s="580" t="str">
        <f>IF(基本情報入力シート!E45="","",基本情報入力シート!E45)</f>
        <v/>
      </c>
      <c r="E23" s="580" t="str">
        <f>IF(基本情報入力シート!F45="","",基本情報入力シート!F45)</f>
        <v/>
      </c>
      <c r="F23" s="580" t="str">
        <f>IF(基本情報入力シート!G45="","",基本情報入力シート!G45)</f>
        <v/>
      </c>
      <c r="G23" s="580" t="str">
        <f>IF(基本情報入力シート!H45="","",基本情報入力シート!H45)</f>
        <v/>
      </c>
      <c r="H23" s="580" t="str">
        <f>IF(基本情報入力シート!I45="","",基本情報入力シート!I45)</f>
        <v/>
      </c>
      <c r="I23" s="580" t="str">
        <f>IF(基本情報入力シート!J45="","",基本情報入力シート!J45)</f>
        <v/>
      </c>
      <c r="J23" s="580" t="str">
        <f>IF(基本情報入力シート!K45="","",基本情報入力シート!K45)</f>
        <v/>
      </c>
      <c r="K23" s="581" t="str">
        <f>IF(基本情報入力シート!L45="","",基本情報入力シート!L45)</f>
        <v/>
      </c>
      <c r="L23" s="582" t="str">
        <f>IF(基本情報入力シート!M45="","",基本情報入力シート!M45)</f>
        <v/>
      </c>
      <c r="M23" s="582" t="str">
        <f>IF(基本情報入力シート!R45="","",基本情報入力シート!R45)</f>
        <v/>
      </c>
      <c r="N23" s="582" t="str">
        <f>IF(基本情報入力シート!W45="","",基本情報入力シート!W45)</f>
        <v/>
      </c>
      <c r="O23" s="577" t="str">
        <f>IF(基本情報入力シート!X45="","",基本情報入力シート!X45)</f>
        <v/>
      </c>
      <c r="P23" s="583" t="str">
        <f>IF(基本情報入力シート!Y45="","",基本情報入力シート!Y45)</f>
        <v/>
      </c>
      <c r="Q23" s="647"/>
      <c r="R23" s="426" t="str">
        <f>IF(基本情報入力シート!AB45="","",基本情報入力シート!AB45)</f>
        <v/>
      </c>
      <c r="S23" s="648"/>
      <c r="T23" s="584" t="str">
        <f>IF(P23="","",VLOOKUP(P23,[7]【参考】数式用!$J$2:$L$34,3,FALSE))</f>
        <v/>
      </c>
      <c r="U23" s="585" t="s">
        <v>141</v>
      </c>
      <c r="V23" s="649"/>
      <c r="W23" s="586" t="s">
        <v>142</v>
      </c>
      <c r="X23" s="649"/>
      <c r="Y23" s="587" t="s">
        <v>143</v>
      </c>
      <c r="Z23" s="650"/>
      <c r="AA23" s="588" t="s">
        <v>142</v>
      </c>
      <c r="AB23" s="649"/>
      <c r="AC23" s="588" t="s">
        <v>144</v>
      </c>
      <c r="AD23" s="589" t="s">
        <v>145</v>
      </c>
      <c r="AE23" s="694" t="str">
        <f t="shared" si="0"/>
        <v/>
      </c>
      <c r="AF23" s="590" t="s">
        <v>146</v>
      </c>
      <c r="AG23" s="591" t="str">
        <f t="shared" si="1"/>
        <v/>
      </c>
      <c r="AH23" s="698"/>
      <c r="AI23" s="699"/>
      <c r="AJ23" s="698"/>
      <c r="AK23" s="699"/>
    </row>
    <row r="24" spans="1:37" ht="36.75" customHeight="1">
      <c r="A24" s="577">
        <f t="shared" si="2"/>
        <v>13</v>
      </c>
      <c r="B24" s="578" t="str">
        <f>IF(基本情報入力シート!C46="","",基本情報入力シート!C46)</f>
        <v/>
      </c>
      <c r="C24" s="579" t="str">
        <f>IF(基本情報入力シート!D46="","",基本情報入力シート!D46)</f>
        <v/>
      </c>
      <c r="D24" s="580" t="str">
        <f>IF(基本情報入力シート!E46="","",基本情報入力シート!E46)</f>
        <v/>
      </c>
      <c r="E24" s="580" t="str">
        <f>IF(基本情報入力シート!F46="","",基本情報入力シート!F46)</f>
        <v/>
      </c>
      <c r="F24" s="580" t="str">
        <f>IF(基本情報入力シート!G46="","",基本情報入力シート!G46)</f>
        <v/>
      </c>
      <c r="G24" s="580" t="str">
        <f>IF(基本情報入力シート!H46="","",基本情報入力シート!H46)</f>
        <v/>
      </c>
      <c r="H24" s="580" t="str">
        <f>IF(基本情報入力シート!I46="","",基本情報入力シート!I46)</f>
        <v/>
      </c>
      <c r="I24" s="580" t="str">
        <f>IF(基本情報入力シート!J46="","",基本情報入力シート!J46)</f>
        <v/>
      </c>
      <c r="J24" s="580" t="str">
        <f>IF(基本情報入力シート!K46="","",基本情報入力シート!K46)</f>
        <v/>
      </c>
      <c r="K24" s="581" t="str">
        <f>IF(基本情報入力シート!L46="","",基本情報入力シート!L46)</f>
        <v/>
      </c>
      <c r="L24" s="582" t="str">
        <f>IF(基本情報入力シート!M46="","",基本情報入力シート!M46)</f>
        <v/>
      </c>
      <c r="M24" s="582" t="str">
        <f>IF(基本情報入力シート!R46="","",基本情報入力シート!R46)</f>
        <v/>
      </c>
      <c r="N24" s="582" t="str">
        <f>IF(基本情報入力シート!W46="","",基本情報入力シート!W46)</f>
        <v/>
      </c>
      <c r="O24" s="577" t="str">
        <f>IF(基本情報入力シート!X46="","",基本情報入力シート!X46)</f>
        <v/>
      </c>
      <c r="P24" s="583" t="str">
        <f>IF(基本情報入力シート!Y46="","",基本情報入力シート!Y46)</f>
        <v/>
      </c>
      <c r="Q24" s="647"/>
      <c r="R24" s="426" t="str">
        <f>IF(基本情報入力シート!AB46="","",基本情報入力シート!AB46)</f>
        <v/>
      </c>
      <c r="S24" s="648"/>
      <c r="T24" s="584" t="str">
        <f>IF(P24="","",VLOOKUP(P24,[7]【参考】数式用!$J$2:$L$34,3,FALSE))</f>
        <v/>
      </c>
      <c r="U24" s="585" t="s">
        <v>141</v>
      </c>
      <c r="V24" s="649"/>
      <c r="W24" s="586" t="s">
        <v>142</v>
      </c>
      <c r="X24" s="649"/>
      <c r="Y24" s="587" t="s">
        <v>143</v>
      </c>
      <c r="Z24" s="650"/>
      <c r="AA24" s="588" t="s">
        <v>142</v>
      </c>
      <c r="AB24" s="649"/>
      <c r="AC24" s="588" t="s">
        <v>144</v>
      </c>
      <c r="AD24" s="589" t="s">
        <v>145</v>
      </c>
      <c r="AE24" s="694" t="str">
        <f t="shared" si="0"/>
        <v/>
      </c>
      <c r="AF24" s="590" t="s">
        <v>146</v>
      </c>
      <c r="AG24" s="591" t="str">
        <f t="shared" si="1"/>
        <v/>
      </c>
      <c r="AH24" s="698"/>
      <c r="AI24" s="699"/>
      <c r="AJ24" s="698"/>
      <c r="AK24" s="699"/>
    </row>
    <row r="25" spans="1:37" ht="36.75" customHeight="1">
      <c r="A25" s="577">
        <f t="shared" si="2"/>
        <v>14</v>
      </c>
      <c r="B25" s="578" t="str">
        <f>IF(基本情報入力シート!C47="","",基本情報入力シート!C47)</f>
        <v/>
      </c>
      <c r="C25" s="579" t="str">
        <f>IF(基本情報入力シート!D47="","",基本情報入力シート!D47)</f>
        <v/>
      </c>
      <c r="D25" s="580" t="str">
        <f>IF(基本情報入力シート!E47="","",基本情報入力シート!E47)</f>
        <v/>
      </c>
      <c r="E25" s="580" t="str">
        <f>IF(基本情報入力シート!F47="","",基本情報入力シート!F47)</f>
        <v/>
      </c>
      <c r="F25" s="580" t="str">
        <f>IF(基本情報入力シート!G47="","",基本情報入力シート!G47)</f>
        <v/>
      </c>
      <c r="G25" s="580" t="str">
        <f>IF(基本情報入力シート!H47="","",基本情報入力シート!H47)</f>
        <v/>
      </c>
      <c r="H25" s="580" t="str">
        <f>IF(基本情報入力シート!I47="","",基本情報入力シート!I47)</f>
        <v/>
      </c>
      <c r="I25" s="580" t="str">
        <f>IF(基本情報入力シート!J47="","",基本情報入力シート!J47)</f>
        <v/>
      </c>
      <c r="J25" s="580" t="str">
        <f>IF(基本情報入力シート!K47="","",基本情報入力シート!K47)</f>
        <v/>
      </c>
      <c r="K25" s="581" t="str">
        <f>IF(基本情報入力シート!L47="","",基本情報入力シート!L47)</f>
        <v/>
      </c>
      <c r="L25" s="582" t="str">
        <f>IF(基本情報入力シート!M47="","",基本情報入力シート!M47)</f>
        <v/>
      </c>
      <c r="M25" s="582" t="str">
        <f>IF(基本情報入力シート!R47="","",基本情報入力シート!R47)</f>
        <v/>
      </c>
      <c r="N25" s="582" t="str">
        <f>IF(基本情報入力シート!W47="","",基本情報入力シート!W47)</f>
        <v/>
      </c>
      <c r="O25" s="577" t="str">
        <f>IF(基本情報入力シート!X47="","",基本情報入力シート!X47)</f>
        <v/>
      </c>
      <c r="P25" s="583" t="str">
        <f>IF(基本情報入力シート!Y47="","",基本情報入力シート!Y47)</f>
        <v/>
      </c>
      <c r="Q25" s="647"/>
      <c r="R25" s="426" t="str">
        <f>IF(基本情報入力シート!AB47="","",基本情報入力シート!AB47)</f>
        <v/>
      </c>
      <c r="S25" s="648"/>
      <c r="T25" s="584" t="str">
        <f>IF(P25="","",VLOOKUP(P25,[7]【参考】数式用!$J$2:$L$34,3,FALSE))</f>
        <v/>
      </c>
      <c r="U25" s="585" t="s">
        <v>141</v>
      </c>
      <c r="V25" s="649"/>
      <c r="W25" s="586" t="s">
        <v>142</v>
      </c>
      <c r="X25" s="649"/>
      <c r="Y25" s="587" t="s">
        <v>143</v>
      </c>
      <c r="Z25" s="650"/>
      <c r="AA25" s="588" t="s">
        <v>142</v>
      </c>
      <c r="AB25" s="649"/>
      <c r="AC25" s="588" t="s">
        <v>144</v>
      </c>
      <c r="AD25" s="589" t="s">
        <v>145</v>
      </c>
      <c r="AE25" s="694" t="str">
        <f t="shared" si="0"/>
        <v/>
      </c>
      <c r="AF25" s="590" t="s">
        <v>146</v>
      </c>
      <c r="AG25" s="591" t="str">
        <f t="shared" si="1"/>
        <v/>
      </c>
      <c r="AH25" s="698"/>
      <c r="AI25" s="699"/>
      <c r="AJ25" s="698"/>
      <c r="AK25" s="699"/>
    </row>
    <row r="26" spans="1:37" ht="36.75" customHeight="1">
      <c r="A26" s="577">
        <f t="shared" si="2"/>
        <v>15</v>
      </c>
      <c r="B26" s="578" t="str">
        <f>IF(基本情報入力シート!C48="","",基本情報入力シート!C48)</f>
        <v/>
      </c>
      <c r="C26" s="579" t="str">
        <f>IF(基本情報入力シート!D48="","",基本情報入力シート!D48)</f>
        <v/>
      </c>
      <c r="D26" s="580" t="str">
        <f>IF(基本情報入力シート!E48="","",基本情報入力シート!E48)</f>
        <v/>
      </c>
      <c r="E26" s="580" t="str">
        <f>IF(基本情報入力シート!F48="","",基本情報入力シート!F48)</f>
        <v/>
      </c>
      <c r="F26" s="580" t="str">
        <f>IF(基本情報入力シート!G48="","",基本情報入力シート!G48)</f>
        <v/>
      </c>
      <c r="G26" s="580" t="str">
        <f>IF(基本情報入力シート!H48="","",基本情報入力シート!H48)</f>
        <v/>
      </c>
      <c r="H26" s="580" t="str">
        <f>IF(基本情報入力シート!I48="","",基本情報入力シート!I48)</f>
        <v/>
      </c>
      <c r="I26" s="580" t="str">
        <f>IF(基本情報入力シート!J48="","",基本情報入力シート!J48)</f>
        <v/>
      </c>
      <c r="J26" s="580" t="str">
        <f>IF(基本情報入力シート!K48="","",基本情報入力シート!K48)</f>
        <v/>
      </c>
      <c r="K26" s="581" t="str">
        <f>IF(基本情報入力シート!L48="","",基本情報入力シート!L48)</f>
        <v/>
      </c>
      <c r="L26" s="582" t="str">
        <f>IF(基本情報入力シート!M48="","",基本情報入力シート!M48)</f>
        <v/>
      </c>
      <c r="M26" s="582" t="str">
        <f>IF(基本情報入力シート!R48="","",基本情報入力シート!R48)</f>
        <v/>
      </c>
      <c r="N26" s="582" t="str">
        <f>IF(基本情報入力シート!W48="","",基本情報入力シート!W48)</f>
        <v/>
      </c>
      <c r="O26" s="577" t="str">
        <f>IF(基本情報入力シート!X48="","",基本情報入力シート!X48)</f>
        <v/>
      </c>
      <c r="P26" s="583" t="str">
        <f>IF(基本情報入力シート!Y48="","",基本情報入力シート!Y48)</f>
        <v/>
      </c>
      <c r="Q26" s="647"/>
      <c r="R26" s="426" t="str">
        <f>IF(基本情報入力シート!AB48="","",基本情報入力シート!AB48)</f>
        <v/>
      </c>
      <c r="S26" s="648"/>
      <c r="T26" s="584" t="str">
        <f>IF(P26="","",VLOOKUP(P26,[7]【参考】数式用!$J$2:$L$34,3,FALSE))</f>
        <v/>
      </c>
      <c r="U26" s="585" t="s">
        <v>141</v>
      </c>
      <c r="V26" s="649"/>
      <c r="W26" s="586" t="s">
        <v>142</v>
      </c>
      <c r="X26" s="649"/>
      <c r="Y26" s="587" t="s">
        <v>143</v>
      </c>
      <c r="Z26" s="650"/>
      <c r="AA26" s="588" t="s">
        <v>142</v>
      </c>
      <c r="AB26" s="649"/>
      <c r="AC26" s="588" t="s">
        <v>144</v>
      </c>
      <c r="AD26" s="589" t="s">
        <v>145</v>
      </c>
      <c r="AE26" s="694" t="str">
        <f t="shared" si="0"/>
        <v/>
      </c>
      <c r="AF26" s="590" t="s">
        <v>146</v>
      </c>
      <c r="AG26" s="591" t="str">
        <f t="shared" si="1"/>
        <v/>
      </c>
      <c r="AH26" s="698"/>
      <c r="AI26" s="699"/>
      <c r="AJ26" s="698"/>
      <c r="AK26" s="699"/>
    </row>
    <row r="27" spans="1:37" ht="36.75" customHeight="1">
      <c r="A27" s="577">
        <f t="shared" si="2"/>
        <v>16</v>
      </c>
      <c r="B27" s="578" t="str">
        <f>IF(基本情報入力シート!C49="","",基本情報入力シート!C49)</f>
        <v/>
      </c>
      <c r="C27" s="579" t="str">
        <f>IF(基本情報入力シート!D49="","",基本情報入力シート!D49)</f>
        <v/>
      </c>
      <c r="D27" s="580" t="str">
        <f>IF(基本情報入力シート!E49="","",基本情報入力シート!E49)</f>
        <v/>
      </c>
      <c r="E27" s="580" t="str">
        <f>IF(基本情報入力シート!F49="","",基本情報入力シート!F49)</f>
        <v/>
      </c>
      <c r="F27" s="580" t="str">
        <f>IF(基本情報入力シート!G49="","",基本情報入力シート!G49)</f>
        <v/>
      </c>
      <c r="G27" s="580" t="str">
        <f>IF(基本情報入力シート!H49="","",基本情報入力シート!H49)</f>
        <v/>
      </c>
      <c r="H27" s="580" t="str">
        <f>IF(基本情報入力シート!I49="","",基本情報入力シート!I49)</f>
        <v/>
      </c>
      <c r="I27" s="580" t="str">
        <f>IF(基本情報入力シート!J49="","",基本情報入力シート!J49)</f>
        <v/>
      </c>
      <c r="J27" s="580" t="str">
        <f>IF(基本情報入力シート!K49="","",基本情報入力シート!K49)</f>
        <v/>
      </c>
      <c r="K27" s="581" t="str">
        <f>IF(基本情報入力シート!L49="","",基本情報入力シート!L49)</f>
        <v/>
      </c>
      <c r="L27" s="582" t="str">
        <f>IF(基本情報入力シート!M49="","",基本情報入力シート!M49)</f>
        <v/>
      </c>
      <c r="M27" s="582" t="str">
        <f>IF(基本情報入力シート!R49="","",基本情報入力シート!R49)</f>
        <v/>
      </c>
      <c r="N27" s="582" t="str">
        <f>IF(基本情報入力シート!W49="","",基本情報入力シート!W49)</f>
        <v/>
      </c>
      <c r="O27" s="577" t="str">
        <f>IF(基本情報入力シート!X49="","",基本情報入力シート!X49)</f>
        <v/>
      </c>
      <c r="P27" s="583" t="str">
        <f>IF(基本情報入力シート!Y49="","",基本情報入力シート!Y49)</f>
        <v/>
      </c>
      <c r="Q27" s="647"/>
      <c r="R27" s="426" t="str">
        <f>IF(基本情報入力シート!AB49="","",基本情報入力シート!AB49)</f>
        <v/>
      </c>
      <c r="S27" s="648"/>
      <c r="T27" s="584" t="str">
        <f>IF(P27="","",VLOOKUP(P27,[7]【参考】数式用!$J$2:$L$34,3,FALSE))</f>
        <v/>
      </c>
      <c r="U27" s="585" t="s">
        <v>141</v>
      </c>
      <c r="V27" s="649"/>
      <c r="W27" s="586" t="s">
        <v>142</v>
      </c>
      <c r="X27" s="649"/>
      <c r="Y27" s="587" t="s">
        <v>143</v>
      </c>
      <c r="Z27" s="650"/>
      <c r="AA27" s="588" t="s">
        <v>142</v>
      </c>
      <c r="AB27" s="649"/>
      <c r="AC27" s="588" t="s">
        <v>144</v>
      </c>
      <c r="AD27" s="589" t="s">
        <v>145</v>
      </c>
      <c r="AE27" s="694" t="str">
        <f t="shared" si="0"/>
        <v/>
      </c>
      <c r="AF27" s="590" t="s">
        <v>146</v>
      </c>
      <c r="AG27" s="591" t="str">
        <f t="shared" si="1"/>
        <v/>
      </c>
      <c r="AH27" s="698"/>
      <c r="AI27" s="699"/>
      <c r="AJ27" s="698"/>
      <c r="AK27" s="699"/>
    </row>
    <row r="28" spans="1:37" ht="36.75" customHeight="1">
      <c r="A28" s="577">
        <f t="shared" si="2"/>
        <v>17</v>
      </c>
      <c r="B28" s="578" t="str">
        <f>IF(基本情報入力シート!C50="","",基本情報入力シート!C50)</f>
        <v/>
      </c>
      <c r="C28" s="579" t="str">
        <f>IF(基本情報入力シート!D50="","",基本情報入力シート!D50)</f>
        <v/>
      </c>
      <c r="D28" s="580" t="str">
        <f>IF(基本情報入力シート!E50="","",基本情報入力シート!E50)</f>
        <v/>
      </c>
      <c r="E28" s="580" t="str">
        <f>IF(基本情報入力シート!F50="","",基本情報入力シート!F50)</f>
        <v/>
      </c>
      <c r="F28" s="580" t="str">
        <f>IF(基本情報入力シート!G50="","",基本情報入力シート!G50)</f>
        <v/>
      </c>
      <c r="G28" s="580" t="str">
        <f>IF(基本情報入力シート!H50="","",基本情報入力シート!H50)</f>
        <v/>
      </c>
      <c r="H28" s="580" t="str">
        <f>IF(基本情報入力シート!I50="","",基本情報入力シート!I50)</f>
        <v/>
      </c>
      <c r="I28" s="580" t="str">
        <f>IF(基本情報入力シート!J50="","",基本情報入力シート!J50)</f>
        <v/>
      </c>
      <c r="J28" s="580" t="str">
        <f>IF(基本情報入力シート!K50="","",基本情報入力シート!K50)</f>
        <v/>
      </c>
      <c r="K28" s="581" t="str">
        <f>IF(基本情報入力シート!L50="","",基本情報入力シート!L50)</f>
        <v/>
      </c>
      <c r="L28" s="582" t="str">
        <f>IF(基本情報入力シート!M50="","",基本情報入力シート!M50)</f>
        <v/>
      </c>
      <c r="M28" s="582" t="str">
        <f>IF(基本情報入力シート!R50="","",基本情報入力シート!R50)</f>
        <v/>
      </c>
      <c r="N28" s="582" t="str">
        <f>IF(基本情報入力シート!W50="","",基本情報入力シート!W50)</f>
        <v/>
      </c>
      <c r="O28" s="577" t="str">
        <f>IF(基本情報入力シート!X50="","",基本情報入力シート!X50)</f>
        <v/>
      </c>
      <c r="P28" s="583" t="str">
        <f>IF(基本情報入力シート!Y50="","",基本情報入力シート!Y50)</f>
        <v/>
      </c>
      <c r="Q28" s="647"/>
      <c r="R28" s="426" t="str">
        <f>IF(基本情報入力シート!AB50="","",基本情報入力シート!AB50)</f>
        <v/>
      </c>
      <c r="S28" s="648"/>
      <c r="T28" s="584" t="str">
        <f>IF(P28="","",VLOOKUP(P28,[7]【参考】数式用!$J$2:$L$34,3,FALSE))</f>
        <v/>
      </c>
      <c r="U28" s="585" t="s">
        <v>141</v>
      </c>
      <c r="V28" s="649"/>
      <c r="W28" s="586" t="s">
        <v>142</v>
      </c>
      <c r="X28" s="649"/>
      <c r="Y28" s="587" t="s">
        <v>143</v>
      </c>
      <c r="Z28" s="650"/>
      <c r="AA28" s="588" t="s">
        <v>142</v>
      </c>
      <c r="AB28" s="649"/>
      <c r="AC28" s="588" t="s">
        <v>144</v>
      </c>
      <c r="AD28" s="589" t="s">
        <v>145</v>
      </c>
      <c r="AE28" s="694" t="str">
        <f t="shared" si="0"/>
        <v/>
      </c>
      <c r="AF28" s="590" t="s">
        <v>146</v>
      </c>
      <c r="AG28" s="591" t="str">
        <f t="shared" si="1"/>
        <v/>
      </c>
      <c r="AH28" s="698"/>
      <c r="AI28" s="699"/>
      <c r="AJ28" s="698"/>
      <c r="AK28" s="699"/>
    </row>
    <row r="29" spans="1:37" ht="36.75" customHeight="1">
      <c r="A29" s="577">
        <f t="shared" si="2"/>
        <v>18</v>
      </c>
      <c r="B29" s="578" t="str">
        <f>IF(基本情報入力シート!C51="","",基本情報入力シート!C51)</f>
        <v/>
      </c>
      <c r="C29" s="579" t="str">
        <f>IF(基本情報入力シート!D51="","",基本情報入力シート!D51)</f>
        <v/>
      </c>
      <c r="D29" s="580" t="str">
        <f>IF(基本情報入力シート!E51="","",基本情報入力シート!E51)</f>
        <v/>
      </c>
      <c r="E29" s="580" t="str">
        <f>IF(基本情報入力シート!F51="","",基本情報入力シート!F51)</f>
        <v/>
      </c>
      <c r="F29" s="580" t="str">
        <f>IF(基本情報入力シート!G51="","",基本情報入力シート!G51)</f>
        <v/>
      </c>
      <c r="G29" s="580" t="str">
        <f>IF(基本情報入力シート!H51="","",基本情報入力シート!H51)</f>
        <v/>
      </c>
      <c r="H29" s="580" t="str">
        <f>IF(基本情報入力シート!I51="","",基本情報入力シート!I51)</f>
        <v/>
      </c>
      <c r="I29" s="580" t="str">
        <f>IF(基本情報入力シート!J51="","",基本情報入力シート!J51)</f>
        <v/>
      </c>
      <c r="J29" s="580" t="str">
        <f>IF(基本情報入力シート!K51="","",基本情報入力シート!K51)</f>
        <v/>
      </c>
      <c r="K29" s="581" t="str">
        <f>IF(基本情報入力シート!L51="","",基本情報入力シート!L51)</f>
        <v/>
      </c>
      <c r="L29" s="582" t="str">
        <f>IF(基本情報入力シート!M51="","",基本情報入力シート!M51)</f>
        <v/>
      </c>
      <c r="M29" s="582" t="str">
        <f>IF(基本情報入力シート!R51="","",基本情報入力シート!R51)</f>
        <v/>
      </c>
      <c r="N29" s="582" t="str">
        <f>IF(基本情報入力シート!W51="","",基本情報入力シート!W51)</f>
        <v/>
      </c>
      <c r="O29" s="577" t="str">
        <f>IF(基本情報入力シート!X51="","",基本情報入力シート!X51)</f>
        <v/>
      </c>
      <c r="P29" s="583" t="str">
        <f>IF(基本情報入力シート!Y51="","",基本情報入力シート!Y51)</f>
        <v/>
      </c>
      <c r="Q29" s="647"/>
      <c r="R29" s="426" t="str">
        <f>IF(基本情報入力シート!AB51="","",基本情報入力シート!AB51)</f>
        <v/>
      </c>
      <c r="S29" s="648"/>
      <c r="T29" s="584" t="str">
        <f>IF(P29="","",VLOOKUP(P29,[7]【参考】数式用!$J$2:$L$34,3,FALSE))</f>
        <v/>
      </c>
      <c r="U29" s="585" t="s">
        <v>141</v>
      </c>
      <c r="V29" s="649"/>
      <c r="W29" s="586" t="s">
        <v>142</v>
      </c>
      <c r="X29" s="649"/>
      <c r="Y29" s="587" t="s">
        <v>143</v>
      </c>
      <c r="Z29" s="650"/>
      <c r="AA29" s="588" t="s">
        <v>142</v>
      </c>
      <c r="AB29" s="649"/>
      <c r="AC29" s="588" t="s">
        <v>144</v>
      </c>
      <c r="AD29" s="589" t="s">
        <v>145</v>
      </c>
      <c r="AE29" s="694" t="str">
        <f t="shared" si="0"/>
        <v/>
      </c>
      <c r="AF29" s="590" t="s">
        <v>146</v>
      </c>
      <c r="AG29" s="591" t="str">
        <f t="shared" si="1"/>
        <v/>
      </c>
      <c r="AH29" s="698"/>
      <c r="AI29" s="699"/>
      <c r="AJ29" s="698"/>
      <c r="AK29" s="699"/>
    </row>
    <row r="30" spans="1:37" ht="36.75" customHeight="1">
      <c r="A30" s="577">
        <f t="shared" si="2"/>
        <v>19</v>
      </c>
      <c r="B30" s="578" t="str">
        <f>IF(基本情報入力シート!C52="","",基本情報入力シート!C52)</f>
        <v/>
      </c>
      <c r="C30" s="579" t="str">
        <f>IF(基本情報入力シート!D52="","",基本情報入力シート!D52)</f>
        <v/>
      </c>
      <c r="D30" s="580" t="str">
        <f>IF(基本情報入力シート!E52="","",基本情報入力シート!E52)</f>
        <v/>
      </c>
      <c r="E30" s="580" t="str">
        <f>IF(基本情報入力シート!F52="","",基本情報入力シート!F52)</f>
        <v/>
      </c>
      <c r="F30" s="580" t="str">
        <f>IF(基本情報入力シート!G52="","",基本情報入力シート!G52)</f>
        <v/>
      </c>
      <c r="G30" s="580" t="str">
        <f>IF(基本情報入力シート!H52="","",基本情報入力シート!H52)</f>
        <v/>
      </c>
      <c r="H30" s="580" t="str">
        <f>IF(基本情報入力シート!I52="","",基本情報入力シート!I52)</f>
        <v/>
      </c>
      <c r="I30" s="580" t="str">
        <f>IF(基本情報入力シート!J52="","",基本情報入力シート!J52)</f>
        <v/>
      </c>
      <c r="J30" s="580" t="str">
        <f>IF(基本情報入力シート!K52="","",基本情報入力シート!K52)</f>
        <v/>
      </c>
      <c r="K30" s="581" t="str">
        <f>IF(基本情報入力シート!L52="","",基本情報入力シート!L52)</f>
        <v/>
      </c>
      <c r="L30" s="582" t="str">
        <f>IF(基本情報入力シート!M52="","",基本情報入力シート!M52)</f>
        <v/>
      </c>
      <c r="M30" s="582" t="str">
        <f>IF(基本情報入力シート!R52="","",基本情報入力シート!R52)</f>
        <v/>
      </c>
      <c r="N30" s="582" t="str">
        <f>IF(基本情報入力シート!W52="","",基本情報入力シート!W52)</f>
        <v/>
      </c>
      <c r="O30" s="577" t="str">
        <f>IF(基本情報入力シート!X52="","",基本情報入力シート!X52)</f>
        <v/>
      </c>
      <c r="P30" s="583" t="str">
        <f>IF(基本情報入力シート!Y52="","",基本情報入力シート!Y52)</f>
        <v/>
      </c>
      <c r="Q30" s="647"/>
      <c r="R30" s="426" t="str">
        <f>IF(基本情報入力シート!AB52="","",基本情報入力シート!AB52)</f>
        <v/>
      </c>
      <c r="S30" s="648"/>
      <c r="T30" s="584" t="str">
        <f>IF(P30="","",VLOOKUP(P30,[7]【参考】数式用!$J$2:$L$34,3,FALSE))</f>
        <v/>
      </c>
      <c r="U30" s="585" t="s">
        <v>141</v>
      </c>
      <c r="V30" s="649"/>
      <c r="W30" s="586" t="s">
        <v>142</v>
      </c>
      <c r="X30" s="649"/>
      <c r="Y30" s="587" t="s">
        <v>143</v>
      </c>
      <c r="Z30" s="650"/>
      <c r="AA30" s="588" t="s">
        <v>142</v>
      </c>
      <c r="AB30" s="649"/>
      <c r="AC30" s="588" t="s">
        <v>144</v>
      </c>
      <c r="AD30" s="589" t="s">
        <v>145</v>
      </c>
      <c r="AE30" s="694" t="str">
        <f t="shared" si="0"/>
        <v/>
      </c>
      <c r="AF30" s="590" t="s">
        <v>146</v>
      </c>
      <c r="AG30" s="591" t="str">
        <f t="shared" si="1"/>
        <v/>
      </c>
      <c r="AH30" s="698"/>
      <c r="AI30" s="699"/>
      <c r="AJ30" s="698"/>
      <c r="AK30" s="699"/>
    </row>
    <row r="31" spans="1:37" ht="36.75" customHeight="1">
      <c r="A31" s="577">
        <f t="shared" si="2"/>
        <v>20</v>
      </c>
      <c r="B31" s="578" t="str">
        <f>IF(基本情報入力シート!C53="","",基本情報入力シート!C53)</f>
        <v/>
      </c>
      <c r="C31" s="579" t="str">
        <f>IF(基本情報入力シート!D53="","",基本情報入力シート!D53)</f>
        <v/>
      </c>
      <c r="D31" s="580" t="str">
        <f>IF(基本情報入力シート!E53="","",基本情報入力シート!E53)</f>
        <v/>
      </c>
      <c r="E31" s="580" t="str">
        <f>IF(基本情報入力シート!F53="","",基本情報入力シート!F53)</f>
        <v/>
      </c>
      <c r="F31" s="580" t="str">
        <f>IF(基本情報入力シート!G53="","",基本情報入力シート!G53)</f>
        <v/>
      </c>
      <c r="G31" s="580" t="str">
        <f>IF(基本情報入力シート!H53="","",基本情報入力シート!H53)</f>
        <v/>
      </c>
      <c r="H31" s="580" t="str">
        <f>IF(基本情報入力シート!I53="","",基本情報入力シート!I53)</f>
        <v/>
      </c>
      <c r="I31" s="580" t="str">
        <f>IF(基本情報入力シート!J53="","",基本情報入力シート!J53)</f>
        <v/>
      </c>
      <c r="J31" s="580" t="str">
        <f>IF(基本情報入力シート!K53="","",基本情報入力シート!K53)</f>
        <v/>
      </c>
      <c r="K31" s="581" t="str">
        <f>IF(基本情報入力シート!L53="","",基本情報入力シート!L53)</f>
        <v/>
      </c>
      <c r="L31" s="582" t="str">
        <f>IF(基本情報入力シート!M53="","",基本情報入力シート!M53)</f>
        <v/>
      </c>
      <c r="M31" s="582" t="str">
        <f>IF(基本情報入力シート!R53="","",基本情報入力シート!R53)</f>
        <v/>
      </c>
      <c r="N31" s="582" t="str">
        <f>IF(基本情報入力シート!W53="","",基本情報入力シート!W53)</f>
        <v/>
      </c>
      <c r="O31" s="577" t="str">
        <f>IF(基本情報入力シート!X53="","",基本情報入力シート!X53)</f>
        <v/>
      </c>
      <c r="P31" s="583" t="str">
        <f>IF(基本情報入力シート!Y53="","",基本情報入力シート!Y53)</f>
        <v/>
      </c>
      <c r="Q31" s="647"/>
      <c r="R31" s="426" t="str">
        <f>IF(基本情報入力シート!AB53="","",基本情報入力シート!AB53)</f>
        <v/>
      </c>
      <c r="S31" s="648"/>
      <c r="T31" s="584" t="str">
        <f>IF(P31="","",VLOOKUP(P31,[7]【参考】数式用!$J$2:$L$34,3,FALSE))</f>
        <v/>
      </c>
      <c r="U31" s="585" t="s">
        <v>141</v>
      </c>
      <c r="V31" s="649"/>
      <c r="W31" s="586" t="s">
        <v>142</v>
      </c>
      <c r="X31" s="649"/>
      <c r="Y31" s="587" t="s">
        <v>143</v>
      </c>
      <c r="Z31" s="650"/>
      <c r="AA31" s="588" t="s">
        <v>142</v>
      </c>
      <c r="AB31" s="649"/>
      <c r="AC31" s="588" t="s">
        <v>144</v>
      </c>
      <c r="AD31" s="589" t="s">
        <v>145</v>
      </c>
      <c r="AE31" s="694" t="str">
        <f t="shared" si="0"/>
        <v/>
      </c>
      <c r="AF31" s="590" t="s">
        <v>146</v>
      </c>
      <c r="AG31" s="591" t="str">
        <f t="shared" si="1"/>
        <v/>
      </c>
      <c r="AH31" s="698"/>
      <c r="AI31" s="699"/>
      <c r="AJ31" s="698"/>
      <c r="AK31" s="699"/>
    </row>
    <row r="32" spans="1:37" ht="36.75" customHeight="1">
      <c r="A32" s="577">
        <f t="shared" si="2"/>
        <v>21</v>
      </c>
      <c r="B32" s="578" t="str">
        <f>IF(基本情報入力シート!C54="","",基本情報入力シート!C54)</f>
        <v/>
      </c>
      <c r="C32" s="579" t="str">
        <f>IF(基本情報入力シート!D54="","",基本情報入力シート!D54)</f>
        <v/>
      </c>
      <c r="D32" s="580" t="str">
        <f>IF(基本情報入力シート!E54="","",基本情報入力シート!E54)</f>
        <v/>
      </c>
      <c r="E32" s="580" t="str">
        <f>IF(基本情報入力シート!F54="","",基本情報入力シート!F54)</f>
        <v/>
      </c>
      <c r="F32" s="580" t="str">
        <f>IF(基本情報入力シート!G54="","",基本情報入力シート!G54)</f>
        <v/>
      </c>
      <c r="G32" s="580" t="str">
        <f>IF(基本情報入力シート!H54="","",基本情報入力シート!H54)</f>
        <v/>
      </c>
      <c r="H32" s="580" t="str">
        <f>IF(基本情報入力シート!I54="","",基本情報入力シート!I54)</f>
        <v/>
      </c>
      <c r="I32" s="580" t="str">
        <f>IF(基本情報入力シート!J54="","",基本情報入力シート!J54)</f>
        <v/>
      </c>
      <c r="J32" s="580" t="str">
        <f>IF(基本情報入力シート!K54="","",基本情報入力シート!K54)</f>
        <v/>
      </c>
      <c r="K32" s="581" t="str">
        <f>IF(基本情報入力シート!L54="","",基本情報入力シート!L54)</f>
        <v/>
      </c>
      <c r="L32" s="582" t="str">
        <f>IF(基本情報入力シート!M54="","",基本情報入力シート!M54)</f>
        <v/>
      </c>
      <c r="M32" s="582" t="str">
        <f>IF(基本情報入力シート!R54="","",基本情報入力シート!R54)</f>
        <v/>
      </c>
      <c r="N32" s="582" t="str">
        <f>IF(基本情報入力シート!W54="","",基本情報入力シート!W54)</f>
        <v/>
      </c>
      <c r="O32" s="577" t="str">
        <f>IF(基本情報入力シート!X54="","",基本情報入力シート!X54)</f>
        <v/>
      </c>
      <c r="P32" s="583" t="str">
        <f>IF(基本情報入力シート!Y54="","",基本情報入力シート!Y54)</f>
        <v/>
      </c>
      <c r="Q32" s="647"/>
      <c r="R32" s="426" t="str">
        <f>IF(基本情報入力シート!AB54="","",基本情報入力シート!AB54)</f>
        <v/>
      </c>
      <c r="S32" s="648"/>
      <c r="T32" s="584" t="str">
        <f>IF(P32="","",VLOOKUP(P32,[7]【参考】数式用!$J$2:$L$34,3,FALSE))</f>
        <v/>
      </c>
      <c r="U32" s="585" t="s">
        <v>141</v>
      </c>
      <c r="V32" s="649"/>
      <c r="W32" s="586" t="s">
        <v>142</v>
      </c>
      <c r="X32" s="649"/>
      <c r="Y32" s="587" t="s">
        <v>143</v>
      </c>
      <c r="Z32" s="650"/>
      <c r="AA32" s="588" t="s">
        <v>142</v>
      </c>
      <c r="AB32" s="649"/>
      <c r="AC32" s="588" t="s">
        <v>144</v>
      </c>
      <c r="AD32" s="589" t="s">
        <v>145</v>
      </c>
      <c r="AE32" s="694" t="str">
        <f t="shared" si="0"/>
        <v/>
      </c>
      <c r="AF32" s="590" t="s">
        <v>146</v>
      </c>
      <c r="AG32" s="591" t="str">
        <f t="shared" si="1"/>
        <v/>
      </c>
      <c r="AH32" s="698"/>
      <c r="AI32" s="699"/>
      <c r="AJ32" s="698"/>
      <c r="AK32" s="699"/>
    </row>
    <row r="33" spans="1:37" ht="36.75" customHeight="1">
      <c r="A33" s="577">
        <f t="shared" si="2"/>
        <v>22</v>
      </c>
      <c r="B33" s="578" t="str">
        <f>IF(基本情報入力シート!C55="","",基本情報入力シート!C55)</f>
        <v/>
      </c>
      <c r="C33" s="579" t="str">
        <f>IF(基本情報入力シート!D55="","",基本情報入力シート!D55)</f>
        <v/>
      </c>
      <c r="D33" s="580" t="str">
        <f>IF(基本情報入力シート!E55="","",基本情報入力シート!E55)</f>
        <v/>
      </c>
      <c r="E33" s="580" t="str">
        <f>IF(基本情報入力シート!F55="","",基本情報入力シート!F55)</f>
        <v/>
      </c>
      <c r="F33" s="580" t="str">
        <f>IF(基本情報入力シート!G55="","",基本情報入力シート!G55)</f>
        <v/>
      </c>
      <c r="G33" s="580" t="str">
        <f>IF(基本情報入力シート!H55="","",基本情報入力シート!H55)</f>
        <v/>
      </c>
      <c r="H33" s="580" t="str">
        <f>IF(基本情報入力シート!I55="","",基本情報入力シート!I55)</f>
        <v/>
      </c>
      <c r="I33" s="580" t="str">
        <f>IF(基本情報入力シート!J55="","",基本情報入力シート!J55)</f>
        <v/>
      </c>
      <c r="J33" s="580" t="str">
        <f>IF(基本情報入力シート!K55="","",基本情報入力シート!K55)</f>
        <v/>
      </c>
      <c r="K33" s="581" t="str">
        <f>IF(基本情報入力シート!L55="","",基本情報入力シート!L55)</f>
        <v/>
      </c>
      <c r="L33" s="582" t="str">
        <f>IF(基本情報入力シート!M55="","",基本情報入力シート!M55)</f>
        <v/>
      </c>
      <c r="M33" s="582" t="str">
        <f>IF(基本情報入力シート!R55="","",基本情報入力シート!R55)</f>
        <v/>
      </c>
      <c r="N33" s="582" t="str">
        <f>IF(基本情報入力シート!W55="","",基本情報入力シート!W55)</f>
        <v/>
      </c>
      <c r="O33" s="577" t="str">
        <f>IF(基本情報入力シート!X55="","",基本情報入力シート!X55)</f>
        <v/>
      </c>
      <c r="P33" s="583" t="str">
        <f>IF(基本情報入力シート!Y55="","",基本情報入力シート!Y55)</f>
        <v/>
      </c>
      <c r="Q33" s="647"/>
      <c r="R33" s="426" t="str">
        <f>IF(基本情報入力シート!AB55="","",基本情報入力シート!AB55)</f>
        <v/>
      </c>
      <c r="S33" s="648"/>
      <c r="T33" s="584" t="str">
        <f>IF(P33="","",VLOOKUP(P33,[7]【参考】数式用!$J$2:$L$34,3,FALSE))</f>
        <v/>
      </c>
      <c r="U33" s="585" t="s">
        <v>141</v>
      </c>
      <c r="V33" s="649"/>
      <c r="W33" s="586" t="s">
        <v>142</v>
      </c>
      <c r="X33" s="649"/>
      <c r="Y33" s="587" t="s">
        <v>143</v>
      </c>
      <c r="Z33" s="650"/>
      <c r="AA33" s="588" t="s">
        <v>142</v>
      </c>
      <c r="AB33" s="649"/>
      <c r="AC33" s="588" t="s">
        <v>144</v>
      </c>
      <c r="AD33" s="589" t="s">
        <v>145</v>
      </c>
      <c r="AE33" s="694" t="str">
        <f t="shared" si="0"/>
        <v/>
      </c>
      <c r="AF33" s="590" t="s">
        <v>146</v>
      </c>
      <c r="AG33" s="591" t="str">
        <f t="shared" si="1"/>
        <v/>
      </c>
      <c r="AH33" s="698"/>
      <c r="AI33" s="699"/>
      <c r="AJ33" s="698"/>
      <c r="AK33" s="699"/>
    </row>
    <row r="34" spans="1:37" ht="36.75" customHeight="1">
      <c r="A34" s="577">
        <f t="shared" si="2"/>
        <v>23</v>
      </c>
      <c r="B34" s="578" t="str">
        <f>IF(基本情報入力シート!C56="","",基本情報入力シート!C56)</f>
        <v/>
      </c>
      <c r="C34" s="579" t="str">
        <f>IF(基本情報入力シート!D56="","",基本情報入力シート!D56)</f>
        <v/>
      </c>
      <c r="D34" s="580" t="str">
        <f>IF(基本情報入力シート!E56="","",基本情報入力シート!E56)</f>
        <v/>
      </c>
      <c r="E34" s="580" t="str">
        <f>IF(基本情報入力シート!F56="","",基本情報入力シート!F56)</f>
        <v/>
      </c>
      <c r="F34" s="580" t="str">
        <f>IF(基本情報入力シート!G56="","",基本情報入力シート!G56)</f>
        <v/>
      </c>
      <c r="G34" s="580" t="str">
        <f>IF(基本情報入力シート!H56="","",基本情報入力シート!H56)</f>
        <v/>
      </c>
      <c r="H34" s="580" t="str">
        <f>IF(基本情報入力シート!I56="","",基本情報入力シート!I56)</f>
        <v/>
      </c>
      <c r="I34" s="580" t="str">
        <f>IF(基本情報入力シート!J56="","",基本情報入力シート!J56)</f>
        <v/>
      </c>
      <c r="J34" s="580" t="str">
        <f>IF(基本情報入力シート!K56="","",基本情報入力シート!K56)</f>
        <v/>
      </c>
      <c r="K34" s="581" t="str">
        <f>IF(基本情報入力シート!L56="","",基本情報入力シート!L56)</f>
        <v/>
      </c>
      <c r="L34" s="582" t="str">
        <f>IF(基本情報入力シート!M56="","",基本情報入力シート!M56)</f>
        <v/>
      </c>
      <c r="M34" s="582" t="str">
        <f>IF(基本情報入力シート!R56="","",基本情報入力シート!R56)</f>
        <v/>
      </c>
      <c r="N34" s="582" t="str">
        <f>IF(基本情報入力シート!W56="","",基本情報入力シート!W56)</f>
        <v/>
      </c>
      <c r="O34" s="577" t="str">
        <f>IF(基本情報入力シート!X56="","",基本情報入力シート!X56)</f>
        <v/>
      </c>
      <c r="P34" s="583" t="str">
        <f>IF(基本情報入力シート!Y56="","",基本情報入力シート!Y56)</f>
        <v/>
      </c>
      <c r="Q34" s="647"/>
      <c r="R34" s="426" t="str">
        <f>IF(基本情報入力シート!AB56="","",基本情報入力シート!AB56)</f>
        <v/>
      </c>
      <c r="S34" s="648"/>
      <c r="T34" s="584" t="str">
        <f>IF(P34="","",VLOOKUP(P34,[7]【参考】数式用!$J$2:$L$34,3,FALSE))</f>
        <v/>
      </c>
      <c r="U34" s="585" t="s">
        <v>141</v>
      </c>
      <c r="V34" s="649"/>
      <c r="W34" s="586" t="s">
        <v>142</v>
      </c>
      <c r="X34" s="649"/>
      <c r="Y34" s="587" t="s">
        <v>143</v>
      </c>
      <c r="Z34" s="650"/>
      <c r="AA34" s="588" t="s">
        <v>142</v>
      </c>
      <c r="AB34" s="649"/>
      <c r="AC34" s="588" t="s">
        <v>144</v>
      </c>
      <c r="AD34" s="589" t="s">
        <v>145</v>
      </c>
      <c r="AE34" s="694" t="str">
        <f t="shared" si="0"/>
        <v/>
      </c>
      <c r="AF34" s="590" t="s">
        <v>146</v>
      </c>
      <c r="AG34" s="591" t="str">
        <f t="shared" si="1"/>
        <v/>
      </c>
      <c r="AH34" s="698"/>
      <c r="AI34" s="699"/>
      <c r="AJ34" s="698"/>
      <c r="AK34" s="699"/>
    </row>
    <row r="35" spans="1:37" ht="36.75" customHeight="1">
      <c r="A35" s="577">
        <f t="shared" si="2"/>
        <v>24</v>
      </c>
      <c r="B35" s="578" t="str">
        <f>IF(基本情報入力シート!C57="","",基本情報入力シート!C57)</f>
        <v/>
      </c>
      <c r="C35" s="579" t="str">
        <f>IF(基本情報入力シート!D57="","",基本情報入力シート!D57)</f>
        <v/>
      </c>
      <c r="D35" s="580" t="str">
        <f>IF(基本情報入力シート!E57="","",基本情報入力シート!E57)</f>
        <v/>
      </c>
      <c r="E35" s="580" t="str">
        <f>IF(基本情報入力シート!F57="","",基本情報入力シート!F57)</f>
        <v/>
      </c>
      <c r="F35" s="580" t="str">
        <f>IF(基本情報入力シート!G57="","",基本情報入力シート!G57)</f>
        <v/>
      </c>
      <c r="G35" s="580" t="str">
        <f>IF(基本情報入力シート!H57="","",基本情報入力シート!H57)</f>
        <v/>
      </c>
      <c r="H35" s="580" t="str">
        <f>IF(基本情報入力シート!I57="","",基本情報入力シート!I57)</f>
        <v/>
      </c>
      <c r="I35" s="580" t="str">
        <f>IF(基本情報入力シート!J57="","",基本情報入力シート!J57)</f>
        <v/>
      </c>
      <c r="J35" s="580" t="str">
        <f>IF(基本情報入力シート!K57="","",基本情報入力シート!K57)</f>
        <v/>
      </c>
      <c r="K35" s="581" t="str">
        <f>IF(基本情報入力シート!L57="","",基本情報入力シート!L57)</f>
        <v/>
      </c>
      <c r="L35" s="582" t="str">
        <f>IF(基本情報入力シート!M57="","",基本情報入力シート!M57)</f>
        <v/>
      </c>
      <c r="M35" s="582" t="str">
        <f>IF(基本情報入力シート!R57="","",基本情報入力シート!R57)</f>
        <v/>
      </c>
      <c r="N35" s="582" t="str">
        <f>IF(基本情報入力シート!W57="","",基本情報入力シート!W57)</f>
        <v/>
      </c>
      <c r="O35" s="577" t="str">
        <f>IF(基本情報入力シート!X57="","",基本情報入力シート!X57)</f>
        <v/>
      </c>
      <c r="P35" s="583" t="str">
        <f>IF(基本情報入力シート!Y57="","",基本情報入力シート!Y57)</f>
        <v/>
      </c>
      <c r="Q35" s="647"/>
      <c r="R35" s="426" t="str">
        <f>IF(基本情報入力シート!AB57="","",基本情報入力シート!AB57)</f>
        <v/>
      </c>
      <c r="S35" s="648"/>
      <c r="T35" s="584" t="str">
        <f>IF(P35="","",VLOOKUP(P35,[7]【参考】数式用!$J$2:$L$34,3,FALSE))</f>
        <v/>
      </c>
      <c r="U35" s="585" t="s">
        <v>141</v>
      </c>
      <c r="V35" s="649"/>
      <c r="W35" s="586" t="s">
        <v>142</v>
      </c>
      <c r="X35" s="649"/>
      <c r="Y35" s="587" t="s">
        <v>143</v>
      </c>
      <c r="Z35" s="650"/>
      <c r="AA35" s="588" t="s">
        <v>142</v>
      </c>
      <c r="AB35" s="649"/>
      <c r="AC35" s="588" t="s">
        <v>144</v>
      </c>
      <c r="AD35" s="589" t="s">
        <v>145</v>
      </c>
      <c r="AE35" s="694" t="str">
        <f t="shared" si="0"/>
        <v/>
      </c>
      <c r="AF35" s="590" t="s">
        <v>146</v>
      </c>
      <c r="AG35" s="591" t="str">
        <f t="shared" si="1"/>
        <v/>
      </c>
      <c r="AH35" s="698"/>
      <c r="AI35" s="699"/>
      <c r="AJ35" s="698"/>
      <c r="AK35" s="699"/>
    </row>
    <row r="36" spans="1:37" ht="36.75" customHeight="1">
      <c r="A36" s="577">
        <f t="shared" si="2"/>
        <v>25</v>
      </c>
      <c r="B36" s="578" t="str">
        <f>IF(基本情報入力シート!C58="","",基本情報入力シート!C58)</f>
        <v/>
      </c>
      <c r="C36" s="579" t="str">
        <f>IF(基本情報入力シート!D58="","",基本情報入力シート!D58)</f>
        <v/>
      </c>
      <c r="D36" s="580" t="str">
        <f>IF(基本情報入力シート!E58="","",基本情報入力シート!E58)</f>
        <v/>
      </c>
      <c r="E36" s="580" t="str">
        <f>IF(基本情報入力シート!F58="","",基本情報入力シート!F58)</f>
        <v/>
      </c>
      <c r="F36" s="580" t="str">
        <f>IF(基本情報入力シート!G58="","",基本情報入力シート!G58)</f>
        <v/>
      </c>
      <c r="G36" s="580" t="str">
        <f>IF(基本情報入力シート!H58="","",基本情報入力シート!H58)</f>
        <v/>
      </c>
      <c r="H36" s="580" t="str">
        <f>IF(基本情報入力シート!I58="","",基本情報入力シート!I58)</f>
        <v/>
      </c>
      <c r="I36" s="580" t="str">
        <f>IF(基本情報入力シート!J58="","",基本情報入力シート!J58)</f>
        <v/>
      </c>
      <c r="J36" s="580" t="str">
        <f>IF(基本情報入力シート!K58="","",基本情報入力シート!K58)</f>
        <v/>
      </c>
      <c r="K36" s="581" t="str">
        <f>IF(基本情報入力シート!L58="","",基本情報入力シート!L58)</f>
        <v/>
      </c>
      <c r="L36" s="582" t="str">
        <f>IF(基本情報入力シート!M58="","",基本情報入力シート!M58)</f>
        <v/>
      </c>
      <c r="M36" s="582" t="str">
        <f>IF(基本情報入力シート!R58="","",基本情報入力シート!R58)</f>
        <v/>
      </c>
      <c r="N36" s="582" t="str">
        <f>IF(基本情報入力シート!W58="","",基本情報入力シート!W58)</f>
        <v/>
      </c>
      <c r="O36" s="577" t="str">
        <f>IF(基本情報入力シート!X58="","",基本情報入力シート!X58)</f>
        <v/>
      </c>
      <c r="P36" s="583" t="str">
        <f>IF(基本情報入力シート!Y58="","",基本情報入力シート!Y58)</f>
        <v/>
      </c>
      <c r="Q36" s="647"/>
      <c r="R36" s="426" t="str">
        <f>IF(基本情報入力シート!AB58="","",基本情報入力シート!AB58)</f>
        <v/>
      </c>
      <c r="S36" s="648"/>
      <c r="T36" s="584" t="str">
        <f>IF(P36="","",VLOOKUP(P36,[7]【参考】数式用!$J$2:$L$34,3,FALSE))</f>
        <v/>
      </c>
      <c r="U36" s="585" t="s">
        <v>141</v>
      </c>
      <c r="V36" s="649"/>
      <c r="W36" s="586" t="s">
        <v>142</v>
      </c>
      <c r="X36" s="649"/>
      <c r="Y36" s="587" t="s">
        <v>143</v>
      </c>
      <c r="Z36" s="650"/>
      <c r="AA36" s="588" t="s">
        <v>142</v>
      </c>
      <c r="AB36" s="649"/>
      <c r="AC36" s="588" t="s">
        <v>144</v>
      </c>
      <c r="AD36" s="589" t="s">
        <v>145</v>
      </c>
      <c r="AE36" s="694" t="str">
        <f t="shared" si="0"/>
        <v/>
      </c>
      <c r="AF36" s="590" t="s">
        <v>146</v>
      </c>
      <c r="AG36" s="591" t="str">
        <f t="shared" si="1"/>
        <v/>
      </c>
      <c r="AH36" s="698"/>
      <c r="AI36" s="699"/>
      <c r="AJ36" s="698"/>
      <c r="AK36" s="699"/>
    </row>
    <row r="37" spans="1:37" ht="36.75" customHeight="1">
      <c r="A37" s="577">
        <f t="shared" si="2"/>
        <v>26</v>
      </c>
      <c r="B37" s="578" t="str">
        <f>IF(基本情報入力シート!C59="","",基本情報入力シート!C59)</f>
        <v/>
      </c>
      <c r="C37" s="579" t="str">
        <f>IF(基本情報入力シート!D59="","",基本情報入力シート!D59)</f>
        <v/>
      </c>
      <c r="D37" s="580" t="str">
        <f>IF(基本情報入力シート!E59="","",基本情報入力シート!E59)</f>
        <v/>
      </c>
      <c r="E37" s="580" t="str">
        <f>IF(基本情報入力シート!F59="","",基本情報入力シート!F59)</f>
        <v/>
      </c>
      <c r="F37" s="580" t="str">
        <f>IF(基本情報入力シート!G59="","",基本情報入力シート!G59)</f>
        <v/>
      </c>
      <c r="G37" s="580" t="str">
        <f>IF(基本情報入力シート!H59="","",基本情報入力シート!H59)</f>
        <v/>
      </c>
      <c r="H37" s="580" t="str">
        <f>IF(基本情報入力シート!I59="","",基本情報入力シート!I59)</f>
        <v/>
      </c>
      <c r="I37" s="580" t="str">
        <f>IF(基本情報入力シート!J59="","",基本情報入力シート!J59)</f>
        <v/>
      </c>
      <c r="J37" s="580" t="str">
        <f>IF(基本情報入力シート!K59="","",基本情報入力シート!K59)</f>
        <v/>
      </c>
      <c r="K37" s="581" t="str">
        <f>IF(基本情報入力シート!L59="","",基本情報入力シート!L59)</f>
        <v/>
      </c>
      <c r="L37" s="582" t="str">
        <f>IF(基本情報入力シート!M59="","",基本情報入力シート!M59)</f>
        <v/>
      </c>
      <c r="M37" s="582" t="str">
        <f>IF(基本情報入力シート!R59="","",基本情報入力シート!R59)</f>
        <v/>
      </c>
      <c r="N37" s="582" t="str">
        <f>IF(基本情報入力シート!W59="","",基本情報入力シート!W59)</f>
        <v/>
      </c>
      <c r="O37" s="577" t="str">
        <f>IF(基本情報入力シート!X59="","",基本情報入力シート!X59)</f>
        <v/>
      </c>
      <c r="P37" s="583" t="str">
        <f>IF(基本情報入力シート!Y59="","",基本情報入力シート!Y59)</f>
        <v/>
      </c>
      <c r="Q37" s="647"/>
      <c r="R37" s="426" t="str">
        <f>IF(基本情報入力シート!AB59="","",基本情報入力シート!AB59)</f>
        <v/>
      </c>
      <c r="S37" s="648"/>
      <c r="T37" s="584" t="str">
        <f>IF(P37="","",VLOOKUP(P37,[7]【参考】数式用!$J$2:$L$34,3,FALSE))</f>
        <v/>
      </c>
      <c r="U37" s="585" t="s">
        <v>141</v>
      </c>
      <c r="V37" s="649"/>
      <c r="W37" s="586" t="s">
        <v>142</v>
      </c>
      <c r="X37" s="649"/>
      <c r="Y37" s="587" t="s">
        <v>143</v>
      </c>
      <c r="Z37" s="650"/>
      <c r="AA37" s="588" t="s">
        <v>142</v>
      </c>
      <c r="AB37" s="649"/>
      <c r="AC37" s="588" t="s">
        <v>144</v>
      </c>
      <c r="AD37" s="589" t="s">
        <v>145</v>
      </c>
      <c r="AE37" s="694" t="str">
        <f t="shared" si="0"/>
        <v/>
      </c>
      <c r="AF37" s="590" t="s">
        <v>146</v>
      </c>
      <c r="AG37" s="591" t="str">
        <f t="shared" si="1"/>
        <v/>
      </c>
      <c r="AH37" s="698"/>
      <c r="AI37" s="699"/>
      <c r="AJ37" s="698"/>
      <c r="AK37" s="699"/>
    </row>
    <row r="38" spans="1:37" ht="36.75" customHeight="1">
      <c r="A38" s="577">
        <f t="shared" si="2"/>
        <v>27</v>
      </c>
      <c r="B38" s="578" t="str">
        <f>IF(基本情報入力シート!C60="","",基本情報入力シート!C60)</f>
        <v/>
      </c>
      <c r="C38" s="579" t="str">
        <f>IF(基本情報入力シート!D60="","",基本情報入力シート!D60)</f>
        <v/>
      </c>
      <c r="D38" s="580" t="str">
        <f>IF(基本情報入力シート!E60="","",基本情報入力シート!E60)</f>
        <v/>
      </c>
      <c r="E38" s="580" t="str">
        <f>IF(基本情報入力シート!F60="","",基本情報入力シート!F60)</f>
        <v/>
      </c>
      <c r="F38" s="580" t="str">
        <f>IF(基本情報入力シート!G60="","",基本情報入力シート!G60)</f>
        <v/>
      </c>
      <c r="G38" s="580" t="str">
        <f>IF(基本情報入力シート!H60="","",基本情報入力シート!H60)</f>
        <v/>
      </c>
      <c r="H38" s="580" t="str">
        <f>IF(基本情報入力シート!I60="","",基本情報入力シート!I60)</f>
        <v/>
      </c>
      <c r="I38" s="580" t="str">
        <f>IF(基本情報入力シート!J60="","",基本情報入力シート!J60)</f>
        <v/>
      </c>
      <c r="J38" s="580" t="str">
        <f>IF(基本情報入力シート!K60="","",基本情報入力シート!K60)</f>
        <v/>
      </c>
      <c r="K38" s="581" t="str">
        <f>IF(基本情報入力シート!L60="","",基本情報入力シート!L60)</f>
        <v/>
      </c>
      <c r="L38" s="582" t="str">
        <f>IF(基本情報入力シート!M60="","",基本情報入力シート!M60)</f>
        <v/>
      </c>
      <c r="M38" s="582" t="str">
        <f>IF(基本情報入力シート!R60="","",基本情報入力シート!R60)</f>
        <v/>
      </c>
      <c r="N38" s="582" t="str">
        <f>IF(基本情報入力シート!W60="","",基本情報入力シート!W60)</f>
        <v/>
      </c>
      <c r="O38" s="577" t="str">
        <f>IF(基本情報入力シート!X60="","",基本情報入力シート!X60)</f>
        <v/>
      </c>
      <c r="P38" s="583" t="str">
        <f>IF(基本情報入力シート!Y60="","",基本情報入力シート!Y60)</f>
        <v/>
      </c>
      <c r="Q38" s="647"/>
      <c r="R38" s="426" t="str">
        <f>IF(基本情報入力シート!AB60="","",基本情報入力シート!AB60)</f>
        <v/>
      </c>
      <c r="S38" s="648"/>
      <c r="T38" s="584" t="str">
        <f>IF(P38="","",VLOOKUP(P38,[7]【参考】数式用!$J$2:$L$34,3,FALSE))</f>
        <v/>
      </c>
      <c r="U38" s="585" t="s">
        <v>141</v>
      </c>
      <c r="V38" s="649"/>
      <c r="W38" s="586" t="s">
        <v>142</v>
      </c>
      <c r="X38" s="649"/>
      <c r="Y38" s="587" t="s">
        <v>143</v>
      </c>
      <c r="Z38" s="650"/>
      <c r="AA38" s="588" t="s">
        <v>142</v>
      </c>
      <c r="AB38" s="649"/>
      <c r="AC38" s="588" t="s">
        <v>144</v>
      </c>
      <c r="AD38" s="589" t="s">
        <v>145</v>
      </c>
      <c r="AE38" s="694" t="str">
        <f t="shared" si="0"/>
        <v/>
      </c>
      <c r="AF38" s="590" t="s">
        <v>146</v>
      </c>
      <c r="AG38" s="591" t="str">
        <f t="shared" si="1"/>
        <v/>
      </c>
      <c r="AH38" s="698"/>
      <c r="AI38" s="699"/>
      <c r="AJ38" s="698"/>
      <c r="AK38" s="699"/>
    </row>
    <row r="39" spans="1:37" ht="36.75" customHeight="1">
      <c r="A39" s="577">
        <f t="shared" si="2"/>
        <v>28</v>
      </c>
      <c r="B39" s="578" t="str">
        <f>IF(基本情報入力シート!C61="","",基本情報入力シート!C61)</f>
        <v/>
      </c>
      <c r="C39" s="579" t="str">
        <f>IF(基本情報入力シート!D61="","",基本情報入力シート!D61)</f>
        <v/>
      </c>
      <c r="D39" s="580" t="str">
        <f>IF(基本情報入力シート!E61="","",基本情報入力シート!E61)</f>
        <v/>
      </c>
      <c r="E39" s="580" t="str">
        <f>IF(基本情報入力シート!F61="","",基本情報入力シート!F61)</f>
        <v/>
      </c>
      <c r="F39" s="580" t="str">
        <f>IF(基本情報入力シート!G61="","",基本情報入力シート!G61)</f>
        <v/>
      </c>
      <c r="G39" s="580" t="str">
        <f>IF(基本情報入力シート!H61="","",基本情報入力シート!H61)</f>
        <v/>
      </c>
      <c r="H39" s="580" t="str">
        <f>IF(基本情報入力シート!I61="","",基本情報入力シート!I61)</f>
        <v/>
      </c>
      <c r="I39" s="580" t="str">
        <f>IF(基本情報入力シート!J61="","",基本情報入力シート!J61)</f>
        <v/>
      </c>
      <c r="J39" s="580" t="str">
        <f>IF(基本情報入力シート!K61="","",基本情報入力シート!K61)</f>
        <v/>
      </c>
      <c r="K39" s="581" t="str">
        <f>IF(基本情報入力シート!L61="","",基本情報入力シート!L61)</f>
        <v/>
      </c>
      <c r="L39" s="582" t="str">
        <f>IF(基本情報入力シート!M61="","",基本情報入力シート!M61)</f>
        <v/>
      </c>
      <c r="M39" s="582" t="str">
        <f>IF(基本情報入力シート!R61="","",基本情報入力シート!R61)</f>
        <v/>
      </c>
      <c r="N39" s="582" t="str">
        <f>IF(基本情報入力シート!W61="","",基本情報入力シート!W61)</f>
        <v/>
      </c>
      <c r="O39" s="577" t="str">
        <f>IF(基本情報入力シート!X61="","",基本情報入力シート!X61)</f>
        <v/>
      </c>
      <c r="P39" s="583" t="str">
        <f>IF(基本情報入力シート!Y61="","",基本情報入力シート!Y61)</f>
        <v/>
      </c>
      <c r="Q39" s="647"/>
      <c r="R39" s="426" t="str">
        <f>IF(基本情報入力シート!AB61="","",基本情報入力シート!AB61)</f>
        <v/>
      </c>
      <c r="S39" s="648"/>
      <c r="T39" s="584" t="str">
        <f>IF(P39="","",VLOOKUP(P39,[7]【参考】数式用!$J$2:$L$34,3,FALSE))</f>
        <v/>
      </c>
      <c r="U39" s="585" t="s">
        <v>141</v>
      </c>
      <c r="V39" s="649"/>
      <c r="W39" s="586" t="s">
        <v>142</v>
      </c>
      <c r="X39" s="649"/>
      <c r="Y39" s="587" t="s">
        <v>143</v>
      </c>
      <c r="Z39" s="650"/>
      <c r="AA39" s="588" t="s">
        <v>142</v>
      </c>
      <c r="AB39" s="649"/>
      <c r="AC39" s="588" t="s">
        <v>144</v>
      </c>
      <c r="AD39" s="589" t="s">
        <v>145</v>
      </c>
      <c r="AE39" s="694" t="str">
        <f t="shared" si="0"/>
        <v/>
      </c>
      <c r="AF39" s="590" t="s">
        <v>146</v>
      </c>
      <c r="AG39" s="591" t="str">
        <f t="shared" si="1"/>
        <v/>
      </c>
      <c r="AH39" s="698"/>
      <c r="AI39" s="699"/>
      <c r="AJ39" s="698"/>
      <c r="AK39" s="699"/>
    </row>
    <row r="40" spans="1:37" ht="36.75" customHeight="1">
      <c r="A40" s="577">
        <f t="shared" si="2"/>
        <v>29</v>
      </c>
      <c r="B40" s="578" t="str">
        <f>IF(基本情報入力シート!C62="","",基本情報入力シート!C62)</f>
        <v/>
      </c>
      <c r="C40" s="579" t="str">
        <f>IF(基本情報入力シート!D62="","",基本情報入力シート!D62)</f>
        <v/>
      </c>
      <c r="D40" s="580" t="str">
        <f>IF(基本情報入力シート!E62="","",基本情報入力シート!E62)</f>
        <v/>
      </c>
      <c r="E40" s="580" t="str">
        <f>IF(基本情報入力シート!F62="","",基本情報入力シート!F62)</f>
        <v/>
      </c>
      <c r="F40" s="580" t="str">
        <f>IF(基本情報入力シート!G62="","",基本情報入力シート!G62)</f>
        <v/>
      </c>
      <c r="G40" s="580" t="str">
        <f>IF(基本情報入力シート!H62="","",基本情報入力シート!H62)</f>
        <v/>
      </c>
      <c r="H40" s="580" t="str">
        <f>IF(基本情報入力シート!I62="","",基本情報入力シート!I62)</f>
        <v/>
      </c>
      <c r="I40" s="580" t="str">
        <f>IF(基本情報入力シート!J62="","",基本情報入力シート!J62)</f>
        <v/>
      </c>
      <c r="J40" s="580" t="str">
        <f>IF(基本情報入力シート!K62="","",基本情報入力シート!K62)</f>
        <v/>
      </c>
      <c r="K40" s="581" t="str">
        <f>IF(基本情報入力シート!L62="","",基本情報入力シート!L62)</f>
        <v/>
      </c>
      <c r="L40" s="582" t="str">
        <f>IF(基本情報入力シート!M62="","",基本情報入力シート!M62)</f>
        <v/>
      </c>
      <c r="M40" s="582" t="str">
        <f>IF(基本情報入力シート!R62="","",基本情報入力シート!R62)</f>
        <v/>
      </c>
      <c r="N40" s="582" t="str">
        <f>IF(基本情報入力シート!W62="","",基本情報入力シート!W62)</f>
        <v/>
      </c>
      <c r="O40" s="577" t="str">
        <f>IF(基本情報入力シート!X62="","",基本情報入力シート!X62)</f>
        <v/>
      </c>
      <c r="P40" s="583" t="str">
        <f>IF(基本情報入力シート!Y62="","",基本情報入力シート!Y62)</f>
        <v/>
      </c>
      <c r="Q40" s="647"/>
      <c r="R40" s="426" t="str">
        <f>IF(基本情報入力シート!AB62="","",基本情報入力シート!AB62)</f>
        <v/>
      </c>
      <c r="S40" s="648"/>
      <c r="T40" s="584" t="str">
        <f>IF(P40="","",VLOOKUP(P40,[7]【参考】数式用!$J$2:$L$34,3,FALSE))</f>
        <v/>
      </c>
      <c r="U40" s="585" t="s">
        <v>141</v>
      </c>
      <c r="V40" s="649"/>
      <c r="W40" s="586" t="s">
        <v>142</v>
      </c>
      <c r="X40" s="649"/>
      <c r="Y40" s="587" t="s">
        <v>143</v>
      </c>
      <c r="Z40" s="650"/>
      <c r="AA40" s="588" t="s">
        <v>142</v>
      </c>
      <c r="AB40" s="649"/>
      <c r="AC40" s="588" t="s">
        <v>144</v>
      </c>
      <c r="AD40" s="589" t="s">
        <v>145</v>
      </c>
      <c r="AE40" s="694" t="str">
        <f t="shared" si="0"/>
        <v/>
      </c>
      <c r="AF40" s="590" t="s">
        <v>146</v>
      </c>
      <c r="AG40" s="591" t="str">
        <f t="shared" si="1"/>
        <v/>
      </c>
      <c r="AH40" s="698"/>
      <c r="AI40" s="699"/>
      <c r="AJ40" s="698"/>
      <c r="AK40" s="699"/>
    </row>
    <row r="41" spans="1:37" ht="36.75" customHeight="1">
      <c r="A41" s="577">
        <f t="shared" si="2"/>
        <v>30</v>
      </c>
      <c r="B41" s="578" t="str">
        <f>IF(基本情報入力シート!C63="","",基本情報入力シート!C63)</f>
        <v/>
      </c>
      <c r="C41" s="579" t="str">
        <f>IF(基本情報入力シート!D63="","",基本情報入力シート!D63)</f>
        <v/>
      </c>
      <c r="D41" s="580" t="str">
        <f>IF(基本情報入力シート!E63="","",基本情報入力シート!E63)</f>
        <v/>
      </c>
      <c r="E41" s="580" t="str">
        <f>IF(基本情報入力シート!F63="","",基本情報入力シート!F63)</f>
        <v/>
      </c>
      <c r="F41" s="580" t="str">
        <f>IF(基本情報入力シート!G63="","",基本情報入力シート!G63)</f>
        <v/>
      </c>
      <c r="G41" s="580" t="str">
        <f>IF(基本情報入力シート!H63="","",基本情報入力シート!H63)</f>
        <v/>
      </c>
      <c r="H41" s="580" t="str">
        <f>IF(基本情報入力シート!I63="","",基本情報入力シート!I63)</f>
        <v/>
      </c>
      <c r="I41" s="580" t="str">
        <f>IF(基本情報入力シート!J63="","",基本情報入力シート!J63)</f>
        <v/>
      </c>
      <c r="J41" s="580" t="str">
        <f>IF(基本情報入力シート!K63="","",基本情報入力シート!K63)</f>
        <v/>
      </c>
      <c r="K41" s="581" t="str">
        <f>IF(基本情報入力シート!L63="","",基本情報入力シート!L63)</f>
        <v/>
      </c>
      <c r="L41" s="582" t="str">
        <f>IF(基本情報入力シート!M63="","",基本情報入力シート!M63)</f>
        <v/>
      </c>
      <c r="M41" s="582" t="str">
        <f>IF(基本情報入力シート!R63="","",基本情報入力シート!R63)</f>
        <v/>
      </c>
      <c r="N41" s="582" t="str">
        <f>IF(基本情報入力シート!W63="","",基本情報入力シート!W63)</f>
        <v/>
      </c>
      <c r="O41" s="577" t="str">
        <f>IF(基本情報入力シート!X63="","",基本情報入力シート!X63)</f>
        <v/>
      </c>
      <c r="P41" s="583" t="str">
        <f>IF(基本情報入力シート!Y63="","",基本情報入力シート!Y63)</f>
        <v/>
      </c>
      <c r="Q41" s="647"/>
      <c r="R41" s="426" t="str">
        <f>IF(基本情報入力シート!AB63="","",基本情報入力シート!AB63)</f>
        <v/>
      </c>
      <c r="S41" s="648"/>
      <c r="T41" s="584" t="str">
        <f>IF(P41="","",VLOOKUP(P41,[7]【参考】数式用!$J$2:$L$34,3,FALSE))</f>
        <v/>
      </c>
      <c r="U41" s="585" t="s">
        <v>141</v>
      </c>
      <c r="V41" s="649"/>
      <c r="W41" s="586" t="s">
        <v>142</v>
      </c>
      <c r="X41" s="649"/>
      <c r="Y41" s="587" t="s">
        <v>143</v>
      </c>
      <c r="Z41" s="650"/>
      <c r="AA41" s="588" t="s">
        <v>142</v>
      </c>
      <c r="AB41" s="649"/>
      <c r="AC41" s="588" t="s">
        <v>144</v>
      </c>
      <c r="AD41" s="589" t="s">
        <v>145</v>
      </c>
      <c r="AE41" s="694" t="str">
        <f t="shared" si="0"/>
        <v/>
      </c>
      <c r="AF41" s="590" t="s">
        <v>146</v>
      </c>
      <c r="AG41" s="591" t="str">
        <f t="shared" si="1"/>
        <v/>
      </c>
      <c r="AH41" s="698"/>
      <c r="AI41" s="699"/>
      <c r="AJ41" s="698"/>
      <c r="AK41" s="699"/>
    </row>
    <row r="42" spans="1:37" ht="36.75" customHeight="1">
      <c r="A42" s="577">
        <f t="shared" si="2"/>
        <v>31</v>
      </c>
      <c r="B42" s="578" t="str">
        <f>IF(基本情報入力シート!C64="","",基本情報入力シート!C64)</f>
        <v/>
      </c>
      <c r="C42" s="579" t="str">
        <f>IF(基本情報入力シート!D64="","",基本情報入力シート!D64)</f>
        <v/>
      </c>
      <c r="D42" s="580" t="str">
        <f>IF(基本情報入力シート!E64="","",基本情報入力シート!E64)</f>
        <v/>
      </c>
      <c r="E42" s="580" t="str">
        <f>IF(基本情報入力シート!F64="","",基本情報入力シート!F64)</f>
        <v/>
      </c>
      <c r="F42" s="580" t="str">
        <f>IF(基本情報入力シート!G64="","",基本情報入力シート!G64)</f>
        <v/>
      </c>
      <c r="G42" s="580" t="str">
        <f>IF(基本情報入力シート!H64="","",基本情報入力シート!H64)</f>
        <v/>
      </c>
      <c r="H42" s="580" t="str">
        <f>IF(基本情報入力シート!I64="","",基本情報入力シート!I64)</f>
        <v/>
      </c>
      <c r="I42" s="580" t="str">
        <f>IF(基本情報入力シート!J64="","",基本情報入力シート!J64)</f>
        <v/>
      </c>
      <c r="J42" s="580" t="str">
        <f>IF(基本情報入力シート!K64="","",基本情報入力シート!K64)</f>
        <v/>
      </c>
      <c r="K42" s="581" t="str">
        <f>IF(基本情報入力シート!L64="","",基本情報入力シート!L64)</f>
        <v/>
      </c>
      <c r="L42" s="582" t="str">
        <f>IF(基本情報入力シート!M64="","",基本情報入力シート!M64)</f>
        <v/>
      </c>
      <c r="M42" s="582" t="str">
        <f>IF(基本情報入力シート!R64="","",基本情報入力シート!R64)</f>
        <v/>
      </c>
      <c r="N42" s="582" t="str">
        <f>IF(基本情報入力シート!W64="","",基本情報入力シート!W64)</f>
        <v/>
      </c>
      <c r="O42" s="577" t="str">
        <f>IF(基本情報入力シート!X64="","",基本情報入力シート!X64)</f>
        <v/>
      </c>
      <c r="P42" s="583" t="str">
        <f>IF(基本情報入力シート!Y64="","",基本情報入力シート!Y64)</f>
        <v/>
      </c>
      <c r="Q42" s="647"/>
      <c r="R42" s="426" t="str">
        <f>IF(基本情報入力シート!AB64="","",基本情報入力シート!AB64)</f>
        <v/>
      </c>
      <c r="S42" s="648"/>
      <c r="T42" s="584" t="str">
        <f>IF(P42="","",VLOOKUP(P42,[7]【参考】数式用!$J$2:$L$34,3,FALSE))</f>
        <v/>
      </c>
      <c r="U42" s="585" t="s">
        <v>141</v>
      </c>
      <c r="V42" s="649"/>
      <c r="W42" s="586" t="s">
        <v>142</v>
      </c>
      <c r="X42" s="649"/>
      <c r="Y42" s="587" t="s">
        <v>143</v>
      </c>
      <c r="Z42" s="650"/>
      <c r="AA42" s="588" t="s">
        <v>142</v>
      </c>
      <c r="AB42" s="649"/>
      <c r="AC42" s="588" t="s">
        <v>144</v>
      </c>
      <c r="AD42" s="589" t="s">
        <v>145</v>
      </c>
      <c r="AE42" s="694" t="str">
        <f t="shared" si="0"/>
        <v/>
      </c>
      <c r="AF42" s="590" t="s">
        <v>146</v>
      </c>
      <c r="AG42" s="591" t="str">
        <f t="shared" si="1"/>
        <v/>
      </c>
      <c r="AH42" s="698"/>
      <c r="AI42" s="699"/>
      <c r="AJ42" s="698"/>
      <c r="AK42" s="699"/>
    </row>
    <row r="43" spans="1:37" ht="36.75" customHeight="1">
      <c r="A43" s="577">
        <f t="shared" si="2"/>
        <v>32</v>
      </c>
      <c r="B43" s="578" t="str">
        <f>IF(基本情報入力シート!C65="","",基本情報入力シート!C65)</f>
        <v/>
      </c>
      <c r="C43" s="579" t="str">
        <f>IF(基本情報入力シート!D65="","",基本情報入力シート!D65)</f>
        <v/>
      </c>
      <c r="D43" s="580" t="str">
        <f>IF(基本情報入力シート!E65="","",基本情報入力シート!E65)</f>
        <v/>
      </c>
      <c r="E43" s="580" t="str">
        <f>IF(基本情報入力シート!F65="","",基本情報入力シート!F65)</f>
        <v/>
      </c>
      <c r="F43" s="580" t="str">
        <f>IF(基本情報入力シート!G65="","",基本情報入力シート!G65)</f>
        <v/>
      </c>
      <c r="G43" s="580" t="str">
        <f>IF(基本情報入力シート!H65="","",基本情報入力シート!H65)</f>
        <v/>
      </c>
      <c r="H43" s="580" t="str">
        <f>IF(基本情報入力シート!I65="","",基本情報入力シート!I65)</f>
        <v/>
      </c>
      <c r="I43" s="580" t="str">
        <f>IF(基本情報入力シート!J65="","",基本情報入力シート!J65)</f>
        <v/>
      </c>
      <c r="J43" s="580" t="str">
        <f>IF(基本情報入力シート!K65="","",基本情報入力シート!K65)</f>
        <v/>
      </c>
      <c r="K43" s="581" t="str">
        <f>IF(基本情報入力シート!L65="","",基本情報入力シート!L65)</f>
        <v/>
      </c>
      <c r="L43" s="582" t="str">
        <f>IF(基本情報入力シート!M65="","",基本情報入力シート!M65)</f>
        <v/>
      </c>
      <c r="M43" s="582" t="str">
        <f>IF(基本情報入力シート!R65="","",基本情報入力シート!R65)</f>
        <v/>
      </c>
      <c r="N43" s="582" t="str">
        <f>IF(基本情報入力シート!W65="","",基本情報入力シート!W65)</f>
        <v/>
      </c>
      <c r="O43" s="577" t="str">
        <f>IF(基本情報入力シート!X65="","",基本情報入力シート!X65)</f>
        <v/>
      </c>
      <c r="P43" s="583" t="str">
        <f>IF(基本情報入力シート!Y65="","",基本情報入力シート!Y65)</f>
        <v/>
      </c>
      <c r="Q43" s="647"/>
      <c r="R43" s="426" t="str">
        <f>IF(基本情報入力シート!AB65="","",基本情報入力シート!AB65)</f>
        <v/>
      </c>
      <c r="S43" s="648"/>
      <c r="T43" s="584" t="str">
        <f>IF(P43="","",VLOOKUP(P43,[7]【参考】数式用!$J$2:$L$34,3,FALSE))</f>
        <v/>
      </c>
      <c r="U43" s="585" t="s">
        <v>141</v>
      </c>
      <c r="V43" s="649"/>
      <c r="W43" s="586" t="s">
        <v>142</v>
      </c>
      <c r="X43" s="649"/>
      <c r="Y43" s="587" t="s">
        <v>143</v>
      </c>
      <c r="Z43" s="650"/>
      <c r="AA43" s="588" t="s">
        <v>142</v>
      </c>
      <c r="AB43" s="649"/>
      <c r="AC43" s="588" t="s">
        <v>144</v>
      </c>
      <c r="AD43" s="589" t="s">
        <v>145</v>
      </c>
      <c r="AE43" s="694" t="str">
        <f t="shared" si="0"/>
        <v/>
      </c>
      <c r="AF43" s="590" t="s">
        <v>146</v>
      </c>
      <c r="AG43" s="591" t="str">
        <f t="shared" si="1"/>
        <v/>
      </c>
      <c r="AH43" s="698"/>
      <c r="AI43" s="699"/>
      <c r="AJ43" s="698"/>
      <c r="AK43" s="699"/>
    </row>
    <row r="44" spans="1:37" ht="36.75" customHeight="1">
      <c r="A44" s="577">
        <f t="shared" si="2"/>
        <v>33</v>
      </c>
      <c r="B44" s="578" t="str">
        <f>IF(基本情報入力シート!C66="","",基本情報入力シート!C66)</f>
        <v/>
      </c>
      <c r="C44" s="579" t="str">
        <f>IF(基本情報入力シート!D66="","",基本情報入力シート!D66)</f>
        <v/>
      </c>
      <c r="D44" s="580" t="str">
        <f>IF(基本情報入力シート!E66="","",基本情報入力シート!E66)</f>
        <v/>
      </c>
      <c r="E44" s="580" t="str">
        <f>IF(基本情報入力シート!F66="","",基本情報入力シート!F66)</f>
        <v/>
      </c>
      <c r="F44" s="580" t="str">
        <f>IF(基本情報入力シート!G66="","",基本情報入力シート!G66)</f>
        <v/>
      </c>
      <c r="G44" s="580" t="str">
        <f>IF(基本情報入力シート!H66="","",基本情報入力シート!H66)</f>
        <v/>
      </c>
      <c r="H44" s="580" t="str">
        <f>IF(基本情報入力シート!I66="","",基本情報入力シート!I66)</f>
        <v/>
      </c>
      <c r="I44" s="580" t="str">
        <f>IF(基本情報入力シート!J66="","",基本情報入力シート!J66)</f>
        <v/>
      </c>
      <c r="J44" s="580" t="str">
        <f>IF(基本情報入力シート!K66="","",基本情報入力シート!K66)</f>
        <v/>
      </c>
      <c r="K44" s="581" t="str">
        <f>IF(基本情報入力シート!L66="","",基本情報入力シート!L66)</f>
        <v/>
      </c>
      <c r="L44" s="582" t="str">
        <f>IF(基本情報入力シート!M66="","",基本情報入力シート!M66)</f>
        <v/>
      </c>
      <c r="M44" s="582" t="str">
        <f>IF(基本情報入力シート!R66="","",基本情報入力シート!R66)</f>
        <v/>
      </c>
      <c r="N44" s="582" t="str">
        <f>IF(基本情報入力シート!W66="","",基本情報入力シート!W66)</f>
        <v/>
      </c>
      <c r="O44" s="577" t="str">
        <f>IF(基本情報入力シート!X66="","",基本情報入力シート!X66)</f>
        <v/>
      </c>
      <c r="P44" s="583" t="str">
        <f>IF(基本情報入力シート!Y66="","",基本情報入力シート!Y66)</f>
        <v/>
      </c>
      <c r="Q44" s="647"/>
      <c r="R44" s="426" t="str">
        <f>IF(基本情報入力シート!AB66="","",基本情報入力シート!AB66)</f>
        <v/>
      </c>
      <c r="S44" s="648"/>
      <c r="T44" s="584" t="str">
        <f>IF(P44="","",VLOOKUP(P44,[7]【参考】数式用!$J$2:$L$34,3,FALSE))</f>
        <v/>
      </c>
      <c r="U44" s="585" t="s">
        <v>141</v>
      </c>
      <c r="V44" s="649"/>
      <c r="W44" s="586" t="s">
        <v>142</v>
      </c>
      <c r="X44" s="649"/>
      <c r="Y44" s="587" t="s">
        <v>143</v>
      </c>
      <c r="Z44" s="650"/>
      <c r="AA44" s="588" t="s">
        <v>142</v>
      </c>
      <c r="AB44" s="649"/>
      <c r="AC44" s="588" t="s">
        <v>144</v>
      </c>
      <c r="AD44" s="589" t="s">
        <v>145</v>
      </c>
      <c r="AE44" s="694" t="str">
        <f t="shared" si="0"/>
        <v/>
      </c>
      <c r="AF44" s="590" t="s">
        <v>146</v>
      </c>
      <c r="AG44" s="591" t="str">
        <f t="shared" si="1"/>
        <v/>
      </c>
      <c r="AH44" s="698"/>
      <c r="AI44" s="699"/>
      <c r="AJ44" s="698"/>
      <c r="AK44" s="699"/>
    </row>
    <row r="45" spans="1:37" ht="36.75" customHeight="1">
      <c r="A45" s="577">
        <f t="shared" si="2"/>
        <v>34</v>
      </c>
      <c r="B45" s="578" t="str">
        <f>IF(基本情報入力シート!C67="","",基本情報入力シート!C67)</f>
        <v/>
      </c>
      <c r="C45" s="579" t="str">
        <f>IF(基本情報入力シート!D67="","",基本情報入力シート!D67)</f>
        <v/>
      </c>
      <c r="D45" s="580" t="str">
        <f>IF(基本情報入力シート!E67="","",基本情報入力シート!E67)</f>
        <v/>
      </c>
      <c r="E45" s="580" t="str">
        <f>IF(基本情報入力シート!F67="","",基本情報入力シート!F67)</f>
        <v/>
      </c>
      <c r="F45" s="580" t="str">
        <f>IF(基本情報入力シート!G67="","",基本情報入力シート!G67)</f>
        <v/>
      </c>
      <c r="G45" s="580" t="str">
        <f>IF(基本情報入力シート!H67="","",基本情報入力シート!H67)</f>
        <v/>
      </c>
      <c r="H45" s="580" t="str">
        <f>IF(基本情報入力シート!I67="","",基本情報入力シート!I67)</f>
        <v/>
      </c>
      <c r="I45" s="580" t="str">
        <f>IF(基本情報入力シート!J67="","",基本情報入力シート!J67)</f>
        <v/>
      </c>
      <c r="J45" s="580" t="str">
        <f>IF(基本情報入力シート!K67="","",基本情報入力シート!K67)</f>
        <v/>
      </c>
      <c r="K45" s="581" t="str">
        <f>IF(基本情報入力シート!L67="","",基本情報入力シート!L67)</f>
        <v/>
      </c>
      <c r="L45" s="582" t="str">
        <f>IF(基本情報入力シート!M67="","",基本情報入力シート!M67)</f>
        <v/>
      </c>
      <c r="M45" s="582" t="str">
        <f>IF(基本情報入力シート!R67="","",基本情報入力シート!R67)</f>
        <v/>
      </c>
      <c r="N45" s="582" t="str">
        <f>IF(基本情報入力シート!W67="","",基本情報入力シート!W67)</f>
        <v/>
      </c>
      <c r="O45" s="577" t="str">
        <f>IF(基本情報入力シート!X67="","",基本情報入力シート!X67)</f>
        <v/>
      </c>
      <c r="P45" s="583" t="str">
        <f>IF(基本情報入力シート!Y67="","",基本情報入力シート!Y67)</f>
        <v/>
      </c>
      <c r="Q45" s="647"/>
      <c r="R45" s="426" t="str">
        <f>IF(基本情報入力シート!AB67="","",基本情報入力シート!AB67)</f>
        <v/>
      </c>
      <c r="S45" s="648"/>
      <c r="T45" s="584" t="str">
        <f>IF(P45="","",VLOOKUP(P45,[7]【参考】数式用!$J$2:$L$34,3,FALSE))</f>
        <v/>
      </c>
      <c r="U45" s="585" t="s">
        <v>141</v>
      </c>
      <c r="V45" s="649"/>
      <c r="W45" s="586" t="s">
        <v>142</v>
      </c>
      <c r="X45" s="649"/>
      <c r="Y45" s="587" t="s">
        <v>143</v>
      </c>
      <c r="Z45" s="650"/>
      <c r="AA45" s="588" t="s">
        <v>142</v>
      </c>
      <c r="AB45" s="649"/>
      <c r="AC45" s="588" t="s">
        <v>144</v>
      </c>
      <c r="AD45" s="589" t="s">
        <v>145</v>
      </c>
      <c r="AE45" s="694" t="str">
        <f t="shared" si="0"/>
        <v/>
      </c>
      <c r="AF45" s="590" t="s">
        <v>146</v>
      </c>
      <c r="AG45" s="591" t="str">
        <f t="shared" si="1"/>
        <v/>
      </c>
      <c r="AH45" s="698"/>
      <c r="AI45" s="699"/>
      <c r="AJ45" s="698"/>
      <c r="AK45" s="699"/>
    </row>
    <row r="46" spans="1:37" ht="36.75" customHeight="1">
      <c r="A46" s="577">
        <f t="shared" si="2"/>
        <v>35</v>
      </c>
      <c r="B46" s="578" t="str">
        <f>IF(基本情報入力シート!C68="","",基本情報入力シート!C68)</f>
        <v/>
      </c>
      <c r="C46" s="579" t="str">
        <f>IF(基本情報入力シート!D68="","",基本情報入力シート!D68)</f>
        <v/>
      </c>
      <c r="D46" s="580" t="str">
        <f>IF(基本情報入力シート!E68="","",基本情報入力シート!E68)</f>
        <v/>
      </c>
      <c r="E46" s="580" t="str">
        <f>IF(基本情報入力シート!F68="","",基本情報入力シート!F68)</f>
        <v/>
      </c>
      <c r="F46" s="580" t="str">
        <f>IF(基本情報入力シート!G68="","",基本情報入力シート!G68)</f>
        <v/>
      </c>
      <c r="G46" s="580" t="str">
        <f>IF(基本情報入力シート!H68="","",基本情報入力シート!H68)</f>
        <v/>
      </c>
      <c r="H46" s="580" t="str">
        <f>IF(基本情報入力シート!I68="","",基本情報入力シート!I68)</f>
        <v/>
      </c>
      <c r="I46" s="580" t="str">
        <f>IF(基本情報入力シート!J68="","",基本情報入力シート!J68)</f>
        <v/>
      </c>
      <c r="J46" s="580" t="str">
        <f>IF(基本情報入力シート!K68="","",基本情報入力シート!K68)</f>
        <v/>
      </c>
      <c r="K46" s="581" t="str">
        <f>IF(基本情報入力シート!L68="","",基本情報入力シート!L68)</f>
        <v/>
      </c>
      <c r="L46" s="582" t="str">
        <f>IF(基本情報入力シート!M68="","",基本情報入力シート!M68)</f>
        <v/>
      </c>
      <c r="M46" s="582" t="str">
        <f>IF(基本情報入力シート!R68="","",基本情報入力シート!R68)</f>
        <v/>
      </c>
      <c r="N46" s="582" t="str">
        <f>IF(基本情報入力シート!W68="","",基本情報入力シート!W68)</f>
        <v/>
      </c>
      <c r="O46" s="577" t="str">
        <f>IF(基本情報入力シート!X68="","",基本情報入力シート!X68)</f>
        <v/>
      </c>
      <c r="P46" s="583" t="str">
        <f>IF(基本情報入力シート!Y68="","",基本情報入力シート!Y68)</f>
        <v/>
      </c>
      <c r="Q46" s="647"/>
      <c r="R46" s="426" t="str">
        <f>IF(基本情報入力シート!AB68="","",基本情報入力シート!AB68)</f>
        <v/>
      </c>
      <c r="S46" s="648"/>
      <c r="T46" s="584" t="str">
        <f>IF(P46="","",VLOOKUP(P46,[7]【参考】数式用!$J$2:$L$34,3,FALSE))</f>
        <v/>
      </c>
      <c r="U46" s="585" t="s">
        <v>141</v>
      </c>
      <c r="V46" s="649"/>
      <c r="W46" s="586" t="s">
        <v>142</v>
      </c>
      <c r="X46" s="649"/>
      <c r="Y46" s="587" t="s">
        <v>143</v>
      </c>
      <c r="Z46" s="650"/>
      <c r="AA46" s="588" t="s">
        <v>142</v>
      </c>
      <c r="AB46" s="649"/>
      <c r="AC46" s="588" t="s">
        <v>144</v>
      </c>
      <c r="AD46" s="589" t="s">
        <v>145</v>
      </c>
      <c r="AE46" s="694" t="str">
        <f t="shared" si="0"/>
        <v/>
      </c>
      <c r="AF46" s="590" t="s">
        <v>146</v>
      </c>
      <c r="AG46" s="591" t="str">
        <f t="shared" si="1"/>
        <v/>
      </c>
      <c r="AH46" s="698"/>
      <c r="AI46" s="699"/>
      <c r="AJ46" s="698"/>
      <c r="AK46" s="699"/>
    </row>
    <row r="47" spans="1:37" ht="36.75" customHeight="1">
      <c r="A47" s="577">
        <f t="shared" si="2"/>
        <v>36</v>
      </c>
      <c r="B47" s="578" t="str">
        <f>IF(基本情報入力シート!C69="","",基本情報入力シート!C69)</f>
        <v/>
      </c>
      <c r="C47" s="579" t="str">
        <f>IF(基本情報入力シート!D69="","",基本情報入力シート!D69)</f>
        <v/>
      </c>
      <c r="D47" s="580" t="str">
        <f>IF(基本情報入力シート!E69="","",基本情報入力シート!E69)</f>
        <v/>
      </c>
      <c r="E47" s="580" t="str">
        <f>IF(基本情報入力シート!F69="","",基本情報入力シート!F69)</f>
        <v/>
      </c>
      <c r="F47" s="580" t="str">
        <f>IF(基本情報入力シート!G69="","",基本情報入力シート!G69)</f>
        <v/>
      </c>
      <c r="G47" s="580" t="str">
        <f>IF(基本情報入力シート!H69="","",基本情報入力シート!H69)</f>
        <v/>
      </c>
      <c r="H47" s="580" t="str">
        <f>IF(基本情報入力シート!I69="","",基本情報入力シート!I69)</f>
        <v/>
      </c>
      <c r="I47" s="580" t="str">
        <f>IF(基本情報入力シート!J69="","",基本情報入力シート!J69)</f>
        <v/>
      </c>
      <c r="J47" s="580" t="str">
        <f>IF(基本情報入力シート!K69="","",基本情報入力シート!K69)</f>
        <v/>
      </c>
      <c r="K47" s="581" t="str">
        <f>IF(基本情報入力シート!L69="","",基本情報入力シート!L69)</f>
        <v/>
      </c>
      <c r="L47" s="582" t="str">
        <f>IF(基本情報入力シート!M69="","",基本情報入力シート!M69)</f>
        <v/>
      </c>
      <c r="M47" s="582" t="str">
        <f>IF(基本情報入力シート!R69="","",基本情報入力シート!R69)</f>
        <v/>
      </c>
      <c r="N47" s="582" t="str">
        <f>IF(基本情報入力シート!W69="","",基本情報入力シート!W69)</f>
        <v/>
      </c>
      <c r="O47" s="577" t="str">
        <f>IF(基本情報入力シート!X69="","",基本情報入力シート!X69)</f>
        <v/>
      </c>
      <c r="P47" s="583" t="str">
        <f>IF(基本情報入力シート!Y69="","",基本情報入力シート!Y69)</f>
        <v/>
      </c>
      <c r="Q47" s="647"/>
      <c r="R47" s="426" t="str">
        <f>IF(基本情報入力シート!AB69="","",基本情報入力シート!AB69)</f>
        <v/>
      </c>
      <c r="S47" s="648"/>
      <c r="T47" s="584" t="str">
        <f>IF(P47="","",VLOOKUP(P47,[7]【参考】数式用!$J$2:$L$34,3,FALSE))</f>
        <v/>
      </c>
      <c r="U47" s="585" t="s">
        <v>141</v>
      </c>
      <c r="V47" s="649"/>
      <c r="W47" s="586" t="s">
        <v>142</v>
      </c>
      <c r="X47" s="649"/>
      <c r="Y47" s="587" t="s">
        <v>143</v>
      </c>
      <c r="Z47" s="650"/>
      <c r="AA47" s="588" t="s">
        <v>142</v>
      </c>
      <c r="AB47" s="649"/>
      <c r="AC47" s="588" t="s">
        <v>144</v>
      </c>
      <c r="AD47" s="589" t="s">
        <v>145</v>
      </c>
      <c r="AE47" s="694" t="str">
        <f t="shared" si="0"/>
        <v/>
      </c>
      <c r="AF47" s="590" t="s">
        <v>146</v>
      </c>
      <c r="AG47" s="591" t="str">
        <f t="shared" si="1"/>
        <v/>
      </c>
      <c r="AH47" s="698"/>
      <c r="AI47" s="699"/>
      <c r="AJ47" s="698"/>
      <c r="AK47" s="699"/>
    </row>
    <row r="48" spans="1:37" ht="36.75" customHeight="1">
      <c r="A48" s="577">
        <f t="shared" si="2"/>
        <v>37</v>
      </c>
      <c r="B48" s="578" t="str">
        <f>IF(基本情報入力シート!C70="","",基本情報入力シート!C70)</f>
        <v/>
      </c>
      <c r="C48" s="579" t="str">
        <f>IF(基本情報入力シート!D70="","",基本情報入力シート!D70)</f>
        <v/>
      </c>
      <c r="D48" s="580" t="str">
        <f>IF(基本情報入力シート!E70="","",基本情報入力シート!E70)</f>
        <v/>
      </c>
      <c r="E48" s="580" t="str">
        <f>IF(基本情報入力シート!F70="","",基本情報入力シート!F70)</f>
        <v/>
      </c>
      <c r="F48" s="580" t="str">
        <f>IF(基本情報入力シート!G70="","",基本情報入力シート!G70)</f>
        <v/>
      </c>
      <c r="G48" s="580" t="str">
        <f>IF(基本情報入力シート!H70="","",基本情報入力シート!H70)</f>
        <v/>
      </c>
      <c r="H48" s="580" t="str">
        <f>IF(基本情報入力シート!I70="","",基本情報入力シート!I70)</f>
        <v/>
      </c>
      <c r="I48" s="580" t="str">
        <f>IF(基本情報入力シート!J70="","",基本情報入力シート!J70)</f>
        <v/>
      </c>
      <c r="J48" s="580" t="str">
        <f>IF(基本情報入力シート!K70="","",基本情報入力シート!K70)</f>
        <v/>
      </c>
      <c r="K48" s="581" t="str">
        <f>IF(基本情報入力シート!L70="","",基本情報入力シート!L70)</f>
        <v/>
      </c>
      <c r="L48" s="582" t="str">
        <f>IF(基本情報入力シート!M70="","",基本情報入力シート!M70)</f>
        <v/>
      </c>
      <c r="M48" s="582" t="str">
        <f>IF(基本情報入力シート!R70="","",基本情報入力シート!R70)</f>
        <v/>
      </c>
      <c r="N48" s="582" t="str">
        <f>IF(基本情報入力シート!W70="","",基本情報入力シート!W70)</f>
        <v/>
      </c>
      <c r="O48" s="577" t="str">
        <f>IF(基本情報入力シート!X70="","",基本情報入力シート!X70)</f>
        <v/>
      </c>
      <c r="P48" s="583" t="str">
        <f>IF(基本情報入力シート!Y70="","",基本情報入力シート!Y70)</f>
        <v/>
      </c>
      <c r="Q48" s="647"/>
      <c r="R48" s="426" t="str">
        <f>IF(基本情報入力シート!AB70="","",基本情報入力シート!AB70)</f>
        <v/>
      </c>
      <c r="S48" s="648"/>
      <c r="T48" s="584" t="str">
        <f>IF(P48="","",VLOOKUP(P48,[7]【参考】数式用!$J$2:$L$34,3,FALSE))</f>
        <v/>
      </c>
      <c r="U48" s="585" t="s">
        <v>141</v>
      </c>
      <c r="V48" s="649"/>
      <c r="W48" s="586" t="s">
        <v>142</v>
      </c>
      <c r="X48" s="649"/>
      <c r="Y48" s="587" t="s">
        <v>143</v>
      </c>
      <c r="Z48" s="650"/>
      <c r="AA48" s="588" t="s">
        <v>142</v>
      </c>
      <c r="AB48" s="649"/>
      <c r="AC48" s="588" t="s">
        <v>144</v>
      </c>
      <c r="AD48" s="589" t="s">
        <v>145</v>
      </c>
      <c r="AE48" s="694" t="str">
        <f t="shared" si="0"/>
        <v/>
      </c>
      <c r="AF48" s="590" t="s">
        <v>146</v>
      </c>
      <c r="AG48" s="591" t="str">
        <f t="shared" si="1"/>
        <v/>
      </c>
      <c r="AH48" s="698"/>
      <c r="AI48" s="699"/>
      <c r="AJ48" s="698"/>
      <c r="AK48" s="699"/>
    </row>
    <row r="49" spans="1:37" ht="36.75" customHeight="1">
      <c r="A49" s="577">
        <f t="shared" si="2"/>
        <v>38</v>
      </c>
      <c r="B49" s="578" t="str">
        <f>IF(基本情報入力シート!C71="","",基本情報入力シート!C71)</f>
        <v/>
      </c>
      <c r="C49" s="579" t="str">
        <f>IF(基本情報入力シート!D71="","",基本情報入力シート!D71)</f>
        <v/>
      </c>
      <c r="D49" s="580" t="str">
        <f>IF(基本情報入力シート!E71="","",基本情報入力シート!E71)</f>
        <v/>
      </c>
      <c r="E49" s="580" t="str">
        <f>IF(基本情報入力シート!F71="","",基本情報入力シート!F71)</f>
        <v/>
      </c>
      <c r="F49" s="580" t="str">
        <f>IF(基本情報入力シート!G71="","",基本情報入力シート!G71)</f>
        <v/>
      </c>
      <c r="G49" s="580" t="str">
        <f>IF(基本情報入力シート!H71="","",基本情報入力シート!H71)</f>
        <v/>
      </c>
      <c r="H49" s="580" t="str">
        <f>IF(基本情報入力シート!I71="","",基本情報入力シート!I71)</f>
        <v/>
      </c>
      <c r="I49" s="580" t="str">
        <f>IF(基本情報入力シート!J71="","",基本情報入力シート!J71)</f>
        <v/>
      </c>
      <c r="J49" s="580" t="str">
        <f>IF(基本情報入力シート!K71="","",基本情報入力シート!K71)</f>
        <v/>
      </c>
      <c r="K49" s="581" t="str">
        <f>IF(基本情報入力シート!L71="","",基本情報入力シート!L71)</f>
        <v/>
      </c>
      <c r="L49" s="582" t="str">
        <f>IF(基本情報入力シート!M71="","",基本情報入力シート!M71)</f>
        <v/>
      </c>
      <c r="M49" s="582" t="str">
        <f>IF(基本情報入力シート!R71="","",基本情報入力シート!R71)</f>
        <v/>
      </c>
      <c r="N49" s="582" t="str">
        <f>IF(基本情報入力シート!W71="","",基本情報入力シート!W71)</f>
        <v/>
      </c>
      <c r="O49" s="577" t="str">
        <f>IF(基本情報入力シート!X71="","",基本情報入力シート!X71)</f>
        <v/>
      </c>
      <c r="P49" s="583" t="str">
        <f>IF(基本情報入力シート!Y71="","",基本情報入力シート!Y71)</f>
        <v/>
      </c>
      <c r="Q49" s="647"/>
      <c r="R49" s="426" t="str">
        <f>IF(基本情報入力シート!AB71="","",基本情報入力シート!AB71)</f>
        <v/>
      </c>
      <c r="S49" s="648"/>
      <c r="T49" s="584" t="str">
        <f>IF(P49="","",VLOOKUP(P49,[7]【参考】数式用!$J$2:$L$34,3,FALSE))</f>
        <v/>
      </c>
      <c r="U49" s="585" t="s">
        <v>141</v>
      </c>
      <c r="V49" s="649"/>
      <c r="W49" s="586" t="s">
        <v>142</v>
      </c>
      <c r="X49" s="649"/>
      <c r="Y49" s="587" t="s">
        <v>143</v>
      </c>
      <c r="Z49" s="650"/>
      <c r="AA49" s="588" t="s">
        <v>142</v>
      </c>
      <c r="AB49" s="649"/>
      <c r="AC49" s="588" t="s">
        <v>144</v>
      </c>
      <c r="AD49" s="589" t="s">
        <v>145</v>
      </c>
      <c r="AE49" s="694" t="str">
        <f t="shared" si="0"/>
        <v/>
      </c>
      <c r="AF49" s="590" t="s">
        <v>146</v>
      </c>
      <c r="AG49" s="591" t="str">
        <f t="shared" si="1"/>
        <v/>
      </c>
      <c r="AH49" s="698"/>
      <c r="AI49" s="699"/>
      <c r="AJ49" s="698"/>
      <c r="AK49" s="699"/>
    </row>
    <row r="50" spans="1:37" ht="36.75" customHeight="1">
      <c r="A50" s="577">
        <f t="shared" si="2"/>
        <v>39</v>
      </c>
      <c r="B50" s="578" t="str">
        <f>IF(基本情報入力シート!C72="","",基本情報入力シート!C72)</f>
        <v/>
      </c>
      <c r="C50" s="579" t="str">
        <f>IF(基本情報入力シート!D72="","",基本情報入力シート!D72)</f>
        <v/>
      </c>
      <c r="D50" s="580" t="str">
        <f>IF(基本情報入力シート!E72="","",基本情報入力シート!E72)</f>
        <v/>
      </c>
      <c r="E50" s="580" t="str">
        <f>IF(基本情報入力シート!F72="","",基本情報入力シート!F72)</f>
        <v/>
      </c>
      <c r="F50" s="580" t="str">
        <f>IF(基本情報入力シート!G72="","",基本情報入力シート!G72)</f>
        <v/>
      </c>
      <c r="G50" s="580" t="str">
        <f>IF(基本情報入力シート!H72="","",基本情報入力シート!H72)</f>
        <v/>
      </c>
      <c r="H50" s="580" t="str">
        <f>IF(基本情報入力シート!I72="","",基本情報入力シート!I72)</f>
        <v/>
      </c>
      <c r="I50" s="580" t="str">
        <f>IF(基本情報入力シート!J72="","",基本情報入力シート!J72)</f>
        <v/>
      </c>
      <c r="J50" s="580" t="str">
        <f>IF(基本情報入力シート!K72="","",基本情報入力シート!K72)</f>
        <v/>
      </c>
      <c r="K50" s="581" t="str">
        <f>IF(基本情報入力シート!L72="","",基本情報入力シート!L72)</f>
        <v/>
      </c>
      <c r="L50" s="582" t="str">
        <f>IF(基本情報入力シート!M72="","",基本情報入力シート!M72)</f>
        <v/>
      </c>
      <c r="M50" s="582" t="str">
        <f>IF(基本情報入力シート!R72="","",基本情報入力シート!R72)</f>
        <v/>
      </c>
      <c r="N50" s="582" t="str">
        <f>IF(基本情報入力シート!W72="","",基本情報入力シート!W72)</f>
        <v/>
      </c>
      <c r="O50" s="577" t="str">
        <f>IF(基本情報入力シート!X72="","",基本情報入力シート!X72)</f>
        <v/>
      </c>
      <c r="P50" s="583" t="str">
        <f>IF(基本情報入力シート!Y72="","",基本情報入力シート!Y72)</f>
        <v/>
      </c>
      <c r="Q50" s="647"/>
      <c r="R50" s="426" t="str">
        <f>IF(基本情報入力シート!AB72="","",基本情報入力シート!AB72)</f>
        <v/>
      </c>
      <c r="S50" s="648"/>
      <c r="T50" s="584" t="str">
        <f>IF(P50="","",VLOOKUP(P50,[7]【参考】数式用!$J$2:$L$34,3,FALSE))</f>
        <v/>
      </c>
      <c r="U50" s="585" t="s">
        <v>141</v>
      </c>
      <c r="V50" s="649"/>
      <c r="W50" s="586" t="s">
        <v>142</v>
      </c>
      <c r="X50" s="649"/>
      <c r="Y50" s="587" t="s">
        <v>143</v>
      </c>
      <c r="Z50" s="650"/>
      <c r="AA50" s="588" t="s">
        <v>142</v>
      </c>
      <c r="AB50" s="649"/>
      <c r="AC50" s="588" t="s">
        <v>144</v>
      </c>
      <c r="AD50" s="589" t="s">
        <v>145</v>
      </c>
      <c r="AE50" s="694" t="str">
        <f t="shared" si="0"/>
        <v/>
      </c>
      <c r="AF50" s="590" t="s">
        <v>146</v>
      </c>
      <c r="AG50" s="591" t="str">
        <f t="shared" si="1"/>
        <v/>
      </c>
      <c r="AH50" s="698"/>
      <c r="AI50" s="699"/>
      <c r="AJ50" s="698"/>
      <c r="AK50" s="699"/>
    </row>
    <row r="51" spans="1:37" ht="36.75" customHeight="1">
      <c r="A51" s="577">
        <f t="shared" si="2"/>
        <v>40</v>
      </c>
      <c r="B51" s="578" t="str">
        <f>IF(基本情報入力シート!C73="","",基本情報入力シート!C73)</f>
        <v/>
      </c>
      <c r="C51" s="579" t="str">
        <f>IF(基本情報入力シート!D73="","",基本情報入力シート!D73)</f>
        <v/>
      </c>
      <c r="D51" s="580" t="str">
        <f>IF(基本情報入力シート!E73="","",基本情報入力シート!E73)</f>
        <v/>
      </c>
      <c r="E51" s="580" t="str">
        <f>IF(基本情報入力シート!F73="","",基本情報入力シート!F73)</f>
        <v/>
      </c>
      <c r="F51" s="580" t="str">
        <f>IF(基本情報入力シート!G73="","",基本情報入力シート!G73)</f>
        <v/>
      </c>
      <c r="G51" s="580" t="str">
        <f>IF(基本情報入力シート!H73="","",基本情報入力シート!H73)</f>
        <v/>
      </c>
      <c r="H51" s="580" t="str">
        <f>IF(基本情報入力シート!I73="","",基本情報入力シート!I73)</f>
        <v/>
      </c>
      <c r="I51" s="580" t="str">
        <f>IF(基本情報入力シート!J73="","",基本情報入力シート!J73)</f>
        <v/>
      </c>
      <c r="J51" s="580" t="str">
        <f>IF(基本情報入力シート!K73="","",基本情報入力シート!K73)</f>
        <v/>
      </c>
      <c r="K51" s="581" t="str">
        <f>IF(基本情報入力シート!L73="","",基本情報入力シート!L73)</f>
        <v/>
      </c>
      <c r="L51" s="582" t="str">
        <f>IF(基本情報入力シート!M73="","",基本情報入力シート!M73)</f>
        <v/>
      </c>
      <c r="M51" s="582" t="str">
        <f>IF(基本情報入力シート!R73="","",基本情報入力シート!R73)</f>
        <v/>
      </c>
      <c r="N51" s="582" t="str">
        <f>IF(基本情報入力シート!W73="","",基本情報入力シート!W73)</f>
        <v/>
      </c>
      <c r="O51" s="577" t="str">
        <f>IF(基本情報入力シート!X73="","",基本情報入力シート!X73)</f>
        <v/>
      </c>
      <c r="P51" s="583" t="str">
        <f>IF(基本情報入力シート!Y73="","",基本情報入力シート!Y73)</f>
        <v/>
      </c>
      <c r="Q51" s="647"/>
      <c r="R51" s="426" t="str">
        <f>IF(基本情報入力シート!AB73="","",基本情報入力シート!AB73)</f>
        <v/>
      </c>
      <c r="S51" s="648"/>
      <c r="T51" s="584" t="str">
        <f>IF(P51="","",VLOOKUP(P51,[7]【参考】数式用!$J$2:$L$34,3,FALSE))</f>
        <v/>
      </c>
      <c r="U51" s="585" t="s">
        <v>141</v>
      </c>
      <c r="V51" s="649"/>
      <c r="W51" s="586" t="s">
        <v>142</v>
      </c>
      <c r="X51" s="649"/>
      <c r="Y51" s="587" t="s">
        <v>143</v>
      </c>
      <c r="Z51" s="650"/>
      <c r="AA51" s="588" t="s">
        <v>142</v>
      </c>
      <c r="AB51" s="649"/>
      <c r="AC51" s="588" t="s">
        <v>144</v>
      </c>
      <c r="AD51" s="589" t="s">
        <v>145</v>
      </c>
      <c r="AE51" s="694" t="str">
        <f t="shared" si="0"/>
        <v/>
      </c>
      <c r="AF51" s="592" t="s">
        <v>146</v>
      </c>
      <c r="AG51" s="591" t="str">
        <f t="shared" si="1"/>
        <v/>
      </c>
      <c r="AH51" s="698"/>
      <c r="AI51" s="699"/>
      <c r="AJ51" s="698"/>
      <c r="AK51" s="699"/>
    </row>
    <row r="52" spans="1:37" ht="36.75" customHeight="1">
      <c r="A52" s="577">
        <f t="shared" si="2"/>
        <v>41</v>
      </c>
      <c r="B52" s="578" t="str">
        <f>IF(基本情報入力シート!C74="","",基本情報入力シート!C74)</f>
        <v/>
      </c>
      <c r="C52" s="579" t="str">
        <f>IF(基本情報入力シート!D74="","",基本情報入力シート!D74)</f>
        <v/>
      </c>
      <c r="D52" s="580" t="str">
        <f>IF(基本情報入力シート!E74="","",基本情報入力シート!E74)</f>
        <v/>
      </c>
      <c r="E52" s="580" t="str">
        <f>IF(基本情報入力シート!F74="","",基本情報入力シート!F74)</f>
        <v/>
      </c>
      <c r="F52" s="580" t="str">
        <f>IF(基本情報入力シート!G74="","",基本情報入力シート!G74)</f>
        <v/>
      </c>
      <c r="G52" s="580" t="str">
        <f>IF(基本情報入力シート!H74="","",基本情報入力シート!H74)</f>
        <v/>
      </c>
      <c r="H52" s="580" t="str">
        <f>IF(基本情報入力シート!I74="","",基本情報入力シート!I74)</f>
        <v/>
      </c>
      <c r="I52" s="580" t="str">
        <f>IF(基本情報入力シート!J74="","",基本情報入力シート!J74)</f>
        <v/>
      </c>
      <c r="J52" s="580" t="str">
        <f>IF(基本情報入力シート!K74="","",基本情報入力シート!K74)</f>
        <v/>
      </c>
      <c r="K52" s="581" t="str">
        <f>IF(基本情報入力シート!L74="","",基本情報入力シート!L74)</f>
        <v/>
      </c>
      <c r="L52" s="582" t="str">
        <f>IF(基本情報入力シート!M74="","",基本情報入力シート!M74)</f>
        <v/>
      </c>
      <c r="M52" s="582" t="str">
        <f>IF(基本情報入力シート!R74="","",基本情報入力シート!R74)</f>
        <v/>
      </c>
      <c r="N52" s="582" t="str">
        <f>IF(基本情報入力シート!W74="","",基本情報入力シート!W74)</f>
        <v/>
      </c>
      <c r="O52" s="577" t="str">
        <f>IF(基本情報入力シート!X74="","",基本情報入力シート!X74)</f>
        <v/>
      </c>
      <c r="P52" s="583" t="str">
        <f>IF(基本情報入力シート!Y74="","",基本情報入力シート!Y74)</f>
        <v/>
      </c>
      <c r="Q52" s="647"/>
      <c r="R52" s="426" t="str">
        <f>IF(基本情報入力シート!AB74="","",基本情報入力シート!AB74)</f>
        <v/>
      </c>
      <c r="S52" s="648"/>
      <c r="T52" s="584" t="str">
        <f>IF(P52="","",VLOOKUP(P52,[7]【参考】数式用!$J$2:$L$34,3,FALSE))</f>
        <v/>
      </c>
      <c r="U52" s="585" t="s">
        <v>141</v>
      </c>
      <c r="V52" s="649"/>
      <c r="W52" s="586" t="s">
        <v>142</v>
      </c>
      <c r="X52" s="649"/>
      <c r="Y52" s="587" t="s">
        <v>143</v>
      </c>
      <c r="Z52" s="650"/>
      <c r="AA52" s="588" t="s">
        <v>142</v>
      </c>
      <c r="AB52" s="649"/>
      <c r="AC52" s="588" t="s">
        <v>144</v>
      </c>
      <c r="AD52" s="589" t="s">
        <v>145</v>
      </c>
      <c r="AE52" s="694" t="str">
        <f t="shared" si="0"/>
        <v/>
      </c>
      <c r="AF52" s="592" t="s">
        <v>146</v>
      </c>
      <c r="AG52" s="591" t="str">
        <f t="shared" si="1"/>
        <v/>
      </c>
      <c r="AH52" s="698"/>
      <c r="AI52" s="699"/>
      <c r="AJ52" s="698"/>
      <c r="AK52" s="699"/>
    </row>
    <row r="53" spans="1:37" ht="36.75" customHeight="1">
      <c r="A53" s="577">
        <f t="shared" si="2"/>
        <v>42</v>
      </c>
      <c r="B53" s="578" t="str">
        <f>IF(基本情報入力シート!C75="","",基本情報入力シート!C75)</f>
        <v/>
      </c>
      <c r="C53" s="579" t="str">
        <f>IF(基本情報入力シート!D75="","",基本情報入力シート!D75)</f>
        <v/>
      </c>
      <c r="D53" s="580" t="str">
        <f>IF(基本情報入力シート!E75="","",基本情報入力シート!E75)</f>
        <v/>
      </c>
      <c r="E53" s="580" t="str">
        <f>IF(基本情報入力シート!F75="","",基本情報入力シート!F75)</f>
        <v/>
      </c>
      <c r="F53" s="580" t="str">
        <f>IF(基本情報入力シート!G75="","",基本情報入力シート!G75)</f>
        <v/>
      </c>
      <c r="G53" s="580" t="str">
        <f>IF(基本情報入力シート!H75="","",基本情報入力シート!H75)</f>
        <v/>
      </c>
      <c r="H53" s="580" t="str">
        <f>IF(基本情報入力シート!I75="","",基本情報入力シート!I75)</f>
        <v/>
      </c>
      <c r="I53" s="580" t="str">
        <f>IF(基本情報入力シート!J75="","",基本情報入力シート!J75)</f>
        <v/>
      </c>
      <c r="J53" s="580" t="str">
        <f>IF(基本情報入力シート!K75="","",基本情報入力シート!K75)</f>
        <v/>
      </c>
      <c r="K53" s="581" t="str">
        <f>IF(基本情報入力シート!L75="","",基本情報入力シート!L75)</f>
        <v/>
      </c>
      <c r="L53" s="582" t="str">
        <f>IF(基本情報入力シート!M75="","",基本情報入力シート!M75)</f>
        <v/>
      </c>
      <c r="M53" s="582" t="str">
        <f>IF(基本情報入力シート!R75="","",基本情報入力シート!R75)</f>
        <v/>
      </c>
      <c r="N53" s="582" t="str">
        <f>IF(基本情報入力シート!W75="","",基本情報入力シート!W75)</f>
        <v/>
      </c>
      <c r="O53" s="577" t="str">
        <f>IF(基本情報入力シート!X75="","",基本情報入力シート!X75)</f>
        <v/>
      </c>
      <c r="P53" s="583" t="str">
        <f>IF(基本情報入力シート!Y75="","",基本情報入力シート!Y75)</f>
        <v/>
      </c>
      <c r="Q53" s="647"/>
      <c r="R53" s="426" t="str">
        <f>IF(基本情報入力シート!AB75="","",基本情報入力シート!AB75)</f>
        <v/>
      </c>
      <c r="S53" s="648"/>
      <c r="T53" s="584" t="str">
        <f>IF(P53="","",VLOOKUP(P53,[7]【参考】数式用!$J$2:$L$34,3,FALSE))</f>
        <v/>
      </c>
      <c r="U53" s="585" t="s">
        <v>141</v>
      </c>
      <c r="V53" s="649"/>
      <c r="W53" s="586" t="s">
        <v>142</v>
      </c>
      <c r="X53" s="649"/>
      <c r="Y53" s="587" t="s">
        <v>143</v>
      </c>
      <c r="Z53" s="650"/>
      <c r="AA53" s="588" t="s">
        <v>142</v>
      </c>
      <c r="AB53" s="649"/>
      <c r="AC53" s="588" t="s">
        <v>144</v>
      </c>
      <c r="AD53" s="589" t="s">
        <v>145</v>
      </c>
      <c r="AE53" s="694" t="str">
        <f t="shared" si="0"/>
        <v/>
      </c>
      <c r="AF53" s="592" t="s">
        <v>146</v>
      </c>
      <c r="AG53" s="591" t="str">
        <f t="shared" si="1"/>
        <v/>
      </c>
      <c r="AH53" s="698"/>
      <c r="AI53" s="699"/>
      <c r="AJ53" s="698"/>
      <c r="AK53" s="699"/>
    </row>
    <row r="54" spans="1:37" ht="36.75" customHeight="1">
      <c r="A54" s="577">
        <f t="shared" si="2"/>
        <v>43</v>
      </c>
      <c r="B54" s="578" t="str">
        <f>IF(基本情報入力シート!C76="","",基本情報入力シート!C76)</f>
        <v/>
      </c>
      <c r="C54" s="579" t="str">
        <f>IF(基本情報入力シート!D76="","",基本情報入力シート!D76)</f>
        <v/>
      </c>
      <c r="D54" s="580" t="str">
        <f>IF(基本情報入力シート!E76="","",基本情報入力シート!E76)</f>
        <v/>
      </c>
      <c r="E54" s="580" t="str">
        <f>IF(基本情報入力シート!F76="","",基本情報入力シート!F76)</f>
        <v/>
      </c>
      <c r="F54" s="580" t="str">
        <f>IF(基本情報入力シート!G76="","",基本情報入力シート!G76)</f>
        <v/>
      </c>
      <c r="G54" s="580" t="str">
        <f>IF(基本情報入力シート!H76="","",基本情報入力シート!H76)</f>
        <v/>
      </c>
      <c r="H54" s="580" t="str">
        <f>IF(基本情報入力シート!I76="","",基本情報入力シート!I76)</f>
        <v/>
      </c>
      <c r="I54" s="580" t="str">
        <f>IF(基本情報入力シート!J76="","",基本情報入力シート!J76)</f>
        <v/>
      </c>
      <c r="J54" s="580" t="str">
        <f>IF(基本情報入力シート!K76="","",基本情報入力シート!K76)</f>
        <v/>
      </c>
      <c r="K54" s="581" t="str">
        <f>IF(基本情報入力シート!L76="","",基本情報入力シート!L76)</f>
        <v/>
      </c>
      <c r="L54" s="582" t="str">
        <f>IF(基本情報入力シート!M76="","",基本情報入力シート!M76)</f>
        <v/>
      </c>
      <c r="M54" s="582" t="str">
        <f>IF(基本情報入力シート!R76="","",基本情報入力シート!R76)</f>
        <v/>
      </c>
      <c r="N54" s="582" t="str">
        <f>IF(基本情報入力シート!W76="","",基本情報入力シート!W76)</f>
        <v/>
      </c>
      <c r="O54" s="577" t="str">
        <f>IF(基本情報入力シート!X76="","",基本情報入力シート!X76)</f>
        <v/>
      </c>
      <c r="P54" s="583" t="str">
        <f>IF(基本情報入力シート!Y76="","",基本情報入力シート!Y76)</f>
        <v/>
      </c>
      <c r="Q54" s="647"/>
      <c r="R54" s="426" t="str">
        <f>IF(基本情報入力シート!AB76="","",基本情報入力シート!AB76)</f>
        <v/>
      </c>
      <c r="S54" s="648"/>
      <c r="T54" s="584" t="str">
        <f>IF(P54="","",VLOOKUP(P54,[7]【参考】数式用!$J$2:$L$34,3,FALSE))</f>
        <v/>
      </c>
      <c r="U54" s="585" t="s">
        <v>141</v>
      </c>
      <c r="V54" s="649"/>
      <c r="W54" s="586" t="s">
        <v>142</v>
      </c>
      <c r="X54" s="649"/>
      <c r="Y54" s="587" t="s">
        <v>143</v>
      </c>
      <c r="Z54" s="650"/>
      <c r="AA54" s="588" t="s">
        <v>142</v>
      </c>
      <c r="AB54" s="649"/>
      <c r="AC54" s="588" t="s">
        <v>144</v>
      </c>
      <c r="AD54" s="589" t="s">
        <v>145</v>
      </c>
      <c r="AE54" s="694" t="str">
        <f t="shared" si="0"/>
        <v/>
      </c>
      <c r="AF54" s="592" t="s">
        <v>146</v>
      </c>
      <c r="AG54" s="591" t="str">
        <f t="shared" si="1"/>
        <v/>
      </c>
      <c r="AH54" s="698"/>
      <c r="AI54" s="699"/>
      <c r="AJ54" s="698"/>
      <c r="AK54" s="699"/>
    </row>
    <row r="55" spans="1:37" ht="36.75" customHeight="1">
      <c r="A55" s="577">
        <f t="shared" si="2"/>
        <v>44</v>
      </c>
      <c r="B55" s="578" t="str">
        <f>IF(基本情報入力シート!C77="","",基本情報入力シート!C77)</f>
        <v/>
      </c>
      <c r="C55" s="579" t="str">
        <f>IF(基本情報入力シート!D77="","",基本情報入力シート!D77)</f>
        <v/>
      </c>
      <c r="D55" s="580" t="str">
        <f>IF(基本情報入力シート!E77="","",基本情報入力シート!E77)</f>
        <v/>
      </c>
      <c r="E55" s="580" t="str">
        <f>IF(基本情報入力シート!F77="","",基本情報入力シート!F77)</f>
        <v/>
      </c>
      <c r="F55" s="580" t="str">
        <f>IF(基本情報入力シート!G77="","",基本情報入力シート!G77)</f>
        <v/>
      </c>
      <c r="G55" s="580" t="str">
        <f>IF(基本情報入力シート!H77="","",基本情報入力シート!H77)</f>
        <v/>
      </c>
      <c r="H55" s="580" t="str">
        <f>IF(基本情報入力シート!I77="","",基本情報入力シート!I77)</f>
        <v/>
      </c>
      <c r="I55" s="580" t="str">
        <f>IF(基本情報入力シート!J77="","",基本情報入力シート!J77)</f>
        <v/>
      </c>
      <c r="J55" s="580" t="str">
        <f>IF(基本情報入力シート!K77="","",基本情報入力シート!K77)</f>
        <v/>
      </c>
      <c r="K55" s="581" t="str">
        <f>IF(基本情報入力シート!L77="","",基本情報入力シート!L77)</f>
        <v/>
      </c>
      <c r="L55" s="582" t="str">
        <f>IF(基本情報入力シート!M77="","",基本情報入力シート!M77)</f>
        <v/>
      </c>
      <c r="M55" s="582" t="str">
        <f>IF(基本情報入力シート!R77="","",基本情報入力シート!R77)</f>
        <v/>
      </c>
      <c r="N55" s="582" t="str">
        <f>IF(基本情報入力シート!W77="","",基本情報入力シート!W77)</f>
        <v/>
      </c>
      <c r="O55" s="577" t="str">
        <f>IF(基本情報入力シート!X77="","",基本情報入力シート!X77)</f>
        <v/>
      </c>
      <c r="P55" s="583" t="str">
        <f>IF(基本情報入力シート!Y77="","",基本情報入力シート!Y77)</f>
        <v/>
      </c>
      <c r="Q55" s="647"/>
      <c r="R55" s="426" t="str">
        <f>IF(基本情報入力シート!AB77="","",基本情報入力シート!AB77)</f>
        <v/>
      </c>
      <c r="S55" s="648"/>
      <c r="T55" s="584" t="str">
        <f>IF(P55="","",VLOOKUP(P55,[7]【参考】数式用!$J$2:$L$34,3,FALSE))</f>
        <v/>
      </c>
      <c r="U55" s="585" t="s">
        <v>141</v>
      </c>
      <c r="V55" s="649"/>
      <c r="W55" s="586" t="s">
        <v>142</v>
      </c>
      <c r="X55" s="649"/>
      <c r="Y55" s="587" t="s">
        <v>143</v>
      </c>
      <c r="Z55" s="650"/>
      <c r="AA55" s="588" t="s">
        <v>142</v>
      </c>
      <c r="AB55" s="649"/>
      <c r="AC55" s="588" t="s">
        <v>144</v>
      </c>
      <c r="AD55" s="589" t="s">
        <v>145</v>
      </c>
      <c r="AE55" s="694" t="str">
        <f t="shared" si="0"/>
        <v/>
      </c>
      <c r="AF55" s="592" t="s">
        <v>146</v>
      </c>
      <c r="AG55" s="591" t="str">
        <f t="shared" si="1"/>
        <v/>
      </c>
      <c r="AH55" s="698"/>
      <c r="AI55" s="699"/>
      <c r="AJ55" s="698"/>
      <c r="AK55" s="699"/>
    </row>
    <row r="56" spans="1:37" ht="36.75" customHeight="1">
      <c r="A56" s="577">
        <f t="shared" si="2"/>
        <v>45</v>
      </c>
      <c r="B56" s="578" t="str">
        <f>IF(基本情報入力シート!C78="","",基本情報入力シート!C78)</f>
        <v/>
      </c>
      <c r="C56" s="579" t="str">
        <f>IF(基本情報入力シート!D78="","",基本情報入力シート!D78)</f>
        <v/>
      </c>
      <c r="D56" s="580" t="str">
        <f>IF(基本情報入力シート!E78="","",基本情報入力シート!E78)</f>
        <v/>
      </c>
      <c r="E56" s="580" t="str">
        <f>IF(基本情報入力シート!F78="","",基本情報入力シート!F78)</f>
        <v/>
      </c>
      <c r="F56" s="580" t="str">
        <f>IF(基本情報入力シート!G78="","",基本情報入力シート!G78)</f>
        <v/>
      </c>
      <c r="G56" s="580" t="str">
        <f>IF(基本情報入力シート!H78="","",基本情報入力シート!H78)</f>
        <v/>
      </c>
      <c r="H56" s="580" t="str">
        <f>IF(基本情報入力シート!I78="","",基本情報入力シート!I78)</f>
        <v/>
      </c>
      <c r="I56" s="580" t="str">
        <f>IF(基本情報入力シート!J78="","",基本情報入力シート!J78)</f>
        <v/>
      </c>
      <c r="J56" s="580" t="str">
        <f>IF(基本情報入力シート!K78="","",基本情報入力シート!K78)</f>
        <v/>
      </c>
      <c r="K56" s="581" t="str">
        <f>IF(基本情報入力シート!L78="","",基本情報入力シート!L78)</f>
        <v/>
      </c>
      <c r="L56" s="582" t="str">
        <f>IF(基本情報入力シート!M78="","",基本情報入力シート!M78)</f>
        <v/>
      </c>
      <c r="M56" s="582" t="str">
        <f>IF(基本情報入力シート!R78="","",基本情報入力シート!R78)</f>
        <v/>
      </c>
      <c r="N56" s="582" t="str">
        <f>IF(基本情報入力シート!W78="","",基本情報入力シート!W78)</f>
        <v/>
      </c>
      <c r="O56" s="577" t="str">
        <f>IF(基本情報入力シート!X78="","",基本情報入力シート!X78)</f>
        <v/>
      </c>
      <c r="P56" s="583" t="str">
        <f>IF(基本情報入力シート!Y78="","",基本情報入力シート!Y78)</f>
        <v/>
      </c>
      <c r="Q56" s="647"/>
      <c r="R56" s="426" t="str">
        <f>IF(基本情報入力シート!AB78="","",基本情報入力シート!AB78)</f>
        <v/>
      </c>
      <c r="S56" s="648"/>
      <c r="T56" s="584" t="str">
        <f>IF(P56="","",VLOOKUP(P56,[7]【参考】数式用!$J$2:$L$34,3,FALSE))</f>
        <v/>
      </c>
      <c r="U56" s="585" t="s">
        <v>141</v>
      </c>
      <c r="V56" s="649"/>
      <c r="W56" s="586" t="s">
        <v>142</v>
      </c>
      <c r="X56" s="649"/>
      <c r="Y56" s="587" t="s">
        <v>143</v>
      </c>
      <c r="Z56" s="650"/>
      <c r="AA56" s="588" t="s">
        <v>142</v>
      </c>
      <c r="AB56" s="649"/>
      <c r="AC56" s="588" t="s">
        <v>144</v>
      </c>
      <c r="AD56" s="589" t="s">
        <v>145</v>
      </c>
      <c r="AE56" s="694" t="str">
        <f t="shared" si="0"/>
        <v/>
      </c>
      <c r="AF56" s="592" t="s">
        <v>146</v>
      </c>
      <c r="AG56" s="591" t="str">
        <f t="shared" si="1"/>
        <v/>
      </c>
      <c r="AH56" s="698"/>
      <c r="AI56" s="699"/>
      <c r="AJ56" s="698"/>
      <c r="AK56" s="699"/>
    </row>
    <row r="57" spans="1:37" ht="36.75" customHeight="1">
      <c r="A57" s="577">
        <f t="shared" si="2"/>
        <v>46</v>
      </c>
      <c r="B57" s="578" t="str">
        <f>IF(基本情報入力シート!C79="","",基本情報入力シート!C79)</f>
        <v/>
      </c>
      <c r="C57" s="579" t="str">
        <f>IF(基本情報入力シート!D79="","",基本情報入力シート!D79)</f>
        <v/>
      </c>
      <c r="D57" s="580" t="str">
        <f>IF(基本情報入力シート!E79="","",基本情報入力シート!E79)</f>
        <v/>
      </c>
      <c r="E57" s="580" t="str">
        <f>IF(基本情報入力シート!F79="","",基本情報入力シート!F79)</f>
        <v/>
      </c>
      <c r="F57" s="580" t="str">
        <f>IF(基本情報入力シート!G79="","",基本情報入力シート!G79)</f>
        <v/>
      </c>
      <c r="G57" s="580" t="str">
        <f>IF(基本情報入力シート!H79="","",基本情報入力シート!H79)</f>
        <v/>
      </c>
      <c r="H57" s="580" t="str">
        <f>IF(基本情報入力シート!I79="","",基本情報入力シート!I79)</f>
        <v/>
      </c>
      <c r="I57" s="580" t="str">
        <f>IF(基本情報入力シート!J79="","",基本情報入力シート!J79)</f>
        <v/>
      </c>
      <c r="J57" s="580" t="str">
        <f>IF(基本情報入力シート!K79="","",基本情報入力シート!K79)</f>
        <v/>
      </c>
      <c r="K57" s="581" t="str">
        <f>IF(基本情報入力シート!L79="","",基本情報入力シート!L79)</f>
        <v/>
      </c>
      <c r="L57" s="582" t="str">
        <f>IF(基本情報入力シート!M79="","",基本情報入力シート!M79)</f>
        <v/>
      </c>
      <c r="M57" s="582" t="str">
        <f>IF(基本情報入力シート!R79="","",基本情報入力シート!R79)</f>
        <v/>
      </c>
      <c r="N57" s="582" t="str">
        <f>IF(基本情報入力シート!W79="","",基本情報入力シート!W79)</f>
        <v/>
      </c>
      <c r="O57" s="577" t="str">
        <f>IF(基本情報入力シート!X79="","",基本情報入力シート!X79)</f>
        <v/>
      </c>
      <c r="P57" s="583" t="str">
        <f>IF(基本情報入力シート!Y79="","",基本情報入力シート!Y79)</f>
        <v/>
      </c>
      <c r="Q57" s="647"/>
      <c r="R57" s="426" t="str">
        <f>IF(基本情報入力シート!AB79="","",基本情報入力シート!AB79)</f>
        <v/>
      </c>
      <c r="S57" s="648"/>
      <c r="T57" s="584" t="str">
        <f>IF(P57="","",VLOOKUP(P57,[7]【参考】数式用!$J$2:$L$34,3,FALSE))</f>
        <v/>
      </c>
      <c r="U57" s="585" t="s">
        <v>141</v>
      </c>
      <c r="V57" s="649"/>
      <c r="W57" s="586" t="s">
        <v>142</v>
      </c>
      <c r="X57" s="649"/>
      <c r="Y57" s="587" t="s">
        <v>143</v>
      </c>
      <c r="Z57" s="650"/>
      <c r="AA57" s="588" t="s">
        <v>142</v>
      </c>
      <c r="AB57" s="649"/>
      <c r="AC57" s="588" t="s">
        <v>144</v>
      </c>
      <c r="AD57" s="589" t="s">
        <v>145</v>
      </c>
      <c r="AE57" s="694" t="str">
        <f t="shared" si="0"/>
        <v/>
      </c>
      <c r="AF57" s="592" t="s">
        <v>146</v>
      </c>
      <c r="AG57" s="591" t="str">
        <f t="shared" si="1"/>
        <v/>
      </c>
      <c r="AH57" s="698"/>
      <c r="AI57" s="699"/>
      <c r="AJ57" s="698"/>
      <c r="AK57" s="699"/>
    </row>
    <row r="58" spans="1:37" ht="36.75" customHeight="1">
      <c r="A58" s="577">
        <f t="shared" si="2"/>
        <v>47</v>
      </c>
      <c r="B58" s="578" t="str">
        <f>IF(基本情報入力シート!C80="","",基本情報入力シート!C80)</f>
        <v/>
      </c>
      <c r="C58" s="579" t="str">
        <f>IF(基本情報入力シート!D80="","",基本情報入力シート!D80)</f>
        <v/>
      </c>
      <c r="D58" s="580" t="str">
        <f>IF(基本情報入力シート!E80="","",基本情報入力シート!E80)</f>
        <v/>
      </c>
      <c r="E58" s="580" t="str">
        <f>IF(基本情報入力シート!F80="","",基本情報入力シート!F80)</f>
        <v/>
      </c>
      <c r="F58" s="580" t="str">
        <f>IF(基本情報入力シート!G80="","",基本情報入力シート!G80)</f>
        <v/>
      </c>
      <c r="G58" s="580" t="str">
        <f>IF(基本情報入力シート!H80="","",基本情報入力シート!H80)</f>
        <v/>
      </c>
      <c r="H58" s="580" t="str">
        <f>IF(基本情報入力シート!I80="","",基本情報入力シート!I80)</f>
        <v/>
      </c>
      <c r="I58" s="580" t="str">
        <f>IF(基本情報入力シート!J80="","",基本情報入力シート!J80)</f>
        <v/>
      </c>
      <c r="J58" s="580" t="str">
        <f>IF(基本情報入力シート!K80="","",基本情報入力シート!K80)</f>
        <v/>
      </c>
      <c r="K58" s="581" t="str">
        <f>IF(基本情報入力シート!L80="","",基本情報入力シート!L80)</f>
        <v/>
      </c>
      <c r="L58" s="582" t="str">
        <f>IF(基本情報入力シート!M80="","",基本情報入力シート!M80)</f>
        <v/>
      </c>
      <c r="M58" s="582" t="str">
        <f>IF(基本情報入力シート!R80="","",基本情報入力シート!R80)</f>
        <v/>
      </c>
      <c r="N58" s="582" t="str">
        <f>IF(基本情報入力シート!W80="","",基本情報入力シート!W80)</f>
        <v/>
      </c>
      <c r="O58" s="577" t="str">
        <f>IF(基本情報入力シート!X80="","",基本情報入力シート!X80)</f>
        <v/>
      </c>
      <c r="P58" s="583" t="str">
        <f>IF(基本情報入力シート!Y80="","",基本情報入力シート!Y80)</f>
        <v/>
      </c>
      <c r="Q58" s="647"/>
      <c r="R58" s="426" t="str">
        <f>IF(基本情報入力シート!AB80="","",基本情報入力シート!AB80)</f>
        <v/>
      </c>
      <c r="S58" s="648"/>
      <c r="T58" s="584" t="str">
        <f>IF(P58="","",VLOOKUP(P58,[7]【参考】数式用!$J$2:$L$34,3,FALSE))</f>
        <v/>
      </c>
      <c r="U58" s="585" t="s">
        <v>141</v>
      </c>
      <c r="V58" s="649"/>
      <c r="W58" s="586" t="s">
        <v>142</v>
      </c>
      <c r="X58" s="649"/>
      <c r="Y58" s="587" t="s">
        <v>143</v>
      </c>
      <c r="Z58" s="650"/>
      <c r="AA58" s="588" t="s">
        <v>142</v>
      </c>
      <c r="AB58" s="649"/>
      <c r="AC58" s="588" t="s">
        <v>144</v>
      </c>
      <c r="AD58" s="589" t="s">
        <v>145</v>
      </c>
      <c r="AE58" s="694" t="str">
        <f t="shared" si="0"/>
        <v/>
      </c>
      <c r="AF58" s="592" t="s">
        <v>146</v>
      </c>
      <c r="AG58" s="591" t="str">
        <f t="shared" si="1"/>
        <v/>
      </c>
      <c r="AH58" s="698"/>
      <c r="AI58" s="699"/>
      <c r="AJ58" s="698"/>
      <c r="AK58" s="699"/>
    </row>
    <row r="59" spans="1:37" ht="36.75" customHeight="1">
      <c r="A59" s="577">
        <f t="shared" si="2"/>
        <v>48</v>
      </c>
      <c r="B59" s="578" t="str">
        <f>IF(基本情報入力シート!C81="","",基本情報入力シート!C81)</f>
        <v/>
      </c>
      <c r="C59" s="579" t="str">
        <f>IF(基本情報入力シート!D81="","",基本情報入力シート!D81)</f>
        <v/>
      </c>
      <c r="D59" s="580" t="str">
        <f>IF(基本情報入力シート!E81="","",基本情報入力シート!E81)</f>
        <v/>
      </c>
      <c r="E59" s="580" t="str">
        <f>IF(基本情報入力シート!F81="","",基本情報入力シート!F81)</f>
        <v/>
      </c>
      <c r="F59" s="580" t="str">
        <f>IF(基本情報入力シート!G81="","",基本情報入力シート!G81)</f>
        <v/>
      </c>
      <c r="G59" s="580" t="str">
        <f>IF(基本情報入力シート!H81="","",基本情報入力シート!H81)</f>
        <v/>
      </c>
      <c r="H59" s="580" t="str">
        <f>IF(基本情報入力シート!I81="","",基本情報入力シート!I81)</f>
        <v/>
      </c>
      <c r="I59" s="580" t="str">
        <f>IF(基本情報入力シート!J81="","",基本情報入力シート!J81)</f>
        <v/>
      </c>
      <c r="J59" s="580" t="str">
        <f>IF(基本情報入力シート!K81="","",基本情報入力シート!K81)</f>
        <v/>
      </c>
      <c r="K59" s="581" t="str">
        <f>IF(基本情報入力シート!L81="","",基本情報入力シート!L81)</f>
        <v/>
      </c>
      <c r="L59" s="582" t="str">
        <f>IF(基本情報入力シート!M81="","",基本情報入力シート!M81)</f>
        <v/>
      </c>
      <c r="M59" s="582" t="str">
        <f>IF(基本情報入力シート!R81="","",基本情報入力シート!R81)</f>
        <v/>
      </c>
      <c r="N59" s="582" t="str">
        <f>IF(基本情報入力シート!W81="","",基本情報入力シート!W81)</f>
        <v/>
      </c>
      <c r="O59" s="577" t="str">
        <f>IF(基本情報入力シート!X81="","",基本情報入力シート!X81)</f>
        <v/>
      </c>
      <c r="P59" s="583" t="str">
        <f>IF(基本情報入力シート!Y81="","",基本情報入力シート!Y81)</f>
        <v/>
      </c>
      <c r="Q59" s="647"/>
      <c r="R59" s="426" t="str">
        <f>IF(基本情報入力シート!AB81="","",基本情報入力シート!AB81)</f>
        <v/>
      </c>
      <c r="S59" s="648"/>
      <c r="T59" s="584" t="str">
        <f>IF(P59="","",VLOOKUP(P59,[7]【参考】数式用!$J$2:$L$34,3,FALSE))</f>
        <v/>
      </c>
      <c r="U59" s="585" t="s">
        <v>141</v>
      </c>
      <c r="V59" s="649"/>
      <c r="W59" s="586" t="s">
        <v>142</v>
      </c>
      <c r="X59" s="649"/>
      <c r="Y59" s="587" t="s">
        <v>143</v>
      </c>
      <c r="Z59" s="650"/>
      <c r="AA59" s="588" t="s">
        <v>142</v>
      </c>
      <c r="AB59" s="649"/>
      <c r="AC59" s="588" t="s">
        <v>144</v>
      </c>
      <c r="AD59" s="589" t="s">
        <v>145</v>
      </c>
      <c r="AE59" s="694" t="str">
        <f t="shared" si="0"/>
        <v/>
      </c>
      <c r="AF59" s="592" t="s">
        <v>146</v>
      </c>
      <c r="AG59" s="591" t="str">
        <f t="shared" si="1"/>
        <v/>
      </c>
      <c r="AH59" s="698"/>
      <c r="AI59" s="699"/>
      <c r="AJ59" s="698"/>
      <c r="AK59" s="699"/>
    </row>
    <row r="60" spans="1:37" ht="36.75" customHeight="1">
      <c r="A60" s="577">
        <f t="shared" si="2"/>
        <v>49</v>
      </c>
      <c r="B60" s="578" t="str">
        <f>IF(基本情報入力シート!C82="","",基本情報入力シート!C82)</f>
        <v/>
      </c>
      <c r="C60" s="579" t="str">
        <f>IF(基本情報入力シート!D82="","",基本情報入力シート!D82)</f>
        <v/>
      </c>
      <c r="D60" s="580" t="str">
        <f>IF(基本情報入力シート!E82="","",基本情報入力シート!E82)</f>
        <v/>
      </c>
      <c r="E60" s="580" t="str">
        <f>IF(基本情報入力シート!F82="","",基本情報入力シート!F82)</f>
        <v/>
      </c>
      <c r="F60" s="580" t="str">
        <f>IF(基本情報入力シート!G82="","",基本情報入力シート!G82)</f>
        <v/>
      </c>
      <c r="G60" s="580" t="str">
        <f>IF(基本情報入力シート!H82="","",基本情報入力シート!H82)</f>
        <v/>
      </c>
      <c r="H60" s="580" t="str">
        <f>IF(基本情報入力シート!I82="","",基本情報入力シート!I82)</f>
        <v/>
      </c>
      <c r="I60" s="580" t="str">
        <f>IF(基本情報入力シート!J82="","",基本情報入力シート!J82)</f>
        <v/>
      </c>
      <c r="J60" s="580" t="str">
        <f>IF(基本情報入力シート!K82="","",基本情報入力シート!K82)</f>
        <v/>
      </c>
      <c r="K60" s="581" t="str">
        <f>IF(基本情報入力シート!L82="","",基本情報入力シート!L82)</f>
        <v/>
      </c>
      <c r="L60" s="582" t="str">
        <f>IF(基本情報入力シート!M82="","",基本情報入力シート!M82)</f>
        <v/>
      </c>
      <c r="M60" s="582" t="str">
        <f>IF(基本情報入力シート!R82="","",基本情報入力シート!R82)</f>
        <v/>
      </c>
      <c r="N60" s="582" t="str">
        <f>IF(基本情報入力シート!W82="","",基本情報入力シート!W82)</f>
        <v/>
      </c>
      <c r="O60" s="577" t="str">
        <f>IF(基本情報入力シート!X82="","",基本情報入力シート!X82)</f>
        <v/>
      </c>
      <c r="P60" s="583" t="str">
        <f>IF(基本情報入力シート!Y82="","",基本情報入力シート!Y82)</f>
        <v/>
      </c>
      <c r="Q60" s="647"/>
      <c r="R60" s="426" t="str">
        <f>IF(基本情報入力シート!AB82="","",基本情報入力シート!AB82)</f>
        <v/>
      </c>
      <c r="S60" s="648"/>
      <c r="T60" s="584" t="str">
        <f>IF(P60="","",VLOOKUP(P60,[7]【参考】数式用!$J$2:$L$34,3,FALSE))</f>
        <v/>
      </c>
      <c r="U60" s="585" t="s">
        <v>141</v>
      </c>
      <c r="V60" s="649"/>
      <c r="W60" s="586" t="s">
        <v>142</v>
      </c>
      <c r="X60" s="649"/>
      <c r="Y60" s="587" t="s">
        <v>143</v>
      </c>
      <c r="Z60" s="650"/>
      <c r="AA60" s="588" t="s">
        <v>142</v>
      </c>
      <c r="AB60" s="649"/>
      <c r="AC60" s="588" t="s">
        <v>144</v>
      </c>
      <c r="AD60" s="589" t="s">
        <v>145</v>
      </c>
      <c r="AE60" s="694" t="str">
        <f t="shared" si="0"/>
        <v/>
      </c>
      <c r="AF60" s="592" t="s">
        <v>146</v>
      </c>
      <c r="AG60" s="591" t="str">
        <f t="shared" si="1"/>
        <v/>
      </c>
      <c r="AH60" s="698"/>
      <c r="AI60" s="699"/>
      <c r="AJ60" s="698"/>
      <c r="AK60" s="699"/>
    </row>
    <row r="61" spans="1:37" ht="36.75" customHeight="1">
      <c r="A61" s="577">
        <f t="shared" si="2"/>
        <v>50</v>
      </c>
      <c r="B61" s="578" t="str">
        <f>IF(基本情報入力シート!C83="","",基本情報入力シート!C83)</f>
        <v/>
      </c>
      <c r="C61" s="579" t="str">
        <f>IF(基本情報入力シート!D83="","",基本情報入力シート!D83)</f>
        <v/>
      </c>
      <c r="D61" s="580" t="str">
        <f>IF(基本情報入力シート!E83="","",基本情報入力シート!E83)</f>
        <v/>
      </c>
      <c r="E61" s="580" t="str">
        <f>IF(基本情報入力シート!F83="","",基本情報入力シート!F83)</f>
        <v/>
      </c>
      <c r="F61" s="580" t="str">
        <f>IF(基本情報入力シート!G83="","",基本情報入力シート!G83)</f>
        <v/>
      </c>
      <c r="G61" s="580" t="str">
        <f>IF(基本情報入力シート!H83="","",基本情報入力シート!H83)</f>
        <v/>
      </c>
      <c r="H61" s="580" t="str">
        <f>IF(基本情報入力シート!I83="","",基本情報入力シート!I83)</f>
        <v/>
      </c>
      <c r="I61" s="580" t="str">
        <f>IF(基本情報入力シート!J83="","",基本情報入力シート!J83)</f>
        <v/>
      </c>
      <c r="J61" s="580" t="str">
        <f>IF(基本情報入力シート!K83="","",基本情報入力シート!K83)</f>
        <v/>
      </c>
      <c r="K61" s="581" t="str">
        <f>IF(基本情報入力シート!L83="","",基本情報入力シート!L83)</f>
        <v/>
      </c>
      <c r="L61" s="582" t="str">
        <f>IF(基本情報入力シート!M83="","",基本情報入力シート!M83)</f>
        <v/>
      </c>
      <c r="M61" s="582" t="str">
        <f>IF(基本情報入力シート!R83="","",基本情報入力シート!R83)</f>
        <v/>
      </c>
      <c r="N61" s="582" t="str">
        <f>IF(基本情報入力シート!W83="","",基本情報入力シート!W83)</f>
        <v/>
      </c>
      <c r="O61" s="577" t="str">
        <f>IF(基本情報入力シート!X83="","",基本情報入力シート!X83)</f>
        <v/>
      </c>
      <c r="P61" s="583" t="str">
        <f>IF(基本情報入力シート!Y83="","",基本情報入力シート!Y83)</f>
        <v/>
      </c>
      <c r="Q61" s="647"/>
      <c r="R61" s="426" t="str">
        <f>IF(基本情報入力シート!AB83="","",基本情報入力シート!AB83)</f>
        <v/>
      </c>
      <c r="S61" s="648"/>
      <c r="T61" s="584" t="str">
        <f>IF(P61="","",VLOOKUP(P61,[7]【参考】数式用!$J$2:$L$34,3,FALSE))</f>
        <v/>
      </c>
      <c r="U61" s="585" t="s">
        <v>141</v>
      </c>
      <c r="V61" s="649"/>
      <c r="W61" s="586" t="s">
        <v>142</v>
      </c>
      <c r="X61" s="649"/>
      <c r="Y61" s="587" t="s">
        <v>143</v>
      </c>
      <c r="Z61" s="650"/>
      <c r="AA61" s="588" t="s">
        <v>142</v>
      </c>
      <c r="AB61" s="649"/>
      <c r="AC61" s="588" t="s">
        <v>144</v>
      </c>
      <c r="AD61" s="589" t="s">
        <v>145</v>
      </c>
      <c r="AE61" s="694" t="str">
        <f t="shared" si="0"/>
        <v/>
      </c>
      <c r="AF61" s="592" t="s">
        <v>146</v>
      </c>
      <c r="AG61" s="591" t="str">
        <f t="shared" si="1"/>
        <v/>
      </c>
      <c r="AH61" s="698"/>
      <c r="AI61" s="699"/>
      <c r="AJ61" s="698"/>
      <c r="AK61" s="699"/>
    </row>
    <row r="62" spans="1:37" ht="36.75" customHeight="1">
      <c r="A62" s="577">
        <f t="shared" si="2"/>
        <v>51</v>
      </c>
      <c r="B62" s="578" t="str">
        <f>IF(基本情報入力シート!C84="","",基本情報入力シート!C84)</f>
        <v/>
      </c>
      <c r="C62" s="579" t="str">
        <f>IF(基本情報入力シート!D84="","",基本情報入力シート!D84)</f>
        <v/>
      </c>
      <c r="D62" s="580" t="str">
        <f>IF(基本情報入力シート!E84="","",基本情報入力シート!E84)</f>
        <v/>
      </c>
      <c r="E62" s="580" t="str">
        <f>IF(基本情報入力シート!F84="","",基本情報入力シート!F84)</f>
        <v/>
      </c>
      <c r="F62" s="580" t="str">
        <f>IF(基本情報入力シート!G84="","",基本情報入力シート!G84)</f>
        <v/>
      </c>
      <c r="G62" s="580" t="str">
        <f>IF(基本情報入力シート!H84="","",基本情報入力シート!H84)</f>
        <v/>
      </c>
      <c r="H62" s="580" t="str">
        <f>IF(基本情報入力シート!I84="","",基本情報入力シート!I84)</f>
        <v/>
      </c>
      <c r="I62" s="580" t="str">
        <f>IF(基本情報入力シート!J84="","",基本情報入力シート!J84)</f>
        <v/>
      </c>
      <c r="J62" s="580" t="str">
        <f>IF(基本情報入力シート!K84="","",基本情報入力シート!K84)</f>
        <v/>
      </c>
      <c r="K62" s="581" t="str">
        <f>IF(基本情報入力シート!L84="","",基本情報入力シート!L84)</f>
        <v/>
      </c>
      <c r="L62" s="582" t="str">
        <f>IF(基本情報入力シート!M84="","",基本情報入力シート!M84)</f>
        <v/>
      </c>
      <c r="M62" s="582" t="str">
        <f>IF(基本情報入力シート!R84="","",基本情報入力シート!R84)</f>
        <v/>
      </c>
      <c r="N62" s="582" t="str">
        <f>IF(基本情報入力シート!W84="","",基本情報入力シート!W84)</f>
        <v/>
      </c>
      <c r="O62" s="577" t="str">
        <f>IF(基本情報入力シート!X84="","",基本情報入力シート!X84)</f>
        <v/>
      </c>
      <c r="P62" s="583" t="str">
        <f>IF(基本情報入力シート!Y84="","",基本情報入力シート!Y84)</f>
        <v/>
      </c>
      <c r="Q62" s="647"/>
      <c r="R62" s="426" t="str">
        <f>IF(基本情報入力シート!AB84="","",基本情報入力シート!AB84)</f>
        <v/>
      </c>
      <c r="S62" s="648"/>
      <c r="T62" s="584" t="str">
        <f>IF(P62="","",VLOOKUP(P62,[7]【参考】数式用!$J$2:$L$34,3,FALSE))</f>
        <v/>
      </c>
      <c r="U62" s="585" t="s">
        <v>141</v>
      </c>
      <c r="V62" s="649"/>
      <c r="W62" s="586" t="s">
        <v>142</v>
      </c>
      <c r="X62" s="649"/>
      <c r="Y62" s="587" t="s">
        <v>143</v>
      </c>
      <c r="Z62" s="650"/>
      <c r="AA62" s="588" t="s">
        <v>142</v>
      </c>
      <c r="AB62" s="649"/>
      <c r="AC62" s="588" t="s">
        <v>144</v>
      </c>
      <c r="AD62" s="589" t="s">
        <v>145</v>
      </c>
      <c r="AE62" s="694" t="str">
        <f t="shared" si="0"/>
        <v/>
      </c>
      <c r="AF62" s="592" t="s">
        <v>146</v>
      </c>
      <c r="AG62" s="591" t="str">
        <f t="shared" si="1"/>
        <v/>
      </c>
      <c r="AH62" s="698"/>
      <c r="AI62" s="699"/>
      <c r="AJ62" s="698"/>
      <c r="AK62" s="699"/>
    </row>
    <row r="63" spans="1:37" ht="36.75" customHeight="1">
      <c r="A63" s="577">
        <f t="shared" si="2"/>
        <v>52</v>
      </c>
      <c r="B63" s="578" t="str">
        <f>IF(基本情報入力シート!C85="","",基本情報入力シート!C85)</f>
        <v/>
      </c>
      <c r="C63" s="579" t="str">
        <f>IF(基本情報入力シート!D85="","",基本情報入力シート!D85)</f>
        <v/>
      </c>
      <c r="D63" s="580" t="str">
        <f>IF(基本情報入力シート!E85="","",基本情報入力シート!E85)</f>
        <v/>
      </c>
      <c r="E63" s="580" t="str">
        <f>IF(基本情報入力シート!F85="","",基本情報入力シート!F85)</f>
        <v/>
      </c>
      <c r="F63" s="580" t="str">
        <f>IF(基本情報入力シート!G85="","",基本情報入力シート!G85)</f>
        <v/>
      </c>
      <c r="G63" s="580" t="str">
        <f>IF(基本情報入力シート!H85="","",基本情報入力シート!H85)</f>
        <v/>
      </c>
      <c r="H63" s="580" t="str">
        <f>IF(基本情報入力シート!I85="","",基本情報入力シート!I85)</f>
        <v/>
      </c>
      <c r="I63" s="580" t="str">
        <f>IF(基本情報入力シート!J85="","",基本情報入力シート!J85)</f>
        <v/>
      </c>
      <c r="J63" s="580" t="str">
        <f>IF(基本情報入力シート!K85="","",基本情報入力シート!K85)</f>
        <v/>
      </c>
      <c r="K63" s="581" t="str">
        <f>IF(基本情報入力シート!L85="","",基本情報入力シート!L85)</f>
        <v/>
      </c>
      <c r="L63" s="582" t="str">
        <f>IF(基本情報入力シート!M85="","",基本情報入力シート!M85)</f>
        <v/>
      </c>
      <c r="M63" s="582" t="str">
        <f>IF(基本情報入力シート!R85="","",基本情報入力シート!R85)</f>
        <v/>
      </c>
      <c r="N63" s="582" t="str">
        <f>IF(基本情報入力シート!W85="","",基本情報入力シート!W85)</f>
        <v/>
      </c>
      <c r="O63" s="577" t="str">
        <f>IF(基本情報入力シート!X85="","",基本情報入力シート!X85)</f>
        <v/>
      </c>
      <c r="P63" s="583" t="str">
        <f>IF(基本情報入力シート!Y85="","",基本情報入力シート!Y85)</f>
        <v/>
      </c>
      <c r="Q63" s="647"/>
      <c r="R63" s="426" t="str">
        <f>IF(基本情報入力シート!AB85="","",基本情報入力シート!AB85)</f>
        <v/>
      </c>
      <c r="S63" s="648"/>
      <c r="T63" s="584" t="str">
        <f>IF(P63="","",VLOOKUP(P63,[7]【参考】数式用!$J$2:$L$34,3,FALSE))</f>
        <v/>
      </c>
      <c r="U63" s="585" t="s">
        <v>141</v>
      </c>
      <c r="V63" s="649"/>
      <c r="W63" s="586" t="s">
        <v>142</v>
      </c>
      <c r="X63" s="649"/>
      <c r="Y63" s="587" t="s">
        <v>143</v>
      </c>
      <c r="Z63" s="650"/>
      <c r="AA63" s="588" t="s">
        <v>142</v>
      </c>
      <c r="AB63" s="649"/>
      <c r="AC63" s="588" t="s">
        <v>144</v>
      </c>
      <c r="AD63" s="589" t="s">
        <v>145</v>
      </c>
      <c r="AE63" s="694" t="str">
        <f t="shared" si="0"/>
        <v/>
      </c>
      <c r="AF63" s="592" t="s">
        <v>146</v>
      </c>
      <c r="AG63" s="591" t="str">
        <f t="shared" si="1"/>
        <v/>
      </c>
      <c r="AH63" s="698"/>
      <c r="AI63" s="699"/>
      <c r="AJ63" s="698"/>
      <c r="AK63" s="699"/>
    </row>
    <row r="64" spans="1:37" ht="36.75" customHeight="1">
      <c r="A64" s="577">
        <f t="shared" si="2"/>
        <v>53</v>
      </c>
      <c r="B64" s="578" t="str">
        <f>IF(基本情報入力シート!C86="","",基本情報入力シート!C86)</f>
        <v/>
      </c>
      <c r="C64" s="579" t="str">
        <f>IF(基本情報入力シート!D86="","",基本情報入力シート!D86)</f>
        <v/>
      </c>
      <c r="D64" s="580" t="str">
        <f>IF(基本情報入力シート!E86="","",基本情報入力シート!E86)</f>
        <v/>
      </c>
      <c r="E64" s="580" t="str">
        <f>IF(基本情報入力シート!F86="","",基本情報入力シート!F86)</f>
        <v/>
      </c>
      <c r="F64" s="580" t="str">
        <f>IF(基本情報入力シート!G86="","",基本情報入力シート!G86)</f>
        <v/>
      </c>
      <c r="G64" s="580" t="str">
        <f>IF(基本情報入力シート!H86="","",基本情報入力シート!H86)</f>
        <v/>
      </c>
      <c r="H64" s="580" t="str">
        <f>IF(基本情報入力シート!I86="","",基本情報入力シート!I86)</f>
        <v/>
      </c>
      <c r="I64" s="580" t="str">
        <f>IF(基本情報入力シート!J86="","",基本情報入力シート!J86)</f>
        <v/>
      </c>
      <c r="J64" s="580" t="str">
        <f>IF(基本情報入力シート!K86="","",基本情報入力シート!K86)</f>
        <v/>
      </c>
      <c r="K64" s="581" t="str">
        <f>IF(基本情報入力シート!L86="","",基本情報入力シート!L86)</f>
        <v/>
      </c>
      <c r="L64" s="582" t="str">
        <f>IF(基本情報入力シート!M86="","",基本情報入力シート!M86)</f>
        <v/>
      </c>
      <c r="M64" s="582" t="str">
        <f>IF(基本情報入力シート!R86="","",基本情報入力シート!R86)</f>
        <v/>
      </c>
      <c r="N64" s="582" t="str">
        <f>IF(基本情報入力シート!W86="","",基本情報入力シート!W86)</f>
        <v/>
      </c>
      <c r="O64" s="577" t="str">
        <f>IF(基本情報入力シート!X86="","",基本情報入力シート!X86)</f>
        <v/>
      </c>
      <c r="P64" s="583" t="str">
        <f>IF(基本情報入力シート!Y86="","",基本情報入力シート!Y86)</f>
        <v/>
      </c>
      <c r="Q64" s="647"/>
      <c r="R64" s="426" t="str">
        <f>IF(基本情報入力シート!AB86="","",基本情報入力シート!AB86)</f>
        <v/>
      </c>
      <c r="S64" s="648"/>
      <c r="T64" s="584" t="str">
        <f>IF(P64="","",VLOOKUP(P64,[7]【参考】数式用!$J$2:$L$34,3,FALSE))</f>
        <v/>
      </c>
      <c r="U64" s="585" t="s">
        <v>141</v>
      </c>
      <c r="V64" s="649"/>
      <c r="W64" s="586" t="s">
        <v>142</v>
      </c>
      <c r="X64" s="649"/>
      <c r="Y64" s="587" t="s">
        <v>143</v>
      </c>
      <c r="Z64" s="650"/>
      <c r="AA64" s="588" t="s">
        <v>142</v>
      </c>
      <c r="AB64" s="649"/>
      <c r="AC64" s="588" t="s">
        <v>144</v>
      </c>
      <c r="AD64" s="589" t="s">
        <v>145</v>
      </c>
      <c r="AE64" s="694" t="str">
        <f t="shared" si="0"/>
        <v/>
      </c>
      <c r="AF64" s="592" t="s">
        <v>146</v>
      </c>
      <c r="AG64" s="591" t="str">
        <f t="shared" si="1"/>
        <v/>
      </c>
      <c r="AH64" s="698"/>
      <c r="AI64" s="699"/>
      <c r="AJ64" s="698"/>
      <c r="AK64" s="699"/>
    </row>
    <row r="65" spans="1:37" ht="36.75" customHeight="1">
      <c r="A65" s="577">
        <f t="shared" si="2"/>
        <v>54</v>
      </c>
      <c r="B65" s="578" t="str">
        <f>IF(基本情報入力シート!C87="","",基本情報入力シート!C87)</f>
        <v/>
      </c>
      <c r="C65" s="579" t="str">
        <f>IF(基本情報入力シート!D87="","",基本情報入力シート!D87)</f>
        <v/>
      </c>
      <c r="D65" s="580" t="str">
        <f>IF(基本情報入力シート!E87="","",基本情報入力シート!E87)</f>
        <v/>
      </c>
      <c r="E65" s="580" t="str">
        <f>IF(基本情報入力シート!F87="","",基本情報入力シート!F87)</f>
        <v/>
      </c>
      <c r="F65" s="580" t="str">
        <f>IF(基本情報入力シート!G87="","",基本情報入力シート!G87)</f>
        <v/>
      </c>
      <c r="G65" s="580" t="str">
        <f>IF(基本情報入力シート!H87="","",基本情報入力シート!H87)</f>
        <v/>
      </c>
      <c r="H65" s="580" t="str">
        <f>IF(基本情報入力シート!I87="","",基本情報入力シート!I87)</f>
        <v/>
      </c>
      <c r="I65" s="580" t="str">
        <f>IF(基本情報入力シート!J87="","",基本情報入力シート!J87)</f>
        <v/>
      </c>
      <c r="J65" s="580" t="str">
        <f>IF(基本情報入力シート!K87="","",基本情報入力シート!K87)</f>
        <v/>
      </c>
      <c r="K65" s="581" t="str">
        <f>IF(基本情報入力シート!L87="","",基本情報入力シート!L87)</f>
        <v/>
      </c>
      <c r="L65" s="582" t="str">
        <f>IF(基本情報入力シート!M87="","",基本情報入力シート!M87)</f>
        <v/>
      </c>
      <c r="M65" s="582" t="str">
        <f>IF(基本情報入力シート!R87="","",基本情報入力シート!R87)</f>
        <v/>
      </c>
      <c r="N65" s="582" t="str">
        <f>IF(基本情報入力シート!W87="","",基本情報入力シート!W87)</f>
        <v/>
      </c>
      <c r="O65" s="577" t="str">
        <f>IF(基本情報入力シート!X87="","",基本情報入力シート!X87)</f>
        <v/>
      </c>
      <c r="P65" s="583" t="str">
        <f>IF(基本情報入力シート!Y87="","",基本情報入力シート!Y87)</f>
        <v/>
      </c>
      <c r="Q65" s="647"/>
      <c r="R65" s="426" t="str">
        <f>IF(基本情報入力シート!AB87="","",基本情報入力シート!AB87)</f>
        <v/>
      </c>
      <c r="S65" s="648"/>
      <c r="T65" s="584" t="str">
        <f>IF(P65="","",VLOOKUP(P65,[7]【参考】数式用!$J$2:$L$34,3,FALSE))</f>
        <v/>
      </c>
      <c r="U65" s="585" t="s">
        <v>141</v>
      </c>
      <c r="V65" s="649"/>
      <c r="W65" s="586" t="s">
        <v>142</v>
      </c>
      <c r="X65" s="649"/>
      <c r="Y65" s="587" t="s">
        <v>143</v>
      </c>
      <c r="Z65" s="650"/>
      <c r="AA65" s="588" t="s">
        <v>142</v>
      </c>
      <c r="AB65" s="649"/>
      <c r="AC65" s="588" t="s">
        <v>144</v>
      </c>
      <c r="AD65" s="589" t="s">
        <v>145</v>
      </c>
      <c r="AE65" s="694" t="str">
        <f t="shared" si="0"/>
        <v/>
      </c>
      <c r="AF65" s="592" t="s">
        <v>146</v>
      </c>
      <c r="AG65" s="591" t="str">
        <f t="shared" si="1"/>
        <v/>
      </c>
      <c r="AH65" s="698"/>
      <c r="AI65" s="699"/>
      <c r="AJ65" s="698"/>
      <c r="AK65" s="699"/>
    </row>
    <row r="66" spans="1:37" ht="36.75" customHeight="1">
      <c r="A66" s="577">
        <f t="shared" si="2"/>
        <v>55</v>
      </c>
      <c r="B66" s="578" t="str">
        <f>IF(基本情報入力シート!C88="","",基本情報入力シート!C88)</f>
        <v/>
      </c>
      <c r="C66" s="579" t="str">
        <f>IF(基本情報入力シート!D88="","",基本情報入力シート!D88)</f>
        <v/>
      </c>
      <c r="D66" s="580" t="str">
        <f>IF(基本情報入力シート!E88="","",基本情報入力シート!E88)</f>
        <v/>
      </c>
      <c r="E66" s="580" t="str">
        <f>IF(基本情報入力シート!F88="","",基本情報入力シート!F88)</f>
        <v/>
      </c>
      <c r="F66" s="580" t="str">
        <f>IF(基本情報入力シート!G88="","",基本情報入力シート!G88)</f>
        <v/>
      </c>
      <c r="G66" s="580" t="str">
        <f>IF(基本情報入力シート!H88="","",基本情報入力シート!H88)</f>
        <v/>
      </c>
      <c r="H66" s="580" t="str">
        <f>IF(基本情報入力シート!I88="","",基本情報入力シート!I88)</f>
        <v/>
      </c>
      <c r="I66" s="580" t="str">
        <f>IF(基本情報入力シート!J88="","",基本情報入力シート!J88)</f>
        <v/>
      </c>
      <c r="J66" s="580" t="str">
        <f>IF(基本情報入力シート!K88="","",基本情報入力シート!K88)</f>
        <v/>
      </c>
      <c r="K66" s="581" t="str">
        <f>IF(基本情報入力シート!L88="","",基本情報入力シート!L88)</f>
        <v/>
      </c>
      <c r="L66" s="582" t="str">
        <f>IF(基本情報入力シート!M88="","",基本情報入力シート!M88)</f>
        <v/>
      </c>
      <c r="M66" s="582" t="str">
        <f>IF(基本情報入力シート!R88="","",基本情報入力シート!R88)</f>
        <v/>
      </c>
      <c r="N66" s="582" t="str">
        <f>IF(基本情報入力シート!W88="","",基本情報入力シート!W88)</f>
        <v/>
      </c>
      <c r="O66" s="577" t="str">
        <f>IF(基本情報入力シート!X88="","",基本情報入力シート!X88)</f>
        <v/>
      </c>
      <c r="P66" s="583" t="str">
        <f>IF(基本情報入力シート!Y88="","",基本情報入力シート!Y88)</f>
        <v/>
      </c>
      <c r="Q66" s="647"/>
      <c r="R66" s="426" t="str">
        <f>IF(基本情報入力シート!AB88="","",基本情報入力シート!AB88)</f>
        <v/>
      </c>
      <c r="S66" s="648"/>
      <c r="T66" s="584" t="str">
        <f>IF(P66="","",VLOOKUP(P66,[7]【参考】数式用!$J$2:$L$34,3,FALSE))</f>
        <v/>
      </c>
      <c r="U66" s="585" t="s">
        <v>141</v>
      </c>
      <c r="V66" s="649"/>
      <c r="W66" s="586" t="s">
        <v>142</v>
      </c>
      <c r="X66" s="649"/>
      <c r="Y66" s="587" t="s">
        <v>143</v>
      </c>
      <c r="Z66" s="650"/>
      <c r="AA66" s="588" t="s">
        <v>142</v>
      </c>
      <c r="AB66" s="649"/>
      <c r="AC66" s="588" t="s">
        <v>144</v>
      </c>
      <c r="AD66" s="589" t="s">
        <v>145</v>
      </c>
      <c r="AE66" s="694" t="str">
        <f t="shared" si="0"/>
        <v/>
      </c>
      <c r="AF66" s="592" t="s">
        <v>146</v>
      </c>
      <c r="AG66" s="591" t="str">
        <f t="shared" si="1"/>
        <v/>
      </c>
      <c r="AH66" s="698"/>
      <c r="AI66" s="699"/>
      <c r="AJ66" s="698"/>
      <c r="AK66" s="699"/>
    </row>
    <row r="67" spans="1:37" ht="36.75" customHeight="1">
      <c r="A67" s="577">
        <f t="shared" si="2"/>
        <v>56</v>
      </c>
      <c r="B67" s="578" t="str">
        <f>IF(基本情報入力シート!C89="","",基本情報入力シート!C89)</f>
        <v/>
      </c>
      <c r="C67" s="579" t="str">
        <f>IF(基本情報入力シート!D89="","",基本情報入力シート!D89)</f>
        <v/>
      </c>
      <c r="D67" s="580" t="str">
        <f>IF(基本情報入力シート!E89="","",基本情報入力シート!E89)</f>
        <v/>
      </c>
      <c r="E67" s="580" t="str">
        <f>IF(基本情報入力シート!F89="","",基本情報入力シート!F89)</f>
        <v/>
      </c>
      <c r="F67" s="580" t="str">
        <f>IF(基本情報入力シート!G89="","",基本情報入力シート!G89)</f>
        <v/>
      </c>
      <c r="G67" s="580" t="str">
        <f>IF(基本情報入力シート!H89="","",基本情報入力シート!H89)</f>
        <v/>
      </c>
      <c r="H67" s="580" t="str">
        <f>IF(基本情報入力シート!I89="","",基本情報入力シート!I89)</f>
        <v/>
      </c>
      <c r="I67" s="580" t="str">
        <f>IF(基本情報入力シート!J89="","",基本情報入力シート!J89)</f>
        <v/>
      </c>
      <c r="J67" s="580" t="str">
        <f>IF(基本情報入力シート!K89="","",基本情報入力シート!K89)</f>
        <v/>
      </c>
      <c r="K67" s="581" t="str">
        <f>IF(基本情報入力シート!L89="","",基本情報入力シート!L89)</f>
        <v/>
      </c>
      <c r="L67" s="582" t="str">
        <f>IF(基本情報入力シート!M89="","",基本情報入力シート!M89)</f>
        <v/>
      </c>
      <c r="M67" s="582" t="str">
        <f>IF(基本情報入力シート!R89="","",基本情報入力シート!R89)</f>
        <v/>
      </c>
      <c r="N67" s="582" t="str">
        <f>IF(基本情報入力シート!W89="","",基本情報入力シート!W89)</f>
        <v/>
      </c>
      <c r="O67" s="577" t="str">
        <f>IF(基本情報入力シート!X89="","",基本情報入力シート!X89)</f>
        <v/>
      </c>
      <c r="P67" s="583" t="str">
        <f>IF(基本情報入力シート!Y89="","",基本情報入力シート!Y89)</f>
        <v/>
      </c>
      <c r="Q67" s="647"/>
      <c r="R67" s="426" t="str">
        <f>IF(基本情報入力シート!AB89="","",基本情報入力シート!AB89)</f>
        <v/>
      </c>
      <c r="S67" s="648"/>
      <c r="T67" s="584" t="str">
        <f>IF(P67="","",VLOOKUP(P67,[7]【参考】数式用!$J$2:$L$34,3,FALSE))</f>
        <v/>
      </c>
      <c r="U67" s="585" t="s">
        <v>141</v>
      </c>
      <c r="V67" s="649"/>
      <c r="W67" s="586" t="s">
        <v>142</v>
      </c>
      <c r="X67" s="649"/>
      <c r="Y67" s="587" t="s">
        <v>143</v>
      </c>
      <c r="Z67" s="650"/>
      <c r="AA67" s="588" t="s">
        <v>142</v>
      </c>
      <c r="AB67" s="649"/>
      <c r="AC67" s="588" t="s">
        <v>144</v>
      </c>
      <c r="AD67" s="589" t="s">
        <v>145</v>
      </c>
      <c r="AE67" s="694" t="str">
        <f t="shared" si="0"/>
        <v/>
      </c>
      <c r="AF67" s="592" t="s">
        <v>146</v>
      </c>
      <c r="AG67" s="591" t="str">
        <f t="shared" si="1"/>
        <v/>
      </c>
      <c r="AH67" s="698"/>
      <c r="AI67" s="699"/>
      <c r="AJ67" s="698"/>
      <c r="AK67" s="699"/>
    </row>
    <row r="68" spans="1:37" ht="36.75" customHeight="1">
      <c r="A68" s="577">
        <f t="shared" si="2"/>
        <v>57</v>
      </c>
      <c r="B68" s="578" t="str">
        <f>IF(基本情報入力シート!C90="","",基本情報入力シート!C90)</f>
        <v/>
      </c>
      <c r="C68" s="579" t="str">
        <f>IF(基本情報入力シート!D90="","",基本情報入力シート!D90)</f>
        <v/>
      </c>
      <c r="D68" s="580" t="str">
        <f>IF(基本情報入力シート!E90="","",基本情報入力シート!E90)</f>
        <v/>
      </c>
      <c r="E68" s="580" t="str">
        <f>IF(基本情報入力シート!F90="","",基本情報入力シート!F90)</f>
        <v/>
      </c>
      <c r="F68" s="580" t="str">
        <f>IF(基本情報入力シート!G90="","",基本情報入力シート!G90)</f>
        <v/>
      </c>
      <c r="G68" s="580" t="str">
        <f>IF(基本情報入力シート!H90="","",基本情報入力シート!H90)</f>
        <v/>
      </c>
      <c r="H68" s="580" t="str">
        <f>IF(基本情報入力シート!I90="","",基本情報入力シート!I90)</f>
        <v/>
      </c>
      <c r="I68" s="580" t="str">
        <f>IF(基本情報入力シート!J90="","",基本情報入力シート!J90)</f>
        <v/>
      </c>
      <c r="J68" s="580" t="str">
        <f>IF(基本情報入力シート!K90="","",基本情報入力シート!K90)</f>
        <v/>
      </c>
      <c r="K68" s="581" t="str">
        <f>IF(基本情報入力シート!L90="","",基本情報入力シート!L90)</f>
        <v/>
      </c>
      <c r="L68" s="582" t="str">
        <f>IF(基本情報入力シート!M90="","",基本情報入力シート!M90)</f>
        <v/>
      </c>
      <c r="M68" s="582" t="str">
        <f>IF(基本情報入力シート!R90="","",基本情報入力シート!R90)</f>
        <v/>
      </c>
      <c r="N68" s="582" t="str">
        <f>IF(基本情報入力シート!W90="","",基本情報入力シート!W90)</f>
        <v/>
      </c>
      <c r="O68" s="577" t="str">
        <f>IF(基本情報入力シート!X90="","",基本情報入力シート!X90)</f>
        <v/>
      </c>
      <c r="P68" s="583" t="str">
        <f>IF(基本情報入力シート!Y90="","",基本情報入力シート!Y90)</f>
        <v/>
      </c>
      <c r="Q68" s="647"/>
      <c r="R68" s="426" t="str">
        <f>IF(基本情報入力シート!AB90="","",基本情報入力シート!AB90)</f>
        <v/>
      </c>
      <c r="S68" s="648"/>
      <c r="T68" s="584" t="str">
        <f>IF(P68="","",VLOOKUP(P68,[7]【参考】数式用!$J$2:$L$34,3,FALSE))</f>
        <v/>
      </c>
      <c r="U68" s="585" t="s">
        <v>141</v>
      </c>
      <c r="V68" s="649"/>
      <c r="W68" s="586" t="s">
        <v>142</v>
      </c>
      <c r="X68" s="649"/>
      <c r="Y68" s="587" t="s">
        <v>143</v>
      </c>
      <c r="Z68" s="650"/>
      <c r="AA68" s="588" t="s">
        <v>142</v>
      </c>
      <c r="AB68" s="649"/>
      <c r="AC68" s="588" t="s">
        <v>144</v>
      </c>
      <c r="AD68" s="589" t="s">
        <v>145</v>
      </c>
      <c r="AE68" s="694" t="str">
        <f t="shared" si="0"/>
        <v/>
      </c>
      <c r="AF68" s="592" t="s">
        <v>146</v>
      </c>
      <c r="AG68" s="591" t="str">
        <f t="shared" si="1"/>
        <v/>
      </c>
      <c r="AH68" s="698"/>
      <c r="AI68" s="699"/>
      <c r="AJ68" s="698"/>
      <c r="AK68" s="699"/>
    </row>
    <row r="69" spans="1:37" ht="36.75" customHeight="1">
      <c r="A69" s="577">
        <f t="shared" si="2"/>
        <v>58</v>
      </c>
      <c r="B69" s="578" t="str">
        <f>IF(基本情報入力シート!C91="","",基本情報入力シート!C91)</f>
        <v/>
      </c>
      <c r="C69" s="579" t="str">
        <f>IF(基本情報入力シート!D91="","",基本情報入力シート!D91)</f>
        <v/>
      </c>
      <c r="D69" s="580" t="str">
        <f>IF(基本情報入力シート!E91="","",基本情報入力シート!E91)</f>
        <v/>
      </c>
      <c r="E69" s="580" t="str">
        <f>IF(基本情報入力シート!F91="","",基本情報入力シート!F91)</f>
        <v/>
      </c>
      <c r="F69" s="580" t="str">
        <f>IF(基本情報入力シート!G91="","",基本情報入力シート!G91)</f>
        <v/>
      </c>
      <c r="G69" s="580" t="str">
        <f>IF(基本情報入力シート!H91="","",基本情報入力シート!H91)</f>
        <v/>
      </c>
      <c r="H69" s="580" t="str">
        <f>IF(基本情報入力シート!I91="","",基本情報入力シート!I91)</f>
        <v/>
      </c>
      <c r="I69" s="580" t="str">
        <f>IF(基本情報入力シート!J91="","",基本情報入力シート!J91)</f>
        <v/>
      </c>
      <c r="J69" s="580" t="str">
        <f>IF(基本情報入力シート!K91="","",基本情報入力シート!K91)</f>
        <v/>
      </c>
      <c r="K69" s="581" t="str">
        <f>IF(基本情報入力シート!L91="","",基本情報入力シート!L91)</f>
        <v/>
      </c>
      <c r="L69" s="582" t="str">
        <f>IF(基本情報入力シート!M91="","",基本情報入力シート!M91)</f>
        <v/>
      </c>
      <c r="M69" s="582" t="str">
        <f>IF(基本情報入力シート!R91="","",基本情報入力シート!R91)</f>
        <v/>
      </c>
      <c r="N69" s="582" t="str">
        <f>IF(基本情報入力シート!W91="","",基本情報入力シート!W91)</f>
        <v/>
      </c>
      <c r="O69" s="577" t="str">
        <f>IF(基本情報入力シート!X91="","",基本情報入力シート!X91)</f>
        <v/>
      </c>
      <c r="P69" s="583" t="str">
        <f>IF(基本情報入力シート!Y91="","",基本情報入力シート!Y91)</f>
        <v/>
      </c>
      <c r="Q69" s="647"/>
      <c r="R69" s="426" t="str">
        <f>IF(基本情報入力シート!AB91="","",基本情報入力シート!AB91)</f>
        <v/>
      </c>
      <c r="S69" s="648"/>
      <c r="T69" s="584" t="str">
        <f>IF(P69="","",VLOOKUP(P69,[7]【参考】数式用!$J$2:$L$34,3,FALSE))</f>
        <v/>
      </c>
      <c r="U69" s="585" t="s">
        <v>141</v>
      </c>
      <c r="V69" s="649"/>
      <c r="W69" s="586" t="s">
        <v>142</v>
      </c>
      <c r="X69" s="649"/>
      <c r="Y69" s="587" t="s">
        <v>143</v>
      </c>
      <c r="Z69" s="650"/>
      <c r="AA69" s="588" t="s">
        <v>142</v>
      </c>
      <c r="AB69" s="649"/>
      <c r="AC69" s="588" t="s">
        <v>144</v>
      </c>
      <c r="AD69" s="589" t="s">
        <v>145</v>
      </c>
      <c r="AE69" s="694" t="str">
        <f t="shared" si="0"/>
        <v/>
      </c>
      <c r="AF69" s="592" t="s">
        <v>146</v>
      </c>
      <c r="AG69" s="591" t="str">
        <f t="shared" si="1"/>
        <v/>
      </c>
      <c r="AH69" s="698"/>
      <c r="AI69" s="699"/>
      <c r="AJ69" s="698"/>
      <c r="AK69" s="699"/>
    </row>
    <row r="70" spans="1:37" ht="36.75" customHeight="1">
      <c r="A70" s="577">
        <f t="shared" si="2"/>
        <v>59</v>
      </c>
      <c r="B70" s="578" t="str">
        <f>IF(基本情報入力シート!C92="","",基本情報入力シート!C92)</f>
        <v/>
      </c>
      <c r="C70" s="579" t="str">
        <f>IF(基本情報入力シート!D92="","",基本情報入力シート!D92)</f>
        <v/>
      </c>
      <c r="D70" s="580" t="str">
        <f>IF(基本情報入力シート!E92="","",基本情報入力シート!E92)</f>
        <v/>
      </c>
      <c r="E70" s="580" t="str">
        <f>IF(基本情報入力シート!F92="","",基本情報入力シート!F92)</f>
        <v/>
      </c>
      <c r="F70" s="580" t="str">
        <f>IF(基本情報入力シート!G92="","",基本情報入力シート!G92)</f>
        <v/>
      </c>
      <c r="G70" s="580" t="str">
        <f>IF(基本情報入力シート!H92="","",基本情報入力シート!H92)</f>
        <v/>
      </c>
      <c r="H70" s="580" t="str">
        <f>IF(基本情報入力シート!I92="","",基本情報入力シート!I92)</f>
        <v/>
      </c>
      <c r="I70" s="580" t="str">
        <f>IF(基本情報入力シート!J92="","",基本情報入力シート!J92)</f>
        <v/>
      </c>
      <c r="J70" s="580" t="str">
        <f>IF(基本情報入力シート!K92="","",基本情報入力シート!K92)</f>
        <v/>
      </c>
      <c r="K70" s="581" t="str">
        <f>IF(基本情報入力シート!L92="","",基本情報入力シート!L92)</f>
        <v/>
      </c>
      <c r="L70" s="582" t="str">
        <f>IF(基本情報入力シート!M92="","",基本情報入力シート!M92)</f>
        <v/>
      </c>
      <c r="M70" s="582" t="str">
        <f>IF(基本情報入力シート!R92="","",基本情報入力シート!R92)</f>
        <v/>
      </c>
      <c r="N70" s="582" t="str">
        <f>IF(基本情報入力シート!W92="","",基本情報入力シート!W92)</f>
        <v/>
      </c>
      <c r="O70" s="577" t="str">
        <f>IF(基本情報入力シート!X92="","",基本情報入力シート!X92)</f>
        <v/>
      </c>
      <c r="P70" s="583" t="str">
        <f>IF(基本情報入力シート!Y92="","",基本情報入力シート!Y92)</f>
        <v/>
      </c>
      <c r="Q70" s="647"/>
      <c r="R70" s="426" t="str">
        <f>IF(基本情報入力シート!AB92="","",基本情報入力シート!AB92)</f>
        <v/>
      </c>
      <c r="S70" s="648"/>
      <c r="T70" s="584" t="str">
        <f>IF(P70="","",VLOOKUP(P70,[7]【参考】数式用!$J$2:$L$34,3,FALSE))</f>
        <v/>
      </c>
      <c r="U70" s="585" t="s">
        <v>141</v>
      </c>
      <c r="V70" s="649"/>
      <c r="W70" s="586" t="s">
        <v>142</v>
      </c>
      <c r="X70" s="649"/>
      <c r="Y70" s="587" t="s">
        <v>143</v>
      </c>
      <c r="Z70" s="650"/>
      <c r="AA70" s="588" t="s">
        <v>142</v>
      </c>
      <c r="AB70" s="649"/>
      <c r="AC70" s="588" t="s">
        <v>144</v>
      </c>
      <c r="AD70" s="589" t="s">
        <v>145</v>
      </c>
      <c r="AE70" s="694" t="str">
        <f t="shared" si="0"/>
        <v/>
      </c>
      <c r="AF70" s="592" t="s">
        <v>146</v>
      </c>
      <c r="AG70" s="591" t="str">
        <f t="shared" si="1"/>
        <v/>
      </c>
      <c r="AH70" s="698"/>
      <c r="AI70" s="699"/>
      <c r="AJ70" s="698"/>
      <c r="AK70" s="699"/>
    </row>
    <row r="71" spans="1:37" ht="36.75" customHeight="1">
      <c r="A71" s="577">
        <f t="shared" si="2"/>
        <v>60</v>
      </c>
      <c r="B71" s="578" t="str">
        <f>IF(基本情報入力シート!C93="","",基本情報入力シート!C93)</f>
        <v/>
      </c>
      <c r="C71" s="579" t="str">
        <f>IF(基本情報入力シート!D93="","",基本情報入力シート!D93)</f>
        <v/>
      </c>
      <c r="D71" s="580" t="str">
        <f>IF(基本情報入力シート!E93="","",基本情報入力シート!E93)</f>
        <v/>
      </c>
      <c r="E71" s="580" t="str">
        <f>IF(基本情報入力シート!F93="","",基本情報入力シート!F93)</f>
        <v/>
      </c>
      <c r="F71" s="580" t="str">
        <f>IF(基本情報入力シート!G93="","",基本情報入力シート!G93)</f>
        <v/>
      </c>
      <c r="G71" s="580" t="str">
        <f>IF(基本情報入力シート!H93="","",基本情報入力シート!H93)</f>
        <v/>
      </c>
      <c r="H71" s="580" t="str">
        <f>IF(基本情報入力シート!I93="","",基本情報入力シート!I93)</f>
        <v/>
      </c>
      <c r="I71" s="580" t="str">
        <f>IF(基本情報入力シート!J93="","",基本情報入力シート!J93)</f>
        <v/>
      </c>
      <c r="J71" s="580" t="str">
        <f>IF(基本情報入力シート!K93="","",基本情報入力シート!K93)</f>
        <v/>
      </c>
      <c r="K71" s="581" t="str">
        <f>IF(基本情報入力シート!L93="","",基本情報入力シート!L93)</f>
        <v/>
      </c>
      <c r="L71" s="582" t="str">
        <f>IF(基本情報入力シート!M93="","",基本情報入力シート!M93)</f>
        <v/>
      </c>
      <c r="M71" s="582" t="str">
        <f>IF(基本情報入力シート!R93="","",基本情報入力シート!R93)</f>
        <v/>
      </c>
      <c r="N71" s="582" t="str">
        <f>IF(基本情報入力シート!W93="","",基本情報入力シート!W93)</f>
        <v/>
      </c>
      <c r="O71" s="577" t="str">
        <f>IF(基本情報入力シート!X93="","",基本情報入力シート!X93)</f>
        <v/>
      </c>
      <c r="P71" s="583" t="str">
        <f>IF(基本情報入力シート!Y93="","",基本情報入力シート!Y93)</f>
        <v/>
      </c>
      <c r="Q71" s="647"/>
      <c r="R71" s="426" t="str">
        <f>IF(基本情報入力シート!AB93="","",基本情報入力シート!AB93)</f>
        <v/>
      </c>
      <c r="S71" s="648"/>
      <c r="T71" s="584" t="str">
        <f>IF(P71="","",VLOOKUP(P71,[7]【参考】数式用!$J$2:$L$34,3,FALSE))</f>
        <v/>
      </c>
      <c r="U71" s="585" t="s">
        <v>141</v>
      </c>
      <c r="V71" s="649"/>
      <c r="W71" s="586" t="s">
        <v>142</v>
      </c>
      <c r="X71" s="649"/>
      <c r="Y71" s="587" t="s">
        <v>143</v>
      </c>
      <c r="Z71" s="650"/>
      <c r="AA71" s="588" t="s">
        <v>142</v>
      </c>
      <c r="AB71" s="649"/>
      <c r="AC71" s="588" t="s">
        <v>144</v>
      </c>
      <c r="AD71" s="589" t="s">
        <v>145</v>
      </c>
      <c r="AE71" s="694" t="str">
        <f t="shared" si="0"/>
        <v/>
      </c>
      <c r="AF71" s="592" t="s">
        <v>146</v>
      </c>
      <c r="AG71" s="591" t="str">
        <f t="shared" si="1"/>
        <v/>
      </c>
      <c r="AH71" s="698"/>
      <c r="AI71" s="699"/>
      <c r="AJ71" s="698"/>
      <c r="AK71" s="699"/>
    </row>
    <row r="72" spans="1:37" ht="36.75" customHeight="1">
      <c r="A72" s="577">
        <f t="shared" si="2"/>
        <v>61</v>
      </c>
      <c r="B72" s="578" t="str">
        <f>IF(基本情報入力シート!C94="","",基本情報入力シート!C94)</f>
        <v/>
      </c>
      <c r="C72" s="579" t="str">
        <f>IF(基本情報入力シート!D94="","",基本情報入力シート!D94)</f>
        <v/>
      </c>
      <c r="D72" s="580" t="str">
        <f>IF(基本情報入力シート!E94="","",基本情報入力シート!E94)</f>
        <v/>
      </c>
      <c r="E72" s="580" t="str">
        <f>IF(基本情報入力シート!F94="","",基本情報入力シート!F94)</f>
        <v/>
      </c>
      <c r="F72" s="580" t="str">
        <f>IF(基本情報入力シート!G94="","",基本情報入力シート!G94)</f>
        <v/>
      </c>
      <c r="G72" s="580" t="str">
        <f>IF(基本情報入力シート!H94="","",基本情報入力シート!H94)</f>
        <v/>
      </c>
      <c r="H72" s="580" t="str">
        <f>IF(基本情報入力シート!I94="","",基本情報入力シート!I94)</f>
        <v/>
      </c>
      <c r="I72" s="580" t="str">
        <f>IF(基本情報入力シート!J94="","",基本情報入力シート!J94)</f>
        <v/>
      </c>
      <c r="J72" s="580" t="str">
        <f>IF(基本情報入力シート!K94="","",基本情報入力シート!K94)</f>
        <v/>
      </c>
      <c r="K72" s="581" t="str">
        <f>IF(基本情報入力シート!L94="","",基本情報入力シート!L94)</f>
        <v/>
      </c>
      <c r="L72" s="582" t="str">
        <f>IF(基本情報入力シート!M94="","",基本情報入力シート!M94)</f>
        <v/>
      </c>
      <c r="M72" s="582" t="str">
        <f>IF(基本情報入力シート!R94="","",基本情報入力シート!R94)</f>
        <v/>
      </c>
      <c r="N72" s="582" t="str">
        <f>IF(基本情報入力シート!W94="","",基本情報入力シート!W94)</f>
        <v/>
      </c>
      <c r="O72" s="577" t="str">
        <f>IF(基本情報入力シート!X94="","",基本情報入力シート!X94)</f>
        <v/>
      </c>
      <c r="P72" s="583" t="str">
        <f>IF(基本情報入力シート!Y94="","",基本情報入力シート!Y94)</f>
        <v/>
      </c>
      <c r="Q72" s="647"/>
      <c r="R72" s="426" t="str">
        <f>IF(基本情報入力シート!AB94="","",基本情報入力シート!AB94)</f>
        <v/>
      </c>
      <c r="S72" s="648"/>
      <c r="T72" s="584" t="str">
        <f>IF(P72="","",VLOOKUP(P72,[7]【参考】数式用!$J$2:$L$34,3,FALSE))</f>
        <v/>
      </c>
      <c r="U72" s="585" t="s">
        <v>141</v>
      </c>
      <c r="V72" s="649"/>
      <c r="W72" s="586" t="s">
        <v>142</v>
      </c>
      <c r="X72" s="649"/>
      <c r="Y72" s="587" t="s">
        <v>143</v>
      </c>
      <c r="Z72" s="650"/>
      <c r="AA72" s="588" t="s">
        <v>142</v>
      </c>
      <c r="AB72" s="649"/>
      <c r="AC72" s="588" t="s">
        <v>144</v>
      </c>
      <c r="AD72" s="589" t="s">
        <v>145</v>
      </c>
      <c r="AE72" s="694" t="str">
        <f t="shared" si="0"/>
        <v/>
      </c>
      <c r="AF72" s="592" t="s">
        <v>146</v>
      </c>
      <c r="AG72" s="591" t="str">
        <f t="shared" si="1"/>
        <v/>
      </c>
      <c r="AH72" s="698"/>
      <c r="AI72" s="699"/>
      <c r="AJ72" s="698"/>
      <c r="AK72" s="699"/>
    </row>
    <row r="73" spans="1:37" ht="36.75" customHeight="1">
      <c r="A73" s="577">
        <f t="shared" si="2"/>
        <v>62</v>
      </c>
      <c r="B73" s="578" t="str">
        <f>IF(基本情報入力シート!C95="","",基本情報入力シート!C95)</f>
        <v/>
      </c>
      <c r="C73" s="579" t="str">
        <f>IF(基本情報入力シート!D95="","",基本情報入力シート!D95)</f>
        <v/>
      </c>
      <c r="D73" s="580" t="str">
        <f>IF(基本情報入力シート!E95="","",基本情報入力シート!E95)</f>
        <v/>
      </c>
      <c r="E73" s="580" t="str">
        <f>IF(基本情報入力シート!F95="","",基本情報入力シート!F95)</f>
        <v/>
      </c>
      <c r="F73" s="580" t="str">
        <f>IF(基本情報入力シート!G95="","",基本情報入力シート!G95)</f>
        <v/>
      </c>
      <c r="G73" s="580" t="str">
        <f>IF(基本情報入力シート!H95="","",基本情報入力シート!H95)</f>
        <v/>
      </c>
      <c r="H73" s="580" t="str">
        <f>IF(基本情報入力シート!I95="","",基本情報入力シート!I95)</f>
        <v/>
      </c>
      <c r="I73" s="580" t="str">
        <f>IF(基本情報入力シート!J95="","",基本情報入力シート!J95)</f>
        <v/>
      </c>
      <c r="J73" s="580" t="str">
        <f>IF(基本情報入力シート!K95="","",基本情報入力シート!K95)</f>
        <v/>
      </c>
      <c r="K73" s="581" t="str">
        <f>IF(基本情報入力シート!L95="","",基本情報入力シート!L95)</f>
        <v/>
      </c>
      <c r="L73" s="582" t="str">
        <f>IF(基本情報入力シート!M95="","",基本情報入力シート!M95)</f>
        <v/>
      </c>
      <c r="M73" s="582" t="str">
        <f>IF(基本情報入力シート!R95="","",基本情報入力シート!R95)</f>
        <v/>
      </c>
      <c r="N73" s="582" t="str">
        <f>IF(基本情報入力シート!W95="","",基本情報入力シート!W95)</f>
        <v/>
      </c>
      <c r="O73" s="577" t="str">
        <f>IF(基本情報入力シート!X95="","",基本情報入力シート!X95)</f>
        <v/>
      </c>
      <c r="P73" s="583" t="str">
        <f>IF(基本情報入力シート!Y95="","",基本情報入力シート!Y95)</f>
        <v/>
      </c>
      <c r="Q73" s="647"/>
      <c r="R73" s="426" t="str">
        <f>IF(基本情報入力シート!AB95="","",基本情報入力シート!AB95)</f>
        <v/>
      </c>
      <c r="S73" s="648"/>
      <c r="T73" s="584" t="str">
        <f>IF(P73="","",VLOOKUP(P73,[7]【参考】数式用!$J$2:$L$34,3,FALSE))</f>
        <v/>
      </c>
      <c r="U73" s="585" t="s">
        <v>141</v>
      </c>
      <c r="V73" s="649"/>
      <c r="W73" s="586" t="s">
        <v>142</v>
      </c>
      <c r="X73" s="649"/>
      <c r="Y73" s="587" t="s">
        <v>143</v>
      </c>
      <c r="Z73" s="650"/>
      <c r="AA73" s="588" t="s">
        <v>142</v>
      </c>
      <c r="AB73" s="649"/>
      <c r="AC73" s="588" t="s">
        <v>144</v>
      </c>
      <c r="AD73" s="589" t="s">
        <v>145</v>
      </c>
      <c r="AE73" s="694" t="str">
        <f t="shared" si="0"/>
        <v/>
      </c>
      <c r="AF73" s="592" t="s">
        <v>146</v>
      </c>
      <c r="AG73" s="591" t="str">
        <f t="shared" si="1"/>
        <v/>
      </c>
      <c r="AH73" s="698"/>
      <c r="AI73" s="699"/>
      <c r="AJ73" s="698"/>
      <c r="AK73" s="699"/>
    </row>
    <row r="74" spans="1:37" ht="36.75" customHeight="1">
      <c r="A74" s="577">
        <f t="shared" si="2"/>
        <v>63</v>
      </c>
      <c r="B74" s="578" t="str">
        <f>IF(基本情報入力シート!C96="","",基本情報入力シート!C96)</f>
        <v/>
      </c>
      <c r="C74" s="579" t="str">
        <f>IF(基本情報入力シート!D96="","",基本情報入力シート!D96)</f>
        <v/>
      </c>
      <c r="D74" s="580" t="str">
        <f>IF(基本情報入力シート!E96="","",基本情報入力シート!E96)</f>
        <v/>
      </c>
      <c r="E74" s="580" t="str">
        <f>IF(基本情報入力シート!F96="","",基本情報入力シート!F96)</f>
        <v/>
      </c>
      <c r="F74" s="580" t="str">
        <f>IF(基本情報入力シート!G96="","",基本情報入力シート!G96)</f>
        <v/>
      </c>
      <c r="G74" s="580" t="str">
        <f>IF(基本情報入力シート!H96="","",基本情報入力シート!H96)</f>
        <v/>
      </c>
      <c r="H74" s="580" t="str">
        <f>IF(基本情報入力シート!I96="","",基本情報入力シート!I96)</f>
        <v/>
      </c>
      <c r="I74" s="580" t="str">
        <f>IF(基本情報入力シート!J96="","",基本情報入力シート!J96)</f>
        <v/>
      </c>
      <c r="J74" s="580" t="str">
        <f>IF(基本情報入力シート!K96="","",基本情報入力シート!K96)</f>
        <v/>
      </c>
      <c r="K74" s="581" t="str">
        <f>IF(基本情報入力シート!L96="","",基本情報入力シート!L96)</f>
        <v/>
      </c>
      <c r="L74" s="582" t="str">
        <f>IF(基本情報入力シート!M96="","",基本情報入力シート!M96)</f>
        <v/>
      </c>
      <c r="M74" s="582" t="str">
        <f>IF(基本情報入力シート!R96="","",基本情報入力シート!R96)</f>
        <v/>
      </c>
      <c r="N74" s="582" t="str">
        <f>IF(基本情報入力シート!W96="","",基本情報入力シート!W96)</f>
        <v/>
      </c>
      <c r="O74" s="577" t="str">
        <f>IF(基本情報入力シート!X96="","",基本情報入力シート!X96)</f>
        <v/>
      </c>
      <c r="P74" s="583" t="str">
        <f>IF(基本情報入力シート!Y96="","",基本情報入力シート!Y96)</f>
        <v/>
      </c>
      <c r="Q74" s="647"/>
      <c r="R74" s="426" t="str">
        <f>IF(基本情報入力シート!AB96="","",基本情報入力シート!AB96)</f>
        <v/>
      </c>
      <c r="S74" s="648"/>
      <c r="T74" s="584" t="str">
        <f>IF(P74="","",VLOOKUP(P74,[7]【参考】数式用!$J$2:$L$34,3,FALSE))</f>
        <v/>
      </c>
      <c r="U74" s="585" t="s">
        <v>141</v>
      </c>
      <c r="V74" s="649"/>
      <c r="W74" s="586" t="s">
        <v>142</v>
      </c>
      <c r="X74" s="649"/>
      <c r="Y74" s="587" t="s">
        <v>143</v>
      </c>
      <c r="Z74" s="650"/>
      <c r="AA74" s="588" t="s">
        <v>142</v>
      </c>
      <c r="AB74" s="649"/>
      <c r="AC74" s="588" t="s">
        <v>144</v>
      </c>
      <c r="AD74" s="589" t="s">
        <v>145</v>
      </c>
      <c r="AE74" s="694" t="str">
        <f t="shared" si="0"/>
        <v/>
      </c>
      <c r="AF74" s="592" t="s">
        <v>146</v>
      </c>
      <c r="AG74" s="591" t="str">
        <f t="shared" si="1"/>
        <v/>
      </c>
      <c r="AH74" s="698"/>
      <c r="AI74" s="699"/>
      <c r="AJ74" s="698"/>
      <c r="AK74" s="699"/>
    </row>
    <row r="75" spans="1:37" ht="36.75" customHeight="1">
      <c r="A75" s="577">
        <f t="shared" si="2"/>
        <v>64</v>
      </c>
      <c r="B75" s="578" t="str">
        <f>IF(基本情報入力シート!C97="","",基本情報入力シート!C97)</f>
        <v/>
      </c>
      <c r="C75" s="579" t="str">
        <f>IF(基本情報入力シート!D97="","",基本情報入力シート!D97)</f>
        <v/>
      </c>
      <c r="D75" s="580" t="str">
        <f>IF(基本情報入力シート!E97="","",基本情報入力シート!E97)</f>
        <v/>
      </c>
      <c r="E75" s="580" t="str">
        <f>IF(基本情報入力シート!F97="","",基本情報入力シート!F97)</f>
        <v/>
      </c>
      <c r="F75" s="580" t="str">
        <f>IF(基本情報入力シート!G97="","",基本情報入力シート!G97)</f>
        <v/>
      </c>
      <c r="G75" s="580" t="str">
        <f>IF(基本情報入力シート!H97="","",基本情報入力シート!H97)</f>
        <v/>
      </c>
      <c r="H75" s="580" t="str">
        <f>IF(基本情報入力シート!I97="","",基本情報入力シート!I97)</f>
        <v/>
      </c>
      <c r="I75" s="580" t="str">
        <f>IF(基本情報入力シート!J97="","",基本情報入力シート!J97)</f>
        <v/>
      </c>
      <c r="J75" s="580" t="str">
        <f>IF(基本情報入力シート!K97="","",基本情報入力シート!K97)</f>
        <v/>
      </c>
      <c r="K75" s="581" t="str">
        <f>IF(基本情報入力シート!L97="","",基本情報入力シート!L97)</f>
        <v/>
      </c>
      <c r="L75" s="582" t="str">
        <f>IF(基本情報入力シート!M97="","",基本情報入力シート!M97)</f>
        <v/>
      </c>
      <c r="M75" s="582" t="str">
        <f>IF(基本情報入力シート!R97="","",基本情報入力シート!R97)</f>
        <v/>
      </c>
      <c r="N75" s="582" t="str">
        <f>IF(基本情報入力シート!W97="","",基本情報入力シート!W97)</f>
        <v/>
      </c>
      <c r="O75" s="577" t="str">
        <f>IF(基本情報入力シート!X97="","",基本情報入力シート!X97)</f>
        <v/>
      </c>
      <c r="P75" s="583" t="str">
        <f>IF(基本情報入力シート!Y97="","",基本情報入力シート!Y97)</f>
        <v/>
      </c>
      <c r="Q75" s="647"/>
      <c r="R75" s="426" t="str">
        <f>IF(基本情報入力シート!AB97="","",基本情報入力シート!AB97)</f>
        <v/>
      </c>
      <c r="S75" s="648"/>
      <c r="T75" s="584" t="str">
        <f>IF(P75="","",VLOOKUP(P75,[7]【参考】数式用!$J$2:$L$34,3,FALSE))</f>
        <v/>
      </c>
      <c r="U75" s="585" t="s">
        <v>141</v>
      </c>
      <c r="V75" s="649"/>
      <c r="W75" s="586" t="s">
        <v>142</v>
      </c>
      <c r="X75" s="649"/>
      <c r="Y75" s="587" t="s">
        <v>143</v>
      </c>
      <c r="Z75" s="650"/>
      <c r="AA75" s="588" t="s">
        <v>142</v>
      </c>
      <c r="AB75" s="649"/>
      <c r="AC75" s="588" t="s">
        <v>144</v>
      </c>
      <c r="AD75" s="589" t="s">
        <v>145</v>
      </c>
      <c r="AE75" s="694" t="str">
        <f t="shared" si="0"/>
        <v/>
      </c>
      <c r="AF75" s="592" t="s">
        <v>146</v>
      </c>
      <c r="AG75" s="591" t="str">
        <f t="shared" si="1"/>
        <v/>
      </c>
      <c r="AH75" s="698"/>
      <c r="AI75" s="699"/>
      <c r="AJ75" s="698"/>
      <c r="AK75" s="699"/>
    </row>
    <row r="76" spans="1:37" ht="36.75" customHeight="1">
      <c r="A76" s="577">
        <f t="shared" si="2"/>
        <v>65</v>
      </c>
      <c r="B76" s="578" t="str">
        <f>IF(基本情報入力シート!C98="","",基本情報入力シート!C98)</f>
        <v/>
      </c>
      <c r="C76" s="579" t="str">
        <f>IF(基本情報入力シート!D98="","",基本情報入力シート!D98)</f>
        <v/>
      </c>
      <c r="D76" s="580" t="str">
        <f>IF(基本情報入力シート!E98="","",基本情報入力シート!E98)</f>
        <v/>
      </c>
      <c r="E76" s="580" t="str">
        <f>IF(基本情報入力シート!F98="","",基本情報入力シート!F98)</f>
        <v/>
      </c>
      <c r="F76" s="580" t="str">
        <f>IF(基本情報入力シート!G98="","",基本情報入力シート!G98)</f>
        <v/>
      </c>
      <c r="G76" s="580" t="str">
        <f>IF(基本情報入力シート!H98="","",基本情報入力シート!H98)</f>
        <v/>
      </c>
      <c r="H76" s="580" t="str">
        <f>IF(基本情報入力シート!I98="","",基本情報入力シート!I98)</f>
        <v/>
      </c>
      <c r="I76" s="580" t="str">
        <f>IF(基本情報入力シート!J98="","",基本情報入力シート!J98)</f>
        <v/>
      </c>
      <c r="J76" s="580" t="str">
        <f>IF(基本情報入力シート!K98="","",基本情報入力シート!K98)</f>
        <v/>
      </c>
      <c r="K76" s="581" t="str">
        <f>IF(基本情報入力シート!L98="","",基本情報入力シート!L98)</f>
        <v/>
      </c>
      <c r="L76" s="582" t="str">
        <f>IF(基本情報入力シート!M98="","",基本情報入力シート!M98)</f>
        <v/>
      </c>
      <c r="M76" s="582" t="str">
        <f>IF(基本情報入力シート!R98="","",基本情報入力シート!R98)</f>
        <v/>
      </c>
      <c r="N76" s="582" t="str">
        <f>IF(基本情報入力シート!W98="","",基本情報入力シート!W98)</f>
        <v/>
      </c>
      <c r="O76" s="577" t="str">
        <f>IF(基本情報入力シート!X98="","",基本情報入力シート!X98)</f>
        <v/>
      </c>
      <c r="P76" s="583" t="str">
        <f>IF(基本情報入力シート!Y98="","",基本情報入力シート!Y98)</f>
        <v/>
      </c>
      <c r="Q76" s="647"/>
      <c r="R76" s="426" t="str">
        <f>IF(基本情報入力シート!AB98="","",基本情報入力シート!AB98)</f>
        <v/>
      </c>
      <c r="S76" s="648"/>
      <c r="T76" s="584" t="str">
        <f>IF(P76="","",VLOOKUP(P76,[7]【参考】数式用!$J$2:$L$34,3,FALSE))</f>
        <v/>
      </c>
      <c r="U76" s="585" t="s">
        <v>141</v>
      </c>
      <c r="V76" s="649"/>
      <c r="W76" s="586" t="s">
        <v>142</v>
      </c>
      <c r="X76" s="649"/>
      <c r="Y76" s="587" t="s">
        <v>143</v>
      </c>
      <c r="Z76" s="650"/>
      <c r="AA76" s="588" t="s">
        <v>142</v>
      </c>
      <c r="AB76" s="649"/>
      <c r="AC76" s="588" t="s">
        <v>144</v>
      </c>
      <c r="AD76" s="589" t="s">
        <v>145</v>
      </c>
      <c r="AE76" s="694" t="str">
        <f t="shared" si="0"/>
        <v/>
      </c>
      <c r="AF76" s="592" t="s">
        <v>146</v>
      </c>
      <c r="AG76" s="591" t="str">
        <f t="shared" si="1"/>
        <v/>
      </c>
      <c r="AH76" s="698"/>
      <c r="AI76" s="699"/>
      <c r="AJ76" s="698"/>
      <c r="AK76" s="699"/>
    </row>
    <row r="77" spans="1:37" ht="36.75" customHeight="1">
      <c r="A77" s="577">
        <f t="shared" si="2"/>
        <v>66</v>
      </c>
      <c r="B77" s="578" t="str">
        <f>IF(基本情報入力シート!C99="","",基本情報入力シート!C99)</f>
        <v/>
      </c>
      <c r="C77" s="579" t="str">
        <f>IF(基本情報入力シート!D99="","",基本情報入力シート!D99)</f>
        <v/>
      </c>
      <c r="D77" s="580" t="str">
        <f>IF(基本情報入力シート!E99="","",基本情報入力シート!E99)</f>
        <v/>
      </c>
      <c r="E77" s="580" t="str">
        <f>IF(基本情報入力シート!F99="","",基本情報入力シート!F99)</f>
        <v/>
      </c>
      <c r="F77" s="580" t="str">
        <f>IF(基本情報入力シート!G99="","",基本情報入力シート!G99)</f>
        <v/>
      </c>
      <c r="G77" s="580" t="str">
        <f>IF(基本情報入力シート!H99="","",基本情報入力シート!H99)</f>
        <v/>
      </c>
      <c r="H77" s="580" t="str">
        <f>IF(基本情報入力シート!I99="","",基本情報入力シート!I99)</f>
        <v/>
      </c>
      <c r="I77" s="580" t="str">
        <f>IF(基本情報入力シート!J99="","",基本情報入力シート!J99)</f>
        <v/>
      </c>
      <c r="J77" s="580" t="str">
        <f>IF(基本情報入力シート!K99="","",基本情報入力シート!K99)</f>
        <v/>
      </c>
      <c r="K77" s="581" t="str">
        <f>IF(基本情報入力シート!L99="","",基本情報入力シート!L99)</f>
        <v/>
      </c>
      <c r="L77" s="582" t="str">
        <f>IF(基本情報入力シート!M99="","",基本情報入力シート!M99)</f>
        <v/>
      </c>
      <c r="M77" s="582" t="str">
        <f>IF(基本情報入力シート!R99="","",基本情報入力シート!R99)</f>
        <v/>
      </c>
      <c r="N77" s="582" t="str">
        <f>IF(基本情報入力シート!W99="","",基本情報入力シート!W99)</f>
        <v/>
      </c>
      <c r="O77" s="577" t="str">
        <f>IF(基本情報入力シート!X99="","",基本情報入力シート!X99)</f>
        <v/>
      </c>
      <c r="P77" s="583" t="str">
        <f>IF(基本情報入力シート!Y99="","",基本情報入力シート!Y99)</f>
        <v/>
      </c>
      <c r="Q77" s="647"/>
      <c r="R77" s="426" t="str">
        <f>IF(基本情報入力シート!AB99="","",基本情報入力シート!AB99)</f>
        <v/>
      </c>
      <c r="S77" s="648"/>
      <c r="T77" s="584" t="str">
        <f>IF(P77="","",VLOOKUP(P77,[7]【参考】数式用!$J$2:$L$34,3,FALSE))</f>
        <v/>
      </c>
      <c r="U77" s="585" t="s">
        <v>141</v>
      </c>
      <c r="V77" s="649"/>
      <c r="W77" s="586" t="s">
        <v>142</v>
      </c>
      <c r="X77" s="649"/>
      <c r="Y77" s="587" t="s">
        <v>143</v>
      </c>
      <c r="Z77" s="650"/>
      <c r="AA77" s="588" t="s">
        <v>142</v>
      </c>
      <c r="AB77" s="649"/>
      <c r="AC77" s="588" t="s">
        <v>144</v>
      </c>
      <c r="AD77" s="589" t="s">
        <v>145</v>
      </c>
      <c r="AE77" s="694" t="str">
        <f t="shared" ref="AE77:AE111" si="3">IF(V77&gt;=1,(Z77*12+AB77)-(V77*12+X77)+1,"")</f>
        <v/>
      </c>
      <c r="AF77" s="592" t="s">
        <v>146</v>
      </c>
      <c r="AG77" s="591" t="str">
        <f t="shared" ref="AG77:AG111" si="4">IFERROR(ROUNDDOWN(R77*T77,0)*AE77,"")</f>
        <v/>
      </c>
      <c r="AH77" s="698"/>
      <c r="AI77" s="699"/>
      <c r="AJ77" s="698"/>
      <c r="AK77" s="699"/>
    </row>
    <row r="78" spans="1:37" ht="36.75" customHeight="1">
      <c r="A78" s="577">
        <f t="shared" ref="A78:A111" si="5">A77+1</f>
        <v>67</v>
      </c>
      <c r="B78" s="578" t="str">
        <f>IF(基本情報入力シート!C100="","",基本情報入力シート!C100)</f>
        <v/>
      </c>
      <c r="C78" s="579" t="str">
        <f>IF(基本情報入力シート!D100="","",基本情報入力シート!D100)</f>
        <v/>
      </c>
      <c r="D78" s="580" t="str">
        <f>IF(基本情報入力シート!E100="","",基本情報入力シート!E100)</f>
        <v/>
      </c>
      <c r="E78" s="580" t="str">
        <f>IF(基本情報入力シート!F100="","",基本情報入力シート!F100)</f>
        <v/>
      </c>
      <c r="F78" s="580" t="str">
        <f>IF(基本情報入力シート!G100="","",基本情報入力シート!G100)</f>
        <v/>
      </c>
      <c r="G78" s="580" t="str">
        <f>IF(基本情報入力シート!H100="","",基本情報入力シート!H100)</f>
        <v/>
      </c>
      <c r="H78" s="580" t="str">
        <f>IF(基本情報入力シート!I100="","",基本情報入力シート!I100)</f>
        <v/>
      </c>
      <c r="I78" s="580" t="str">
        <f>IF(基本情報入力シート!J100="","",基本情報入力シート!J100)</f>
        <v/>
      </c>
      <c r="J78" s="580" t="str">
        <f>IF(基本情報入力シート!K100="","",基本情報入力シート!K100)</f>
        <v/>
      </c>
      <c r="K78" s="581" t="str">
        <f>IF(基本情報入力シート!L100="","",基本情報入力シート!L100)</f>
        <v/>
      </c>
      <c r="L78" s="582" t="str">
        <f>IF(基本情報入力シート!M100="","",基本情報入力シート!M100)</f>
        <v/>
      </c>
      <c r="M78" s="582" t="str">
        <f>IF(基本情報入力シート!R100="","",基本情報入力シート!R100)</f>
        <v/>
      </c>
      <c r="N78" s="582" t="str">
        <f>IF(基本情報入力シート!W100="","",基本情報入力シート!W100)</f>
        <v/>
      </c>
      <c r="O78" s="577" t="str">
        <f>IF(基本情報入力シート!X100="","",基本情報入力シート!X100)</f>
        <v/>
      </c>
      <c r="P78" s="583" t="str">
        <f>IF(基本情報入力シート!Y100="","",基本情報入力シート!Y100)</f>
        <v/>
      </c>
      <c r="Q78" s="647"/>
      <c r="R78" s="426" t="str">
        <f>IF(基本情報入力シート!AB100="","",基本情報入力シート!AB100)</f>
        <v/>
      </c>
      <c r="S78" s="648"/>
      <c r="T78" s="584" t="str">
        <f>IF(P78="","",VLOOKUP(P78,[7]【参考】数式用!$J$2:$L$34,3,FALSE))</f>
        <v/>
      </c>
      <c r="U78" s="585" t="s">
        <v>141</v>
      </c>
      <c r="V78" s="649"/>
      <c r="W78" s="586" t="s">
        <v>142</v>
      </c>
      <c r="X78" s="649"/>
      <c r="Y78" s="587" t="s">
        <v>143</v>
      </c>
      <c r="Z78" s="650"/>
      <c r="AA78" s="588" t="s">
        <v>142</v>
      </c>
      <c r="AB78" s="649"/>
      <c r="AC78" s="588" t="s">
        <v>144</v>
      </c>
      <c r="AD78" s="589" t="s">
        <v>145</v>
      </c>
      <c r="AE78" s="694" t="str">
        <f t="shared" si="3"/>
        <v/>
      </c>
      <c r="AF78" s="592" t="s">
        <v>146</v>
      </c>
      <c r="AG78" s="591" t="str">
        <f t="shared" si="4"/>
        <v/>
      </c>
      <c r="AH78" s="698"/>
      <c r="AI78" s="699"/>
      <c r="AJ78" s="698"/>
      <c r="AK78" s="699"/>
    </row>
    <row r="79" spans="1:37" ht="36.75" customHeight="1">
      <c r="A79" s="577">
        <f t="shared" si="5"/>
        <v>68</v>
      </c>
      <c r="B79" s="578" t="str">
        <f>IF(基本情報入力シート!C101="","",基本情報入力シート!C101)</f>
        <v/>
      </c>
      <c r="C79" s="579" t="str">
        <f>IF(基本情報入力シート!D101="","",基本情報入力シート!D101)</f>
        <v/>
      </c>
      <c r="D79" s="580" t="str">
        <f>IF(基本情報入力シート!E101="","",基本情報入力シート!E101)</f>
        <v/>
      </c>
      <c r="E79" s="580" t="str">
        <f>IF(基本情報入力シート!F101="","",基本情報入力シート!F101)</f>
        <v/>
      </c>
      <c r="F79" s="580" t="str">
        <f>IF(基本情報入力シート!G101="","",基本情報入力シート!G101)</f>
        <v/>
      </c>
      <c r="G79" s="580" t="str">
        <f>IF(基本情報入力シート!H101="","",基本情報入力シート!H101)</f>
        <v/>
      </c>
      <c r="H79" s="580" t="str">
        <f>IF(基本情報入力シート!I101="","",基本情報入力シート!I101)</f>
        <v/>
      </c>
      <c r="I79" s="580" t="str">
        <f>IF(基本情報入力シート!J101="","",基本情報入力シート!J101)</f>
        <v/>
      </c>
      <c r="J79" s="580" t="str">
        <f>IF(基本情報入力シート!K101="","",基本情報入力シート!K101)</f>
        <v/>
      </c>
      <c r="K79" s="581" t="str">
        <f>IF(基本情報入力シート!L101="","",基本情報入力シート!L101)</f>
        <v/>
      </c>
      <c r="L79" s="582" t="str">
        <f>IF(基本情報入力シート!M101="","",基本情報入力シート!M101)</f>
        <v/>
      </c>
      <c r="M79" s="582" t="str">
        <f>IF(基本情報入力シート!R101="","",基本情報入力シート!R101)</f>
        <v/>
      </c>
      <c r="N79" s="582" t="str">
        <f>IF(基本情報入力シート!W101="","",基本情報入力シート!W101)</f>
        <v/>
      </c>
      <c r="O79" s="577" t="str">
        <f>IF(基本情報入力シート!X101="","",基本情報入力シート!X101)</f>
        <v/>
      </c>
      <c r="P79" s="583" t="str">
        <f>IF(基本情報入力シート!Y101="","",基本情報入力シート!Y101)</f>
        <v/>
      </c>
      <c r="Q79" s="647"/>
      <c r="R79" s="426" t="str">
        <f>IF(基本情報入力シート!AB101="","",基本情報入力シート!AB101)</f>
        <v/>
      </c>
      <c r="S79" s="648"/>
      <c r="T79" s="584" t="str">
        <f>IF(P79="","",VLOOKUP(P79,[7]【参考】数式用!$J$2:$L$34,3,FALSE))</f>
        <v/>
      </c>
      <c r="U79" s="585" t="s">
        <v>141</v>
      </c>
      <c r="V79" s="649"/>
      <c r="W79" s="586" t="s">
        <v>142</v>
      </c>
      <c r="X79" s="649"/>
      <c r="Y79" s="587" t="s">
        <v>143</v>
      </c>
      <c r="Z79" s="650"/>
      <c r="AA79" s="588" t="s">
        <v>142</v>
      </c>
      <c r="AB79" s="649"/>
      <c r="AC79" s="588" t="s">
        <v>144</v>
      </c>
      <c r="AD79" s="589" t="s">
        <v>145</v>
      </c>
      <c r="AE79" s="694" t="str">
        <f t="shared" si="3"/>
        <v/>
      </c>
      <c r="AF79" s="592" t="s">
        <v>146</v>
      </c>
      <c r="AG79" s="591" t="str">
        <f t="shared" si="4"/>
        <v/>
      </c>
      <c r="AH79" s="698"/>
      <c r="AI79" s="699"/>
      <c r="AJ79" s="698"/>
      <c r="AK79" s="699"/>
    </row>
    <row r="80" spans="1:37" ht="36.75" customHeight="1">
      <c r="A80" s="577">
        <f t="shared" si="5"/>
        <v>69</v>
      </c>
      <c r="B80" s="578" t="str">
        <f>IF(基本情報入力シート!C102="","",基本情報入力シート!C102)</f>
        <v/>
      </c>
      <c r="C80" s="579" t="str">
        <f>IF(基本情報入力シート!D102="","",基本情報入力シート!D102)</f>
        <v/>
      </c>
      <c r="D80" s="580" t="str">
        <f>IF(基本情報入力シート!E102="","",基本情報入力シート!E102)</f>
        <v/>
      </c>
      <c r="E80" s="580" t="str">
        <f>IF(基本情報入力シート!F102="","",基本情報入力シート!F102)</f>
        <v/>
      </c>
      <c r="F80" s="580" t="str">
        <f>IF(基本情報入力シート!G102="","",基本情報入力シート!G102)</f>
        <v/>
      </c>
      <c r="G80" s="580" t="str">
        <f>IF(基本情報入力シート!H102="","",基本情報入力シート!H102)</f>
        <v/>
      </c>
      <c r="H80" s="580" t="str">
        <f>IF(基本情報入力シート!I102="","",基本情報入力シート!I102)</f>
        <v/>
      </c>
      <c r="I80" s="580" t="str">
        <f>IF(基本情報入力シート!J102="","",基本情報入力シート!J102)</f>
        <v/>
      </c>
      <c r="J80" s="580" t="str">
        <f>IF(基本情報入力シート!K102="","",基本情報入力シート!K102)</f>
        <v/>
      </c>
      <c r="K80" s="581" t="str">
        <f>IF(基本情報入力シート!L102="","",基本情報入力シート!L102)</f>
        <v/>
      </c>
      <c r="L80" s="582" t="str">
        <f>IF(基本情報入力シート!M102="","",基本情報入力シート!M102)</f>
        <v/>
      </c>
      <c r="M80" s="582" t="str">
        <f>IF(基本情報入力シート!R102="","",基本情報入力シート!R102)</f>
        <v/>
      </c>
      <c r="N80" s="582" t="str">
        <f>IF(基本情報入力シート!W102="","",基本情報入力シート!W102)</f>
        <v/>
      </c>
      <c r="O80" s="577" t="str">
        <f>IF(基本情報入力シート!X102="","",基本情報入力シート!X102)</f>
        <v/>
      </c>
      <c r="P80" s="583" t="str">
        <f>IF(基本情報入力シート!Y102="","",基本情報入力シート!Y102)</f>
        <v/>
      </c>
      <c r="Q80" s="647"/>
      <c r="R80" s="426" t="str">
        <f>IF(基本情報入力シート!AB102="","",基本情報入力シート!AB102)</f>
        <v/>
      </c>
      <c r="S80" s="648"/>
      <c r="T80" s="584" t="str">
        <f>IF(P80="","",VLOOKUP(P80,[7]【参考】数式用!$J$2:$L$34,3,FALSE))</f>
        <v/>
      </c>
      <c r="U80" s="585" t="s">
        <v>141</v>
      </c>
      <c r="V80" s="649"/>
      <c r="W80" s="586" t="s">
        <v>142</v>
      </c>
      <c r="X80" s="649"/>
      <c r="Y80" s="587" t="s">
        <v>143</v>
      </c>
      <c r="Z80" s="650"/>
      <c r="AA80" s="588" t="s">
        <v>142</v>
      </c>
      <c r="AB80" s="649"/>
      <c r="AC80" s="588" t="s">
        <v>144</v>
      </c>
      <c r="AD80" s="589" t="s">
        <v>145</v>
      </c>
      <c r="AE80" s="694" t="str">
        <f t="shared" si="3"/>
        <v/>
      </c>
      <c r="AF80" s="592" t="s">
        <v>146</v>
      </c>
      <c r="AG80" s="591" t="str">
        <f t="shared" si="4"/>
        <v/>
      </c>
      <c r="AH80" s="698"/>
      <c r="AI80" s="699"/>
      <c r="AJ80" s="698"/>
      <c r="AK80" s="699"/>
    </row>
    <row r="81" spans="1:37" ht="36.75" customHeight="1">
      <c r="A81" s="577">
        <f t="shared" si="5"/>
        <v>70</v>
      </c>
      <c r="B81" s="578" t="str">
        <f>IF(基本情報入力シート!C103="","",基本情報入力シート!C103)</f>
        <v/>
      </c>
      <c r="C81" s="579" t="str">
        <f>IF(基本情報入力シート!D103="","",基本情報入力シート!D103)</f>
        <v/>
      </c>
      <c r="D81" s="580" t="str">
        <f>IF(基本情報入力シート!E103="","",基本情報入力シート!E103)</f>
        <v/>
      </c>
      <c r="E81" s="580" t="str">
        <f>IF(基本情報入力シート!F103="","",基本情報入力シート!F103)</f>
        <v/>
      </c>
      <c r="F81" s="580" t="str">
        <f>IF(基本情報入力シート!G103="","",基本情報入力シート!G103)</f>
        <v/>
      </c>
      <c r="G81" s="580" t="str">
        <f>IF(基本情報入力シート!H103="","",基本情報入力シート!H103)</f>
        <v/>
      </c>
      <c r="H81" s="580" t="str">
        <f>IF(基本情報入力シート!I103="","",基本情報入力シート!I103)</f>
        <v/>
      </c>
      <c r="I81" s="580" t="str">
        <f>IF(基本情報入力シート!J103="","",基本情報入力シート!J103)</f>
        <v/>
      </c>
      <c r="J81" s="580" t="str">
        <f>IF(基本情報入力シート!K103="","",基本情報入力シート!K103)</f>
        <v/>
      </c>
      <c r="K81" s="581" t="str">
        <f>IF(基本情報入力シート!L103="","",基本情報入力シート!L103)</f>
        <v/>
      </c>
      <c r="L81" s="582" t="str">
        <f>IF(基本情報入力シート!M103="","",基本情報入力シート!M103)</f>
        <v/>
      </c>
      <c r="M81" s="582" t="str">
        <f>IF(基本情報入力シート!R103="","",基本情報入力シート!R103)</f>
        <v/>
      </c>
      <c r="N81" s="582" t="str">
        <f>IF(基本情報入力シート!W103="","",基本情報入力シート!W103)</f>
        <v/>
      </c>
      <c r="O81" s="577" t="str">
        <f>IF(基本情報入力シート!X103="","",基本情報入力シート!X103)</f>
        <v/>
      </c>
      <c r="P81" s="583" t="str">
        <f>IF(基本情報入力シート!Y103="","",基本情報入力シート!Y103)</f>
        <v/>
      </c>
      <c r="Q81" s="647"/>
      <c r="R81" s="426" t="str">
        <f>IF(基本情報入力シート!AB103="","",基本情報入力シート!AB103)</f>
        <v/>
      </c>
      <c r="S81" s="648"/>
      <c r="T81" s="584" t="str">
        <f>IF(P81="","",VLOOKUP(P81,[7]【参考】数式用!$J$2:$L$34,3,FALSE))</f>
        <v/>
      </c>
      <c r="U81" s="585" t="s">
        <v>141</v>
      </c>
      <c r="V81" s="649"/>
      <c r="W81" s="586" t="s">
        <v>142</v>
      </c>
      <c r="X81" s="649"/>
      <c r="Y81" s="587" t="s">
        <v>143</v>
      </c>
      <c r="Z81" s="650"/>
      <c r="AA81" s="588" t="s">
        <v>142</v>
      </c>
      <c r="AB81" s="649"/>
      <c r="AC81" s="588" t="s">
        <v>144</v>
      </c>
      <c r="AD81" s="589" t="s">
        <v>145</v>
      </c>
      <c r="AE81" s="694" t="str">
        <f t="shared" si="3"/>
        <v/>
      </c>
      <c r="AF81" s="592" t="s">
        <v>146</v>
      </c>
      <c r="AG81" s="591" t="str">
        <f t="shared" si="4"/>
        <v/>
      </c>
      <c r="AH81" s="698"/>
      <c r="AI81" s="699"/>
      <c r="AJ81" s="698"/>
      <c r="AK81" s="699"/>
    </row>
    <row r="82" spans="1:37" ht="36.75" customHeight="1">
      <c r="A82" s="577">
        <f t="shared" si="5"/>
        <v>71</v>
      </c>
      <c r="B82" s="578" t="str">
        <f>IF(基本情報入力シート!C104="","",基本情報入力シート!C104)</f>
        <v/>
      </c>
      <c r="C82" s="579" t="str">
        <f>IF(基本情報入力シート!D104="","",基本情報入力シート!D104)</f>
        <v/>
      </c>
      <c r="D82" s="580" t="str">
        <f>IF(基本情報入力シート!E104="","",基本情報入力シート!E104)</f>
        <v/>
      </c>
      <c r="E82" s="580" t="str">
        <f>IF(基本情報入力シート!F104="","",基本情報入力シート!F104)</f>
        <v/>
      </c>
      <c r="F82" s="580" t="str">
        <f>IF(基本情報入力シート!G104="","",基本情報入力シート!G104)</f>
        <v/>
      </c>
      <c r="G82" s="580" t="str">
        <f>IF(基本情報入力シート!H104="","",基本情報入力シート!H104)</f>
        <v/>
      </c>
      <c r="H82" s="580" t="str">
        <f>IF(基本情報入力シート!I104="","",基本情報入力シート!I104)</f>
        <v/>
      </c>
      <c r="I82" s="580" t="str">
        <f>IF(基本情報入力シート!J104="","",基本情報入力シート!J104)</f>
        <v/>
      </c>
      <c r="J82" s="580" t="str">
        <f>IF(基本情報入力シート!K104="","",基本情報入力シート!K104)</f>
        <v/>
      </c>
      <c r="K82" s="581" t="str">
        <f>IF(基本情報入力シート!L104="","",基本情報入力シート!L104)</f>
        <v/>
      </c>
      <c r="L82" s="582" t="str">
        <f>IF(基本情報入力シート!M104="","",基本情報入力シート!M104)</f>
        <v/>
      </c>
      <c r="M82" s="582" t="str">
        <f>IF(基本情報入力シート!R104="","",基本情報入力シート!R104)</f>
        <v/>
      </c>
      <c r="N82" s="582" t="str">
        <f>IF(基本情報入力シート!W104="","",基本情報入力シート!W104)</f>
        <v/>
      </c>
      <c r="O82" s="577" t="str">
        <f>IF(基本情報入力シート!X104="","",基本情報入力シート!X104)</f>
        <v/>
      </c>
      <c r="P82" s="583" t="str">
        <f>IF(基本情報入力シート!Y104="","",基本情報入力シート!Y104)</f>
        <v/>
      </c>
      <c r="Q82" s="647"/>
      <c r="R82" s="426" t="str">
        <f>IF(基本情報入力シート!AB104="","",基本情報入力シート!AB104)</f>
        <v/>
      </c>
      <c r="S82" s="648"/>
      <c r="T82" s="584" t="str">
        <f>IF(P82="","",VLOOKUP(P82,[7]【参考】数式用!$J$2:$L$34,3,FALSE))</f>
        <v/>
      </c>
      <c r="U82" s="585" t="s">
        <v>141</v>
      </c>
      <c r="V82" s="649"/>
      <c r="W82" s="586" t="s">
        <v>142</v>
      </c>
      <c r="X82" s="649"/>
      <c r="Y82" s="587" t="s">
        <v>143</v>
      </c>
      <c r="Z82" s="650"/>
      <c r="AA82" s="588" t="s">
        <v>142</v>
      </c>
      <c r="AB82" s="649"/>
      <c r="AC82" s="588" t="s">
        <v>144</v>
      </c>
      <c r="AD82" s="589" t="s">
        <v>145</v>
      </c>
      <c r="AE82" s="694" t="str">
        <f t="shared" si="3"/>
        <v/>
      </c>
      <c r="AF82" s="592" t="s">
        <v>146</v>
      </c>
      <c r="AG82" s="591" t="str">
        <f t="shared" si="4"/>
        <v/>
      </c>
      <c r="AH82" s="698"/>
      <c r="AI82" s="699"/>
      <c r="AJ82" s="698"/>
      <c r="AK82" s="699"/>
    </row>
    <row r="83" spans="1:37" ht="36.75" customHeight="1">
      <c r="A83" s="577">
        <f t="shared" si="5"/>
        <v>72</v>
      </c>
      <c r="B83" s="578" t="str">
        <f>IF(基本情報入力シート!C105="","",基本情報入力シート!C105)</f>
        <v/>
      </c>
      <c r="C83" s="579" t="str">
        <f>IF(基本情報入力シート!D105="","",基本情報入力シート!D105)</f>
        <v/>
      </c>
      <c r="D83" s="580" t="str">
        <f>IF(基本情報入力シート!E105="","",基本情報入力シート!E105)</f>
        <v/>
      </c>
      <c r="E83" s="580" t="str">
        <f>IF(基本情報入力シート!F105="","",基本情報入力シート!F105)</f>
        <v/>
      </c>
      <c r="F83" s="580" t="str">
        <f>IF(基本情報入力シート!G105="","",基本情報入力シート!G105)</f>
        <v/>
      </c>
      <c r="G83" s="580" t="str">
        <f>IF(基本情報入力シート!H105="","",基本情報入力シート!H105)</f>
        <v/>
      </c>
      <c r="H83" s="580" t="str">
        <f>IF(基本情報入力シート!I105="","",基本情報入力シート!I105)</f>
        <v/>
      </c>
      <c r="I83" s="580" t="str">
        <f>IF(基本情報入力シート!J105="","",基本情報入力シート!J105)</f>
        <v/>
      </c>
      <c r="J83" s="580" t="str">
        <f>IF(基本情報入力シート!K105="","",基本情報入力シート!K105)</f>
        <v/>
      </c>
      <c r="K83" s="581" t="str">
        <f>IF(基本情報入力シート!L105="","",基本情報入力シート!L105)</f>
        <v/>
      </c>
      <c r="L83" s="582" t="str">
        <f>IF(基本情報入力シート!M105="","",基本情報入力シート!M105)</f>
        <v/>
      </c>
      <c r="M83" s="582" t="str">
        <f>IF(基本情報入力シート!R105="","",基本情報入力シート!R105)</f>
        <v/>
      </c>
      <c r="N83" s="582" t="str">
        <f>IF(基本情報入力シート!W105="","",基本情報入力シート!W105)</f>
        <v/>
      </c>
      <c r="O83" s="577" t="str">
        <f>IF(基本情報入力シート!X105="","",基本情報入力シート!X105)</f>
        <v/>
      </c>
      <c r="P83" s="583" t="str">
        <f>IF(基本情報入力シート!Y105="","",基本情報入力シート!Y105)</f>
        <v/>
      </c>
      <c r="Q83" s="647"/>
      <c r="R83" s="426" t="str">
        <f>IF(基本情報入力シート!AB105="","",基本情報入力シート!AB105)</f>
        <v/>
      </c>
      <c r="S83" s="648"/>
      <c r="T83" s="584" t="str">
        <f>IF(P83="","",VLOOKUP(P83,[7]【参考】数式用!$J$2:$L$34,3,FALSE))</f>
        <v/>
      </c>
      <c r="U83" s="585" t="s">
        <v>141</v>
      </c>
      <c r="V83" s="649"/>
      <c r="W83" s="586" t="s">
        <v>142</v>
      </c>
      <c r="X83" s="649"/>
      <c r="Y83" s="587" t="s">
        <v>143</v>
      </c>
      <c r="Z83" s="650"/>
      <c r="AA83" s="588" t="s">
        <v>142</v>
      </c>
      <c r="AB83" s="649"/>
      <c r="AC83" s="588" t="s">
        <v>144</v>
      </c>
      <c r="AD83" s="589" t="s">
        <v>145</v>
      </c>
      <c r="AE83" s="694" t="str">
        <f t="shared" si="3"/>
        <v/>
      </c>
      <c r="AF83" s="592" t="s">
        <v>146</v>
      </c>
      <c r="AG83" s="591" t="str">
        <f t="shared" si="4"/>
        <v/>
      </c>
      <c r="AH83" s="698"/>
      <c r="AI83" s="699"/>
      <c r="AJ83" s="698"/>
      <c r="AK83" s="699"/>
    </row>
    <row r="84" spans="1:37" ht="36.75" customHeight="1">
      <c r="A84" s="577">
        <f t="shared" si="5"/>
        <v>73</v>
      </c>
      <c r="B84" s="578" t="str">
        <f>IF(基本情報入力シート!C106="","",基本情報入力シート!C106)</f>
        <v/>
      </c>
      <c r="C84" s="579" t="str">
        <f>IF(基本情報入力シート!D106="","",基本情報入力シート!D106)</f>
        <v/>
      </c>
      <c r="D84" s="580" t="str">
        <f>IF(基本情報入力シート!E106="","",基本情報入力シート!E106)</f>
        <v/>
      </c>
      <c r="E84" s="580" t="str">
        <f>IF(基本情報入力シート!F106="","",基本情報入力シート!F106)</f>
        <v/>
      </c>
      <c r="F84" s="580" t="str">
        <f>IF(基本情報入力シート!G106="","",基本情報入力シート!G106)</f>
        <v/>
      </c>
      <c r="G84" s="580" t="str">
        <f>IF(基本情報入力シート!H106="","",基本情報入力シート!H106)</f>
        <v/>
      </c>
      <c r="H84" s="580" t="str">
        <f>IF(基本情報入力シート!I106="","",基本情報入力シート!I106)</f>
        <v/>
      </c>
      <c r="I84" s="580" t="str">
        <f>IF(基本情報入力シート!J106="","",基本情報入力シート!J106)</f>
        <v/>
      </c>
      <c r="J84" s="580" t="str">
        <f>IF(基本情報入力シート!K106="","",基本情報入力シート!K106)</f>
        <v/>
      </c>
      <c r="K84" s="581" t="str">
        <f>IF(基本情報入力シート!L106="","",基本情報入力シート!L106)</f>
        <v/>
      </c>
      <c r="L84" s="582" t="str">
        <f>IF(基本情報入力シート!M106="","",基本情報入力シート!M106)</f>
        <v/>
      </c>
      <c r="M84" s="582" t="str">
        <f>IF(基本情報入力シート!R106="","",基本情報入力シート!R106)</f>
        <v/>
      </c>
      <c r="N84" s="582" t="str">
        <f>IF(基本情報入力シート!W106="","",基本情報入力シート!W106)</f>
        <v/>
      </c>
      <c r="O84" s="577" t="str">
        <f>IF(基本情報入力シート!X106="","",基本情報入力シート!X106)</f>
        <v/>
      </c>
      <c r="P84" s="583" t="str">
        <f>IF(基本情報入力シート!Y106="","",基本情報入力シート!Y106)</f>
        <v/>
      </c>
      <c r="Q84" s="647"/>
      <c r="R84" s="426" t="str">
        <f>IF(基本情報入力シート!AB106="","",基本情報入力シート!AB106)</f>
        <v/>
      </c>
      <c r="S84" s="648"/>
      <c r="T84" s="584" t="str">
        <f>IF(P84="","",VLOOKUP(P84,[7]【参考】数式用!$J$2:$L$34,3,FALSE))</f>
        <v/>
      </c>
      <c r="U84" s="585" t="s">
        <v>141</v>
      </c>
      <c r="V84" s="649"/>
      <c r="W84" s="586" t="s">
        <v>142</v>
      </c>
      <c r="X84" s="649"/>
      <c r="Y84" s="587" t="s">
        <v>143</v>
      </c>
      <c r="Z84" s="650"/>
      <c r="AA84" s="588" t="s">
        <v>142</v>
      </c>
      <c r="AB84" s="649"/>
      <c r="AC84" s="588" t="s">
        <v>144</v>
      </c>
      <c r="AD84" s="589" t="s">
        <v>145</v>
      </c>
      <c r="AE84" s="694" t="str">
        <f t="shared" si="3"/>
        <v/>
      </c>
      <c r="AF84" s="592" t="s">
        <v>146</v>
      </c>
      <c r="AG84" s="591" t="str">
        <f t="shared" si="4"/>
        <v/>
      </c>
      <c r="AH84" s="698"/>
      <c r="AI84" s="699"/>
      <c r="AJ84" s="698"/>
      <c r="AK84" s="699"/>
    </row>
    <row r="85" spans="1:37" ht="36.75" customHeight="1">
      <c r="A85" s="577">
        <f t="shared" si="5"/>
        <v>74</v>
      </c>
      <c r="B85" s="578" t="str">
        <f>IF(基本情報入力シート!C107="","",基本情報入力シート!C107)</f>
        <v/>
      </c>
      <c r="C85" s="579" t="str">
        <f>IF(基本情報入力シート!D107="","",基本情報入力シート!D107)</f>
        <v/>
      </c>
      <c r="D85" s="580" t="str">
        <f>IF(基本情報入力シート!E107="","",基本情報入力シート!E107)</f>
        <v/>
      </c>
      <c r="E85" s="580" t="str">
        <f>IF(基本情報入力シート!F107="","",基本情報入力シート!F107)</f>
        <v/>
      </c>
      <c r="F85" s="580" t="str">
        <f>IF(基本情報入力シート!G107="","",基本情報入力シート!G107)</f>
        <v/>
      </c>
      <c r="G85" s="580" t="str">
        <f>IF(基本情報入力シート!H107="","",基本情報入力シート!H107)</f>
        <v/>
      </c>
      <c r="H85" s="580" t="str">
        <f>IF(基本情報入力シート!I107="","",基本情報入力シート!I107)</f>
        <v/>
      </c>
      <c r="I85" s="580" t="str">
        <f>IF(基本情報入力シート!J107="","",基本情報入力シート!J107)</f>
        <v/>
      </c>
      <c r="J85" s="580" t="str">
        <f>IF(基本情報入力シート!K107="","",基本情報入力シート!K107)</f>
        <v/>
      </c>
      <c r="K85" s="581" t="str">
        <f>IF(基本情報入力シート!L107="","",基本情報入力シート!L107)</f>
        <v/>
      </c>
      <c r="L85" s="582" t="str">
        <f>IF(基本情報入力シート!M107="","",基本情報入力シート!M107)</f>
        <v/>
      </c>
      <c r="M85" s="582" t="str">
        <f>IF(基本情報入力シート!R107="","",基本情報入力シート!R107)</f>
        <v/>
      </c>
      <c r="N85" s="582" t="str">
        <f>IF(基本情報入力シート!W107="","",基本情報入力シート!W107)</f>
        <v/>
      </c>
      <c r="O85" s="577" t="str">
        <f>IF(基本情報入力シート!X107="","",基本情報入力シート!X107)</f>
        <v/>
      </c>
      <c r="P85" s="583" t="str">
        <f>IF(基本情報入力シート!Y107="","",基本情報入力シート!Y107)</f>
        <v/>
      </c>
      <c r="Q85" s="647"/>
      <c r="R85" s="426" t="str">
        <f>IF(基本情報入力シート!AB107="","",基本情報入力シート!AB107)</f>
        <v/>
      </c>
      <c r="S85" s="648"/>
      <c r="T85" s="584" t="str">
        <f>IF(P85="","",VLOOKUP(P85,[7]【参考】数式用!$J$2:$L$34,3,FALSE))</f>
        <v/>
      </c>
      <c r="U85" s="585" t="s">
        <v>141</v>
      </c>
      <c r="V85" s="649"/>
      <c r="W85" s="586" t="s">
        <v>142</v>
      </c>
      <c r="X85" s="649"/>
      <c r="Y85" s="587" t="s">
        <v>143</v>
      </c>
      <c r="Z85" s="650"/>
      <c r="AA85" s="588" t="s">
        <v>142</v>
      </c>
      <c r="AB85" s="649"/>
      <c r="AC85" s="588" t="s">
        <v>144</v>
      </c>
      <c r="AD85" s="589" t="s">
        <v>145</v>
      </c>
      <c r="AE85" s="694" t="str">
        <f t="shared" si="3"/>
        <v/>
      </c>
      <c r="AF85" s="592" t="s">
        <v>146</v>
      </c>
      <c r="AG85" s="591" t="str">
        <f t="shared" si="4"/>
        <v/>
      </c>
      <c r="AH85" s="698"/>
      <c r="AI85" s="699"/>
      <c r="AJ85" s="698"/>
      <c r="AK85" s="699"/>
    </row>
    <row r="86" spans="1:37" ht="36.75" customHeight="1">
      <c r="A86" s="577">
        <f t="shared" si="5"/>
        <v>75</v>
      </c>
      <c r="B86" s="578" t="str">
        <f>IF(基本情報入力シート!C108="","",基本情報入力シート!C108)</f>
        <v/>
      </c>
      <c r="C86" s="579" t="str">
        <f>IF(基本情報入力シート!D108="","",基本情報入力シート!D108)</f>
        <v/>
      </c>
      <c r="D86" s="580" t="str">
        <f>IF(基本情報入力シート!E108="","",基本情報入力シート!E108)</f>
        <v/>
      </c>
      <c r="E86" s="580" t="str">
        <f>IF(基本情報入力シート!F108="","",基本情報入力シート!F108)</f>
        <v/>
      </c>
      <c r="F86" s="580" t="str">
        <f>IF(基本情報入力シート!G108="","",基本情報入力シート!G108)</f>
        <v/>
      </c>
      <c r="G86" s="580" t="str">
        <f>IF(基本情報入力シート!H108="","",基本情報入力シート!H108)</f>
        <v/>
      </c>
      <c r="H86" s="580" t="str">
        <f>IF(基本情報入力シート!I108="","",基本情報入力シート!I108)</f>
        <v/>
      </c>
      <c r="I86" s="580" t="str">
        <f>IF(基本情報入力シート!J108="","",基本情報入力シート!J108)</f>
        <v/>
      </c>
      <c r="J86" s="580" t="str">
        <f>IF(基本情報入力シート!K108="","",基本情報入力シート!K108)</f>
        <v/>
      </c>
      <c r="K86" s="581" t="str">
        <f>IF(基本情報入力シート!L108="","",基本情報入力シート!L108)</f>
        <v/>
      </c>
      <c r="L86" s="582" t="str">
        <f>IF(基本情報入力シート!M108="","",基本情報入力シート!M108)</f>
        <v/>
      </c>
      <c r="M86" s="582" t="str">
        <f>IF(基本情報入力シート!R108="","",基本情報入力シート!R108)</f>
        <v/>
      </c>
      <c r="N86" s="582" t="str">
        <f>IF(基本情報入力シート!W108="","",基本情報入力シート!W108)</f>
        <v/>
      </c>
      <c r="O86" s="577" t="str">
        <f>IF(基本情報入力シート!X108="","",基本情報入力シート!X108)</f>
        <v/>
      </c>
      <c r="P86" s="583" t="str">
        <f>IF(基本情報入力シート!Y108="","",基本情報入力シート!Y108)</f>
        <v/>
      </c>
      <c r="Q86" s="647"/>
      <c r="R86" s="426" t="str">
        <f>IF(基本情報入力シート!AB108="","",基本情報入力シート!AB108)</f>
        <v/>
      </c>
      <c r="S86" s="648"/>
      <c r="T86" s="584" t="str">
        <f>IF(P86="","",VLOOKUP(P86,[7]【参考】数式用!$J$2:$L$34,3,FALSE))</f>
        <v/>
      </c>
      <c r="U86" s="585" t="s">
        <v>141</v>
      </c>
      <c r="V86" s="649"/>
      <c r="W86" s="586" t="s">
        <v>142</v>
      </c>
      <c r="X86" s="649"/>
      <c r="Y86" s="587" t="s">
        <v>143</v>
      </c>
      <c r="Z86" s="650"/>
      <c r="AA86" s="588" t="s">
        <v>142</v>
      </c>
      <c r="AB86" s="649"/>
      <c r="AC86" s="588" t="s">
        <v>144</v>
      </c>
      <c r="AD86" s="589" t="s">
        <v>145</v>
      </c>
      <c r="AE86" s="694" t="str">
        <f t="shared" si="3"/>
        <v/>
      </c>
      <c r="AF86" s="592" t="s">
        <v>146</v>
      </c>
      <c r="AG86" s="591" t="str">
        <f t="shared" si="4"/>
        <v/>
      </c>
      <c r="AH86" s="698"/>
      <c r="AI86" s="699"/>
      <c r="AJ86" s="698"/>
      <c r="AK86" s="699"/>
    </row>
    <row r="87" spans="1:37" ht="36.75" customHeight="1">
      <c r="A87" s="577">
        <f t="shared" si="5"/>
        <v>76</v>
      </c>
      <c r="B87" s="578" t="str">
        <f>IF(基本情報入力シート!C109="","",基本情報入力シート!C109)</f>
        <v/>
      </c>
      <c r="C87" s="579" t="str">
        <f>IF(基本情報入力シート!D109="","",基本情報入力シート!D109)</f>
        <v/>
      </c>
      <c r="D87" s="580" t="str">
        <f>IF(基本情報入力シート!E109="","",基本情報入力シート!E109)</f>
        <v/>
      </c>
      <c r="E87" s="580" t="str">
        <f>IF(基本情報入力シート!F109="","",基本情報入力シート!F109)</f>
        <v/>
      </c>
      <c r="F87" s="580" t="str">
        <f>IF(基本情報入力シート!G109="","",基本情報入力シート!G109)</f>
        <v/>
      </c>
      <c r="G87" s="580" t="str">
        <f>IF(基本情報入力シート!H109="","",基本情報入力シート!H109)</f>
        <v/>
      </c>
      <c r="H87" s="580" t="str">
        <f>IF(基本情報入力シート!I109="","",基本情報入力シート!I109)</f>
        <v/>
      </c>
      <c r="I87" s="580" t="str">
        <f>IF(基本情報入力シート!J109="","",基本情報入力シート!J109)</f>
        <v/>
      </c>
      <c r="J87" s="580" t="str">
        <f>IF(基本情報入力シート!K109="","",基本情報入力シート!K109)</f>
        <v/>
      </c>
      <c r="K87" s="581" t="str">
        <f>IF(基本情報入力シート!L109="","",基本情報入力シート!L109)</f>
        <v/>
      </c>
      <c r="L87" s="582" t="str">
        <f>IF(基本情報入力シート!M109="","",基本情報入力シート!M109)</f>
        <v/>
      </c>
      <c r="M87" s="582" t="str">
        <f>IF(基本情報入力シート!R109="","",基本情報入力シート!R109)</f>
        <v/>
      </c>
      <c r="N87" s="582" t="str">
        <f>IF(基本情報入力シート!W109="","",基本情報入力シート!W109)</f>
        <v/>
      </c>
      <c r="O87" s="577" t="str">
        <f>IF(基本情報入力シート!X109="","",基本情報入力シート!X109)</f>
        <v/>
      </c>
      <c r="P87" s="583" t="str">
        <f>IF(基本情報入力シート!Y109="","",基本情報入力シート!Y109)</f>
        <v/>
      </c>
      <c r="Q87" s="647"/>
      <c r="R87" s="426" t="str">
        <f>IF(基本情報入力シート!AB109="","",基本情報入力シート!AB109)</f>
        <v/>
      </c>
      <c r="S87" s="648"/>
      <c r="T87" s="584" t="str">
        <f>IF(P87="","",VLOOKUP(P87,[7]【参考】数式用!$J$2:$L$34,3,FALSE))</f>
        <v/>
      </c>
      <c r="U87" s="585" t="s">
        <v>141</v>
      </c>
      <c r="V87" s="649"/>
      <c r="W87" s="586" t="s">
        <v>142</v>
      </c>
      <c r="X87" s="649"/>
      <c r="Y87" s="587" t="s">
        <v>143</v>
      </c>
      <c r="Z87" s="650"/>
      <c r="AA87" s="588" t="s">
        <v>142</v>
      </c>
      <c r="AB87" s="649"/>
      <c r="AC87" s="588" t="s">
        <v>144</v>
      </c>
      <c r="AD87" s="589" t="s">
        <v>145</v>
      </c>
      <c r="AE87" s="694" t="str">
        <f t="shared" si="3"/>
        <v/>
      </c>
      <c r="AF87" s="592" t="s">
        <v>146</v>
      </c>
      <c r="AG87" s="591" t="str">
        <f t="shared" si="4"/>
        <v/>
      </c>
      <c r="AH87" s="698"/>
      <c r="AI87" s="699"/>
      <c r="AJ87" s="698"/>
      <c r="AK87" s="699"/>
    </row>
    <row r="88" spans="1:37" ht="36.75" customHeight="1">
      <c r="A88" s="577">
        <f t="shared" si="5"/>
        <v>77</v>
      </c>
      <c r="B88" s="578" t="str">
        <f>IF(基本情報入力シート!C110="","",基本情報入力シート!C110)</f>
        <v/>
      </c>
      <c r="C88" s="579" t="str">
        <f>IF(基本情報入力シート!D110="","",基本情報入力シート!D110)</f>
        <v/>
      </c>
      <c r="D88" s="580" t="str">
        <f>IF(基本情報入力シート!E110="","",基本情報入力シート!E110)</f>
        <v/>
      </c>
      <c r="E88" s="580" t="str">
        <f>IF(基本情報入力シート!F110="","",基本情報入力シート!F110)</f>
        <v/>
      </c>
      <c r="F88" s="580" t="str">
        <f>IF(基本情報入力シート!G110="","",基本情報入力シート!G110)</f>
        <v/>
      </c>
      <c r="G88" s="580" t="str">
        <f>IF(基本情報入力シート!H110="","",基本情報入力シート!H110)</f>
        <v/>
      </c>
      <c r="H88" s="580" t="str">
        <f>IF(基本情報入力シート!I110="","",基本情報入力シート!I110)</f>
        <v/>
      </c>
      <c r="I88" s="580" t="str">
        <f>IF(基本情報入力シート!J110="","",基本情報入力シート!J110)</f>
        <v/>
      </c>
      <c r="J88" s="580" t="str">
        <f>IF(基本情報入力シート!K110="","",基本情報入力シート!K110)</f>
        <v/>
      </c>
      <c r="K88" s="581" t="str">
        <f>IF(基本情報入力シート!L110="","",基本情報入力シート!L110)</f>
        <v/>
      </c>
      <c r="L88" s="582" t="str">
        <f>IF(基本情報入力シート!M110="","",基本情報入力シート!M110)</f>
        <v/>
      </c>
      <c r="M88" s="582" t="str">
        <f>IF(基本情報入力シート!R110="","",基本情報入力シート!R110)</f>
        <v/>
      </c>
      <c r="N88" s="582" t="str">
        <f>IF(基本情報入力シート!W110="","",基本情報入力シート!W110)</f>
        <v/>
      </c>
      <c r="O88" s="577" t="str">
        <f>IF(基本情報入力シート!X110="","",基本情報入力シート!X110)</f>
        <v/>
      </c>
      <c r="P88" s="583" t="str">
        <f>IF(基本情報入力シート!Y110="","",基本情報入力シート!Y110)</f>
        <v/>
      </c>
      <c r="Q88" s="647"/>
      <c r="R88" s="426" t="str">
        <f>IF(基本情報入力シート!AB110="","",基本情報入力シート!AB110)</f>
        <v/>
      </c>
      <c r="S88" s="648"/>
      <c r="T88" s="584" t="str">
        <f>IF(P88="","",VLOOKUP(P88,[7]【参考】数式用!$J$2:$L$34,3,FALSE))</f>
        <v/>
      </c>
      <c r="U88" s="585" t="s">
        <v>141</v>
      </c>
      <c r="V88" s="649"/>
      <c r="W88" s="586" t="s">
        <v>142</v>
      </c>
      <c r="X88" s="649"/>
      <c r="Y88" s="587" t="s">
        <v>143</v>
      </c>
      <c r="Z88" s="650"/>
      <c r="AA88" s="588" t="s">
        <v>142</v>
      </c>
      <c r="AB88" s="649"/>
      <c r="AC88" s="588" t="s">
        <v>144</v>
      </c>
      <c r="AD88" s="589" t="s">
        <v>145</v>
      </c>
      <c r="AE88" s="694" t="str">
        <f t="shared" si="3"/>
        <v/>
      </c>
      <c r="AF88" s="592" t="s">
        <v>146</v>
      </c>
      <c r="AG88" s="591" t="str">
        <f t="shared" si="4"/>
        <v/>
      </c>
      <c r="AH88" s="698"/>
      <c r="AI88" s="699"/>
      <c r="AJ88" s="698"/>
      <c r="AK88" s="699"/>
    </row>
    <row r="89" spans="1:37" ht="36.75" customHeight="1">
      <c r="A89" s="577">
        <f t="shared" si="5"/>
        <v>78</v>
      </c>
      <c r="B89" s="578" t="str">
        <f>IF(基本情報入力シート!C111="","",基本情報入力シート!C111)</f>
        <v/>
      </c>
      <c r="C89" s="579" t="str">
        <f>IF(基本情報入力シート!D111="","",基本情報入力シート!D111)</f>
        <v/>
      </c>
      <c r="D89" s="580" t="str">
        <f>IF(基本情報入力シート!E111="","",基本情報入力シート!E111)</f>
        <v/>
      </c>
      <c r="E89" s="580" t="str">
        <f>IF(基本情報入力シート!F111="","",基本情報入力シート!F111)</f>
        <v/>
      </c>
      <c r="F89" s="580" t="str">
        <f>IF(基本情報入力シート!G111="","",基本情報入力シート!G111)</f>
        <v/>
      </c>
      <c r="G89" s="580" t="str">
        <f>IF(基本情報入力シート!H111="","",基本情報入力シート!H111)</f>
        <v/>
      </c>
      <c r="H89" s="580" t="str">
        <f>IF(基本情報入力シート!I111="","",基本情報入力シート!I111)</f>
        <v/>
      </c>
      <c r="I89" s="580" t="str">
        <f>IF(基本情報入力シート!J111="","",基本情報入力シート!J111)</f>
        <v/>
      </c>
      <c r="J89" s="580" t="str">
        <f>IF(基本情報入力シート!K111="","",基本情報入力シート!K111)</f>
        <v/>
      </c>
      <c r="K89" s="581" t="str">
        <f>IF(基本情報入力シート!L111="","",基本情報入力シート!L111)</f>
        <v/>
      </c>
      <c r="L89" s="582" t="str">
        <f>IF(基本情報入力シート!M111="","",基本情報入力シート!M111)</f>
        <v/>
      </c>
      <c r="M89" s="582" t="str">
        <f>IF(基本情報入力シート!R111="","",基本情報入力シート!R111)</f>
        <v/>
      </c>
      <c r="N89" s="582" t="str">
        <f>IF(基本情報入力シート!W111="","",基本情報入力シート!W111)</f>
        <v/>
      </c>
      <c r="O89" s="577" t="str">
        <f>IF(基本情報入力シート!X111="","",基本情報入力シート!X111)</f>
        <v/>
      </c>
      <c r="P89" s="583" t="str">
        <f>IF(基本情報入力シート!Y111="","",基本情報入力シート!Y111)</f>
        <v/>
      </c>
      <c r="Q89" s="647"/>
      <c r="R89" s="426" t="str">
        <f>IF(基本情報入力シート!AB111="","",基本情報入力シート!AB111)</f>
        <v/>
      </c>
      <c r="S89" s="648"/>
      <c r="T89" s="584" t="str">
        <f>IF(P89="","",VLOOKUP(P89,[7]【参考】数式用!$J$2:$L$34,3,FALSE))</f>
        <v/>
      </c>
      <c r="U89" s="585" t="s">
        <v>141</v>
      </c>
      <c r="V89" s="649"/>
      <c r="W89" s="586" t="s">
        <v>142</v>
      </c>
      <c r="X89" s="649"/>
      <c r="Y89" s="587" t="s">
        <v>143</v>
      </c>
      <c r="Z89" s="650"/>
      <c r="AA89" s="588" t="s">
        <v>142</v>
      </c>
      <c r="AB89" s="649"/>
      <c r="AC89" s="588" t="s">
        <v>144</v>
      </c>
      <c r="AD89" s="589" t="s">
        <v>145</v>
      </c>
      <c r="AE89" s="694" t="str">
        <f t="shared" si="3"/>
        <v/>
      </c>
      <c r="AF89" s="592" t="s">
        <v>146</v>
      </c>
      <c r="AG89" s="591" t="str">
        <f t="shared" si="4"/>
        <v/>
      </c>
      <c r="AH89" s="698"/>
      <c r="AI89" s="699"/>
      <c r="AJ89" s="698"/>
      <c r="AK89" s="699"/>
    </row>
    <row r="90" spans="1:37" ht="36.75" customHeight="1">
      <c r="A90" s="577">
        <f t="shared" si="5"/>
        <v>79</v>
      </c>
      <c r="B90" s="578" t="str">
        <f>IF(基本情報入力シート!C112="","",基本情報入力シート!C112)</f>
        <v/>
      </c>
      <c r="C90" s="579" t="str">
        <f>IF(基本情報入力シート!D112="","",基本情報入力シート!D112)</f>
        <v/>
      </c>
      <c r="D90" s="580" t="str">
        <f>IF(基本情報入力シート!E112="","",基本情報入力シート!E112)</f>
        <v/>
      </c>
      <c r="E90" s="580" t="str">
        <f>IF(基本情報入力シート!F112="","",基本情報入力シート!F112)</f>
        <v/>
      </c>
      <c r="F90" s="580" t="str">
        <f>IF(基本情報入力シート!G112="","",基本情報入力シート!G112)</f>
        <v/>
      </c>
      <c r="G90" s="580" t="str">
        <f>IF(基本情報入力シート!H112="","",基本情報入力シート!H112)</f>
        <v/>
      </c>
      <c r="H90" s="580" t="str">
        <f>IF(基本情報入力シート!I112="","",基本情報入力シート!I112)</f>
        <v/>
      </c>
      <c r="I90" s="580" t="str">
        <f>IF(基本情報入力シート!J112="","",基本情報入力シート!J112)</f>
        <v/>
      </c>
      <c r="J90" s="580" t="str">
        <f>IF(基本情報入力シート!K112="","",基本情報入力シート!K112)</f>
        <v/>
      </c>
      <c r="K90" s="581" t="str">
        <f>IF(基本情報入力シート!L112="","",基本情報入力シート!L112)</f>
        <v/>
      </c>
      <c r="L90" s="582" t="str">
        <f>IF(基本情報入力シート!M112="","",基本情報入力シート!M112)</f>
        <v/>
      </c>
      <c r="M90" s="582" t="str">
        <f>IF(基本情報入力シート!R112="","",基本情報入力シート!R112)</f>
        <v/>
      </c>
      <c r="N90" s="582" t="str">
        <f>IF(基本情報入力シート!W112="","",基本情報入力シート!W112)</f>
        <v/>
      </c>
      <c r="O90" s="577" t="str">
        <f>IF(基本情報入力シート!X112="","",基本情報入力シート!X112)</f>
        <v/>
      </c>
      <c r="P90" s="583" t="str">
        <f>IF(基本情報入力シート!Y112="","",基本情報入力シート!Y112)</f>
        <v/>
      </c>
      <c r="Q90" s="647"/>
      <c r="R90" s="426" t="str">
        <f>IF(基本情報入力シート!AB112="","",基本情報入力シート!AB112)</f>
        <v/>
      </c>
      <c r="S90" s="648"/>
      <c r="T90" s="584" t="str">
        <f>IF(P90="","",VLOOKUP(P90,[7]【参考】数式用!$J$2:$L$34,3,FALSE))</f>
        <v/>
      </c>
      <c r="U90" s="585" t="s">
        <v>141</v>
      </c>
      <c r="V90" s="649"/>
      <c r="W90" s="586" t="s">
        <v>142</v>
      </c>
      <c r="X90" s="649"/>
      <c r="Y90" s="587" t="s">
        <v>143</v>
      </c>
      <c r="Z90" s="650"/>
      <c r="AA90" s="588" t="s">
        <v>142</v>
      </c>
      <c r="AB90" s="649"/>
      <c r="AC90" s="588" t="s">
        <v>144</v>
      </c>
      <c r="AD90" s="589" t="s">
        <v>145</v>
      </c>
      <c r="AE90" s="694" t="str">
        <f t="shared" si="3"/>
        <v/>
      </c>
      <c r="AF90" s="592" t="s">
        <v>146</v>
      </c>
      <c r="AG90" s="591" t="str">
        <f t="shared" si="4"/>
        <v/>
      </c>
      <c r="AH90" s="698"/>
      <c r="AI90" s="699"/>
      <c r="AJ90" s="698"/>
      <c r="AK90" s="699"/>
    </row>
    <row r="91" spans="1:37" ht="36.75" customHeight="1">
      <c r="A91" s="577">
        <f t="shared" si="5"/>
        <v>80</v>
      </c>
      <c r="B91" s="578" t="str">
        <f>IF(基本情報入力シート!C113="","",基本情報入力シート!C113)</f>
        <v/>
      </c>
      <c r="C91" s="579" t="str">
        <f>IF(基本情報入力シート!D113="","",基本情報入力シート!D113)</f>
        <v/>
      </c>
      <c r="D91" s="580" t="str">
        <f>IF(基本情報入力シート!E113="","",基本情報入力シート!E113)</f>
        <v/>
      </c>
      <c r="E91" s="580" t="str">
        <f>IF(基本情報入力シート!F113="","",基本情報入力シート!F113)</f>
        <v/>
      </c>
      <c r="F91" s="580" t="str">
        <f>IF(基本情報入力シート!G113="","",基本情報入力シート!G113)</f>
        <v/>
      </c>
      <c r="G91" s="580" t="str">
        <f>IF(基本情報入力シート!H113="","",基本情報入力シート!H113)</f>
        <v/>
      </c>
      <c r="H91" s="580" t="str">
        <f>IF(基本情報入力シート!I113="","",基本情報入力シート!I113)</f>
        <v/>
      </c>
      <c r="I91" s="580" t="str">
        <f>IF(基本情報入力シート!J113="","",基本情報入力シート!J113)</f>
        <v/>
      </c>
      <c r="J91" s="580" t="str">
        <f>IF(基本情報入力シート!K113="","",基本情報入力シート!K113)</f>
        <v/>
      </c>
      <c r="K91" s="581" t="str">
        <f>IF(基本情報入力シート!L113="","",基本情報入力シート!L113)</f>
        <v/>
      </c>
      <c r="L91" s="582" t="str">
        <f>IF(基本情報入力シート!M113="","",基本情報入力シート!M113)</f>
        <v/>
      </c>
      <c r="M91" s="582" t="str">
        <f>IF(基本情報入力シート!R113="","",基本情報入力シート!R113)</f>
        <v/>
      </c>
      <c r="N91" s="582" t="str">
        <f>IF(基本情報入力シート!W113="","",基本情報入力シート!W113)</f>
        <v/>
      </c>
      <c r="O91" s="577" t="str">
        <f>IF(基本情報入力シート!X113="","",基本情報入力シート!X113)</f>
        <v/>
      </c>
      <c r="P91" s="583" t="str">
        <f>IF(基本情報入力シート!Y113="","",基本情報入力シート!Y113)</f>
        <v/>
      </c>
      <c r="Q91" s="647"/>
      <c r="R91" s="426" t="str">
        <f>IF(基本情報入力シート!AB113="","",基本情報入力シート!AB113)</f>
        <v/>
      </c>
      <c r="S91" s="648"/>
      <c r="T91" s="584" t="str">
        <f>IF(P91="","",VLOOKUP(P91,[7]【参考】数式用!$J$2:$L$34,3,FALSE))</f>
        <v/>
      </c>
      <c r="U91" s="585" t="s">
        <v>141</v>
      </c>
      <c r="V91" s="649"/>
      <c r="W91" s="586" t="s">
        <v>142</v>
      </c>
      <c r="X91" s="649"/>
      <c r="Y91" s="587" t="s">
        <v>143</v>
      </c>
      <c r="Z91" s="650"/>
      <c r="AA91" s="588" t="s">
        <v>142</v>
      </c>
      <c r="AB91" s="649"/>
      <c r="AC91" s="588" t="s">
        <v>144</v>
      </c>
      <c r="AD91" s="589" t="s">
        <v>145</v>
      </c>
      <c r="AE91" s="694" t="str">
        <f t="shared" si="3"/>
        <v/>
      </c>
      <c r="AF91" s="592" t="s">
        <v>146</v>
      </c>
      <c r="AG91" s="591" t="str">
        <f t="shared" si="4"/>
        <v/>
      </c>
      <c r="AH91" s="698"/>
      <c r="AI91" s="699"/>
      <c r="AJ91" s="698"/>
      <c r="AK91" s="699"/>
    </row>
    <row r="92" spans="1:37" ht="36.75" customHeight="1">
      <c r="A92" s="577">
        <f t="shared" si="5"/>
        <v>81</v>
      </c>
      <c r="B92" s="578" t="str">
        <f>IF(基本情報入力シート!C114="","",基本情報入力シート!C114)</f>
        <v/>
      </c>
      <c r="C92" s="579" t="str">
        <f>IF(基本情報入力シート!D114="","",基本情報入力シート!D114)</f>
        <v/>
      </c>
      <c r="D92" s="580" t="str">
        <f>IF(基本情報入力シート!E114="","",基本情報入力シート!E114)</f>
        <v/>
      </c>
      <c r="E92" s="580" t="str">
        <f>IF(基本情報入力シート!F114="","",基本情報入力シート!F114)</f>
        <v/>
      </c>
      <c r="F92" s="580" t="str">
        <f>IF(基本情報入力シート!G114="","",基本情報入力シート!G114)</f>
        <v/>
      </c>
      <c r="G92" s="580" t="str">
        <f>IF(基本情報入力シート!H114="","",基本情報入力シート!H114)</f>
        <v/>
      </c>
      <c r="H92" s="580" t="str">
        <f>IF(基本情報入力シート!I114="","",基本情報入力シート!I114)</f>
        <v/>
      </c>
      <c r="I92" s="580" t="str">
        <f>IF(基本情報入力シート!J114="","",基本情報入力シート!J114)</f>
        <v/>
      </c>
      <c r="J92" s="580" t="str">
        <f>IF(基本情報入力シート!K114="","",基本情報入力シート!K114)</f>
        <v/>
      </c>
      <c r="K92" s="581" t="str">
        <f>IF(基本情報入力シート!L114="","",基本情報入力シート!L114)</f>
        <v/>
      </c>
      <c r="L92" s="582" t="str">
        <f>IF(基本情報入力シート!M114="","",基本情報入力シート!M114)</f>
        <v/>
      </c>
      <c r="M92" s="582" t="str">
        <f>IF(基本情報入力シート!R114="","",基本情報入力シート!R114)</f>
        <v/>
      </c>
      <c r="N92" s="582" t="str">
        <f>IF(基本情報入力シート!W114="","",基本情報入力シート!W114)</f>
        <v/>
      </c>
      <c r="O92" s="577" t="str">
        <f>IF(基本情報入力シート!X114="","",基本情報入力シート!X114)</f>
        <v/>
      </c>
      <c r="P92" s="583" t="str">
        <f>IF(基本情報入力シート!Y114="","",基本情報入力シート!Y114)</f>
        <v/>
      </c>
      <c r="Q92" s="647"/>
      <c r="R92" s="426" t="str">
        <f>IF(基本情報入力シート!AB114="","",基本情報入力シート!AB114)</f>
        <v/>
      </c>
      <c r="S92" s="648"/>
      <c r="T92" s="584" t="str">
        <f>IF(P92="","",VLOOKUP(P92,[7]【参考】数式用!$J$2:$L$34,3,FALSE))</f>
        <v/>
      </c>
      <c r="U92" s="585" t="s">
        <v>141</v>
      </c>
      <c r="V92" s="649"/>
      <c r="W92" s="586" t="s">
        <v>142</v>
      </c>
      <c r="X92" s="649"/>
      <c r="Y92" s="587" t="s">
        <v>143</v>
      </c>
      <c r="Z92" s="650"/>
      <c r="AA92" s="588" t="s">
        <v>142</v>
      </c>
      <c r="AB92" s="649"/>
      <c r="AC92" s="588" t="s">
        <v>144</v>
      </c>
      <c r="AD92" s="589" t="s">
        <v>145</v>
      </c>
      <c r="AE92" s="694" t="str">
        <f t="shared" si="3"/>
        <v/>
      </c>
      <c r="AF92" s="592" t="s">
        <v>146</v>
      </c>
      <c r="AG92" s="591" t="str">
        <f t="shared" si="4"/>
        <v/>
      </c>
      <c r="AH92" s="698"/>
      <c r="AI92" s="699"/>
      <c r="AJ92" s="698"/>
      <c r="AK92" s="699"/>
    </row>
    <row r="93" spans="1:37" ht="36.75" customHeight="1">
      <c r="A93" s="577">
        <f t="shared" si="5"/>
        <v>82</v>
      </c>
      <c r="B93" s="578" t="str">
        <f>IF(基本情報入力シート!C115="","",基本情報入力シート!C115)</f>
        <v/>
      </c>
      <c r="C93" s="579" t="str">
        <f>IF(基本情報入力シート!D115="","",基本情報入力シート!D115)</f>
        <v/>
      </c>
      <c r="D93" s="580" t="str">
        <f>IF(基本情報入力シート!E115="","",基本情報入力シート!E115)</f>
        <v/>
      </c>
      <c r="E93" s="580" t="str">
        <f>IF(基本情報入力シート!F115="","",基本情報入力シート!F115)</f>
        <v/>
      </c>
      <c r="F93" s="580" t="str">
        <f>IF(基本情報入力シート!G115="","",基本情報入力シート!G115)</f>
        <v/>
      </c>
      <c r="G93" s="580" t="str">
        <f>IF(基本情報入力シート!H115="","",基本情報入力シート!H115)</f>
        <v/>
      </c>
      <c r="H93" s="580" t="str">
        <f>IF(基本情報入力シート!I115="","",基本情報入力シート!I115)</f>
        <v/>
      </c>
      <c r="I93" s="580" t="str">
        <f>IF(基本情報入力シート!J115="","",基本情報入力シート!J115)</f>
        <v/>
      </c>
      <c r="J93" s="580" t="str">
        <f>IF(基本情報入力シート!K115="","",基本情報入力シート!K115)</f>
        <v/>
      </c>
      <c r="K93" s="581" t="str">
        <f>IF(基本情報入力シート!L115="","",基本情報入力シート!L115)</f>
        <v/>
      </c>
      <c r="L93" s="582" t="str">
        <f>IF(基本情報入力シート!M115="","",基本情報入力シート!M115)</f>
        <v/>
      </c>
      <c r="M93" s="582" t="str">
        <f>IF(基本情報入力シート!R115="","",基本情報入力シート!R115)</f>
        <v/>
      </c>
      <c r="N93" s="582" t="str">
        <f>IF(基本情報入力シート!W115="","",基本情報入力シート!W115)</f>
        <v/>
      </c>
      <c r="O93" s="577" t="str">
        <f>IF(基本情報入力シート!X115="","",基本情報入力シート!X115)</f>
        <v/>
      </c>
      <c r="P93" s="583" t="str">
        <f>IF(基本情報入力シート!Y115="","",基本情報入力シート!Y115)</f>
        <v/>
      </c>
      <c r="Q93" s="647"/>
      <c r="R93" s="426" t="str">
        <f>IF(基本情報入力シート!AB115="","",基本情報入力シート!AB115)</f>
        <v/>
      </c>
      <c r="S93" s="648"/>
      <c r="T93" s="584" t="str">
        <f>IF(P93="","",VLOOKUP(P93,[7]【参考】数式用!$J$2:$L$34,3,FALSE))</f>
        <v/>
      </c>
      <c r="U93" s="585" t="s">
        <v>141</v>
      </c>
      <c r="V93" s="649"/>
      <c r="W93" s="586" t="s">
        <v>142</v>
      </c>
      <c r="X93" s="649"/>
      <c r="Y93" s="587" t="s">
        <v>143</v>
      </c>
      <c r="Z93" s="650"/>
      <c r="AA93" s="588" t="s">
        <v>142</v>
      </c>
      <c r="AB93" s="649"/>
      <c r="AC93" s="588" t="s">
        <v>144</v>
      </c>
      <c r="AD93" s="589" t="s">
        <v>145</v>
      </c>
      <c r="AE93" s="694" t="str">
        <f t="shared" si="3"/>
        <v/>
      </c>
      <c r="AF93" s="592" t="s">
        <v>146</v>
      </c>
      <c r="AG93" s="591" t="str">
        <f t="shared" si="4"/>
        <v/>
      </c>
      <c r="AH93" s="698"/>
      <c r="AI93" s="699"/>
      <c r="AJ93" s="698"/>
      <c r="AK93" s="699"/>
    </row>
    <row r="94" spans="1:37" ht="36.75" customHeight="1">
      <c r="A94" s="577">
        <f t="shared" si="5"/>
        <v>83</v>
      </c>
      <c r="B94" s="578" t="str">
        <f>IF(基本情報入力シート!C116="","",基本情報入力シート!C116)</f>
        <v/>
      </c>
      <c r="C94" s="579" t="str">
        <f>IF(基本情報入力シート!D116="","",基本情報入力シート!D116)</f>
        <v/>
      </c>
      <c r="D94" s="580" t="str">
        <f>IF(基本情報入力シート!E116="","",基本情報入力シート!E116)</f>
        <v/>
      </c>
      <c r="E94" s="580" t="str">
        <f>IF(基本情報入力シート!F116="","",基本情報入力シート!F116)</f>
        <v/>
      </c>
      <c r="F94" s="580" t="str">
        <f>IF(基本情報入力シート!G116="","",基本情報入力シート!G116)</f>
        <v/>
      </c>
      <c r="G94" s="580" t="str">
        <f>IF(基本情報入力シート!H116="","",基本情報入力シート!H116)</f>
        <v/>
      </c>
      <c r="H94" s="580" t="str">
        <f>IF(基本情報入力シート!I116="","",基本情報入力シート!I116)</f>
        <v/>
      </c>
      <c r="I94" s="580" t="str">
        <f>IF(基本情報入力シート!J116="","",基本情報入力シート!J116)</f>
        <v/>
      </c>
      <c r="J94" s="580" t="str">
        <f>IF(基本情報入力シート!K116="","",基本情報入力シート!K116)</f>
        <v/>
      </c>
      <c r="K94" s="581" t="str">
        <f>IF(基本情報入力シート!L116="","",基本情報入力シート!L116)</f>
        <v/>
      </c>
      <c r="L94" s="582" t="str">
        <f>IF(基本情報入力シート!M116="","",基本情報入力シート!M116)</f>
        <v/>
      </c>
      <c r="M94" s="582" t="str">
        <f>IF(基本情報入力シート!R116="","",基本情報入力シート!R116)</f>
        <v/>
      </c>
      <c r="N94" s="582" t="str">
        <f>IF(基本情報入力シート!W116="","",基本情報入力シート!W116)</f>
        <v/>
      </c>
      <c r="O94" s="577" t="str">
        <f>IF(基本情報入力シート!X116="","",基本情報入力シート!X116)</f>
        <v/>
      </c>
      <c r="P94" s="583" t="str">
        <f>IF(基本情報入力シート!Y116="","",基本情報入力シート!Y116)</f>
        <v/>
      </c>
      <c r="Q94" s="647"/>
      <c r="R94" s="426" t="str">
        <f>IF(基本情報入力シート!AB116="","",基本情報入力シート!AB116)</f>
        <v/>
      </c>
      <c r="S94" s="648"/>
      <c r="T94" s="584" t="str">
        <f>IF(P94="","",VLOOKUP(P94,[7]【参考】数式用!$J$2:$L$34,3,FALSE))</f>
        <v/>
      </c>
      <c r="U94" s="585" t="s">
        <v>141</v>
      </c>
      <c r="V94" s="649"/>
      <c r="W94" s="586" t="s">
        <v>142</v>
      </c>
      <c r="X94" s="649"/>
      <c r="Y94" s="587" t="s">
        <v>143</v>
      </c>
      <c r="Z94" s="650"/>
      <c r="AA94" s="588" t="s">
        <v>142</v>
      </c>
      <c r="AB94" s="649"/>
      <c r="AC94" s="588" t="s">
        <v>144</v>
      </c>
      <c r="AD94" s="589" t="s">
        <v>145</v>
      </c>
      <c r="AE94" s="694" t="str">
        <f t="shared" si="3"/>
        <v/>
      </c>
      <c r="AF94" s="592" t="s">
        <v>146</v>
      </c>
      <c r="AG94" s="591" t="str">
        <f t="shared" si="4"/>
        <v/>
      </c>
      <c r="AH94" s="698"/>
      <c r="AI94" s="699"/>
      <c r="AJ94" s="698"/>
      <c r="AK94" s="699"/>
    </row>
    <row r="95" spans="1:37" ht="36.75" customHeight="1">
      <c r="A95" s="577">
        <f t="shared" si="5"/>
        <v>84</v>
      </c>
      <c r="B95" s="578" t="str">
        <f>IF(基本情報入力シート!C117="","",基本情報入力シート!C117)</f>
        <v/>
      </c>
      <c r="C95" s="579" t="str">
        <f>IF(基本情報入力シート!D117="","",基本情報入力シート!D117)</f>
        <v/>
      </c>
      <c r="D95" s="580" t="str">
        <f>IF(基本情報入力シート!E117="","",基本情報入力シート!E117)</f>
        <v/>
      </c>
      <c r="E95" s="580" t="str">
        <f>IF(基本情報入力シート!F117="","",基本情報入力シート!F117)</f>
        <v/>
      </c>
      <c r="F95" s="580" t="str">
        <f>IF(基本情報入力シート!G117="","",基本情報入力シート!G117)</f>
        <v/>
      </c>
      <c r="G95" s="580" t="str">
        <f>IF(基本情報入力シート!H117="","",基本情報入力シート!H117)</f>
        <v/>
      </c>
      <c r="H95" s="580" t="str">
        <f>IF(基本情報入力シート!I117="","",基本情報入力シート!I117)</f>
        <v/>
      </c>
      <c r="I95" s="580" t="str">
        <f>IF(基本情報入力シート!J117="","",基本情報入力シート!J117)</f>
        <v/>
      </c>
      <c r="J95" s="580" t="str">
        <f>IF(基本情報入力シート!K117="","",基本情報入力シート!K117)</f>
        <v/>
      </c>
      <c r="K95" s="581" t="str">
        <f>IF(基本情報入力シート!L117="","",基本情報入力シート!L117)</f>
        <v/>
      </c>
      <c r="L95" s="582" t="str">
        <f>IF(基本情報入力シート!M117="","",基本情報入力シート!M117)</f>
        <v/>
      </c>
      <c r="M95" s="582" t="str">
        <f>IF(基本情報入力シート!R117="","",基本情報入力シート!R117)</f>
        <v/>
      </c>
      <c r="N95" s="582" t="str">
        <f>IF(基本情報入力シート!W117="","",基本情報入力シート!W117)</f>
        <v/>
      </c>
      <c r="O95" s="577" t="str">
        <f>IF(基本情報入力シート!X117="","",基本情報入力シート!X117)</f>
        <v/>
      </c>
      <c r="P95" s="583" t="str">
        <f>IF(基本情報入力シート!Y117="","",基本情報入力シート!Y117)</f>
        <v/>
      </c>
      <c r="Q95" s="647"/>
      <c r="R95" s="426" t="str">
        <f>IF(基本情報入力シート!AB117="","",基本情報入力シート!AB117)</f>
        <v/>
      </c>
      <c r="S95" s="648"/>
      <c r="T95" s="584" t="str">
        <f>IF(P95="","",VLOOKUP(P95,[7]【参考】数式用!$J$2:$L$34,3,FALSE))</f>
        <v/>
      </c>
      <c r="U95" s="585" t="s">
        <v>141</v>
      </c>
      <c r="V95" s="649"/>
      <c r="W95" s="586" t="s">
        <v>142</v>
      </c>
      <c r="X95" s="649"/>
      <c r="Y95" s="587" t="s">
        <v>143</v>
      </c>
      <c r="Z95" s="650"/>
      <c r="AA95" s="588" t="s">
        <v>142</v>
      </c>
      <c r="AB95" s="649"/>
      <c r="AC95" s="588" t="s">
        <v>144</v>
      </c>
      <c r="AD95" s="589" t="s">
        <v>145</v>
      </c>
      <c r="AE95" s="694" t="str">
        <f t="shared" si="3"/>
        <v/>
      </c>
      <c r="AF95" s="592" t="s">
        <v>146</v>
      </c>
      <c r="AG95" s="591" t="str">
        <f t="shared" si="4"/>
        <v/>
      </c>
      <c r="AH95" s="698"/>
      <c r="AI95" s="699"/>
      <c r="AJ95" s="698"/>
      <c r="AK95" s="699"/>
    </row>
    <row r="96" spans="1:37" ht="36.75" customHeight="1">
      <c r="A96" s="577">
        <f t="shared" si="5"/>
        <v>85</v>
      </c>
      <c r="B96" s="578" t="str">
        <f>IF(基本情報入力シート!C118="","",基本情報入力シート!C118)</f>
        <v/>
      </c>
      <c r="C96" s="579" t="str">
        <f>IF(基本情報入力シート!D118="","",基本情報入力シート!D118)</f>
        <v/>
      </c>
      <c r="D96" s="580" t="str">
        <f>IF(基本情報入力シート!E118="","",基本情報入力シート!E118)</f>
        <v/>
      </c>
      <c r="E96" s="580" t="str">
        <f>IF(基本情報入力シート!F118="","",基本情報入力シート!F118)</f>
        <v/>
      </c>
      <c r="F96" s="580" t="str">
        <f>IF(基本情報入力シート!G118="","",基本情報入力シート!G118)</f>
        <v/>
      </c>
      <c r="G96" s="580" t="str">
        <f>IF(基本情報入力シート!H118="","",基本情報入力シート!H118)</f>
        <v/>
      </c>
      <c r="H96" s="580" t="str">
        <f>IF(基本情報入力シート!I118="","",基本情報入力シート!I118)</f>
        <v/>
      </c>
      <c r="I96" s="580" t="str">
        <f>IF(基本情報入力シート!J118="","",基本情報入力シート!J118)</f>
        <v/>
      </c>
      <c r="J96" s="580" t="str">
        <f>IF(基本情報入力シート!K118="","",基本情報入力シート!K118)</f>
        <v/>
      </c>
      <c r="K96" s="581" t="str">
        <f>IF(基本情報入力シート!L118="","",基本情報入力シート!L118)</f>
        <v/>
      </c>
      <c r="L96" s="582" t="str">
        <f>IF(基本情報入力シート!M118="","",基本情報入力シート!M118)</f>
        <v/>
      </c>
      <c r="M96" s="582" t="str">
        <f>IF(基本情報入力シート!R118="","",基本情報入力シート!R118)</f>
        <v/>
      </c>
      <c r="N96" s="582" t="str">
        <f>IF(基本情報入力シート!W118="","",基本情報入力シート!W118)</f>
        <v/>
      </c>
      <c r="O96" s="577" t="str">
        <f>IF(基本情報入力シート!X118="","",基本情報入力シート!X118)</f>
        <v/>
      </c>
      <c r="P96" s="583" t="str">
        <f>IF(基本情報入力シート!Y118="","",基本情報入力シート!Y118)</f>
        <v/>
      </c>
      <c r="Q96" s="647"/>
      <c r="R96" s="426" t="str">
        <f>IF(基本情報入力シート!AB118="","",基本情報入力シート!AB118)</f>
        <v/>
      </c>
      <c r="S96" s="648"/>
      <c r="T96" s="584" t="str">
        <f>IF(P96="","",VLOOKUP(P96,[7]【参考】数式用!$J$2:$L$34,3,FALSE))</f>
        <v/>
      </c>
      <c r="U96" s="585" t="s">
        <v>141</v>
      </c>
      <c r="V96" s="649"/>
      <c r="W96" s="586" t="s">
        <v>142</v>
      </c>
      <c r="X96" s="649"/>
      <c r="Y96" s="587" t="s">
        <v>143</v>
      </c>
      <c r="Z96" s="650"/>
      <c r="AA96" s="588" t="s">
        <v>142</v>
      </c>
      <c r="AB96" s="649"/>
      <c r="AC96" s="588" t="s">
        <v>144</v>
      </c>
      <c r="AD96" s="589" t="s">
        <v>145</v>
      </c>
      <c r="AE96" s="694" t="str">
        <f t="shared" si="3"/>
        <v/>
      </c>
      <c r="AF96" s="592" t="s">
        <v>146</v>
      </c>
      <c r="AG96" s="591" t="str">
        <f t="shared" si="4"/>
        <v/>
      </c>
      <c r="AH96" s="698"/>
      <c r="AI96" s="699"/>
      <c r="AJ96" s="698"/>
      <c r="AK96" s="699"/>
    </row>
    <row r="97" spans="1:37" ht="36.75" customHeight="1">
      <c r="A97" s="577">
        <f t="shared" si="5"/>
        <v>86</v>
      </c>
      <c r="B97" s="578" t="str">
        <f>IF(基本情報入力シート!C119="","",基本情報入力シート!C119)</f>
        <v/>
      </c>
      <c r="C97" s="579" t="str">
        <f>IF(基本情報入力シート!D119="","",基本情報入力シート!D119)</f>
        <v/>
      </c>
      <c r="D97" s="580" t="str">
        <f>IF(基本情報入力シート!E119="","",基本情報入力シート!E119)</f>
        <v/>
      </c>
      <c r="E97" s="580" t="str">
        <f>IF(基本情報入力シート!F119="","",基本情報入力シート!F119)</f>
        <v/>
      </c>
      <c r="F97" s="580" t="str">
        <f>IF(基本情報入力シート!G119="","",基本情報入力シート!G119)</f>
        <v/>
      </c>
      <c r="G97" s="580" t="str">
        <f>IF(基本情報入力シート!H119="","",基本情報入力シート!H119)</f>
        <v/>
      </c>
      <c r="H97" s="580" t="str">
        <f>IF(基本情報入力シート!I119="","",基本情報入力シート!I119)</f>
        <v/>
      </c>
      <c r="I97" s="580" t="str">
        <f>IF(基本情報入力シート!J119="","",基本情報入力シート!J119)</f>
        <v/>
      </c>
      <c r="J97" s="580" t="str">
        <f>IF(基本情報入力シート!K119="","",基本情報入力シート!K119)</f>
        <v/>
      </c>
      <c r="K97" s="581" t="str">
        <f>IF(基本情報入力シート!L119="","",基本情報入力シート!L119)</f>
        <v/>
      </c>
      <c r="L97" s="582" t="str">
        <f>IF(基本情報入力シート!M119="","",基本情報入力シート!M119)</f>
        <v/>
      </c>
      <c r="M97" s="582" t="str">
        <f>IF(基本情報入力シート!R119="","",基本情報入力シート!R119)</f>
        <v/>
      </c>
      <c r="N97" s="582" t="str">
        <f>IF(基本情報入力シート!W119="","",基本情報入力シート!W119)</f>
        <v/>
      </c>
      <c r="O97" s="577" t="str">
        <f>IF(基本情報入力シート!X119="","",基本情報入力シート!X119)</f>
        <v/>
      </c>
      <c r="P97" s="583" t="str">
        <f>IF(基本情報入力シート!Y119="","",基本情報入力シート!Y119)</f>
        <v/>
      </c>
      <c r="Q97" s="647"/>
      <c r="R97" s="426" t="str">
        <f>IF(基本情報入力シート!AB119="","",基本情報入力シート!AB119)</f>
        <v/>
      </c>
      <c r="S97" s="648"/>
      <c r="T97" s="584" t="str">
        <f>IF(P97="","",VLOOKUP(P97,[7]【参考】数式用!$J$2:$L$34,3,FALSE))</f>
        <v/>
      </c>
      <c r="U97" s="585" t="s">
        <v>141</v>
      </c>
      <c r="V97" s="649"/>
      <c r="W97" s="586" t="s">
        <v>142</v>
      </c>
      <c r="X97" s="649"/>
      <c r="Y97" s="587" t="s">
        <v>143</v>
      </c>
      <c r="Z97" s="650"/>
      <c r="AA97" s="588" t="s">
        <v>142</v>
      </c>
      <c r="AB97" s="649"/>
      <c r="AC97" s="588" t="s">
        <v>144</v>
      </c>
      <c r="AD97" s="589" t="s">
        <v>145</v>
      </c>
      <c r="AE97" s="694" t="str">
        <f t="shared" si="3"/>
        <v/>
      </c>
      <c r="AF97" s="592" t="s">
        <v>146</v>
      </c>
      <c r="AG97" s="591" t="str">
        <f t="shared" si="4"/>
        <v/>
      </c>
      <c r="AH97" s="698"/>
      <c r="AI97" s="699"/>
      <c r="AJ97" s="698"/>
      <c r="AK97" s="699"/>
    </row>
    <row r="98" spans="1:37" ht="36.75" customHeight="1">
      <c r="A98" s="577">
        <f t="shared" si="5"/>
        <v>87</v>
      </c>
      <c r="B98" s="578" t="str">
        <f>IF(基本情報入力シート!C120="","",基本情報入力シート!C120)</f>
        <v/>
      </c>
      <c r="C98" s="579" t="str">
        <f>IF(基本情報入力シート!D120="","",基本情報入力シート!D120)</f>
        <v/>
      </c>
      <c r="D98" s="580" t="str">
        <f>IF(基本情報入力シート!E120="","",基本情報入力シート!E120)</f>
        <v/>
      </c>
      <c r="E98" s="580" t="str">
        <f>IF(基本情報入力シート!F120="","",基本情報入力シート!F120)</f>
        <v/>
      </c>
      <c r="F98" s="580" t="str">
        <f>IF(基本情報入力シート!G120="","",基本情報入力シート!G120)</f>
        <v/>
      </c>
      <c r="G98" s="580" t="str">
        <f>IF(基本情報入力シート!H120="","",基本情報入力シート!H120)</f>
        <v/>
      </c>
      <c r="H98" s="580" t="str">
        <f>IF(基本情報入力シート!I120="","",基本情報入力シート!I120)</f>
        <v/>
      </c>
      <c r="I98" s="580" t="str">
        <f>IF(基本情報入力シート!J120="","",基本情報入力シート!J120)</f>
        <v/>
      </c>
      <c r="J98" s="580" t="str">
        <f>IF(基本情報入力シート!K120="","",基本情報入力シート!K120)</f>
        <v/>
      </c>
      <c r="K98" s="581" t="str">
        <f>IF(基本情報入力シート!L120="","",基本情報入力シート!L120)</f>
        <v/>
      </c>
      <c r="L98" s="582" t="str">
        <f>IF(基本情報入力シート!M120="","",基本情報入力シート!M120)</f>
        <v/>
      </c>
      <c r="M98" s="582" t="str">
        <f>IF(基本情報入力シート!R120="","",基本情報入力シート!R120)</f>
        <v/>
      </c>
      <c r="N98" s="582" t="str">
        <f>IF(基本情報入力シート!W120="","",基本情報入力シート!W120)</f>
        <v/>
      </c>
      <c r="O98" s="577" t="str">
        <f>IF(基本情報入力シート!X120="","",基本情報入力シート!X120)</f>
        <v/>
      </c>
      <c r="P98" s="583" t="str">
        <f>IF(基本情報入力シート!Y120="","",基本情報入力シート!Y120)</f>
        <v/>
      </c>
      <c r="Q98" s="647"/>
      <c r="R98" s="426" t="str">
        <f>IF(基本情報入力シート!AB120="","",基本情報入力シート!AB120)</f>
        <v/>
      </c>
      <c r="S98" s="648"/>
      <c r="T98" s="584" t="str">
        <f>IF(P98="","",VLOOKUP(P98,[7]【参考】数式用!$J$2:$L$34,3,FALSE))</f>
        <v/>
      </c>
      <c r="U98" s="585" t="s">
        <v>141</v>
      </c>
      <c r="V98" s="649"/>
      <c r="W98" s="586" t="s">
        <v>142</v>
      </c>
      <c r="X98" s="649"/>
      <c r="Y98" s="587" t="s">
        <v>143</v>
      </c>
      <c r="Z98" s="650"/>
      <c r="AA98" s="588" t="s">
        <v>142</v>
      </c>
      <c r="AB98" s="649"/>
      <c r="AC98" s="588" t="s">
        <v>144</v>
      </c>
      <c r="AD98" s="589" t="s">
        <v>145</v>
      </c>
      <c r="AE98" s="694" t="str">
        <f t="shared" si="3"/>
        <v/>
      </c>
      <c r="AF98" s="592" t="s">
        <v>146</v>
      </c>
      <c r="AG98" s="591" t="str">
        <f t="shared" si="4"/>
        <v/>
      </c>
      <c r="AH98" s="698"/>
      <c r="AI98" s="699"/>
      <c r="AJ98" s="698"/>
      <c r="AK98" s="699"/>
    </row>
    <row r="99" spans="1:37" ht="36.75" customHeight="1">
      <c r="A99" s="577">
        <f t="shared" si="5"/>
        <v>88</v>
      </c>
      <c r="B99" s="578" t="str">
        <f>IF(基本情報入力シート!C121="","",基本情報入力シート!C121)</f>
        <v/>
      </c>
      <c r="C99" s="579" t="str">
        <f>IF(基本情報入力シート!D121="","",基本情報入力シート!D121)</f>
        <v/>
      </c>
      <c r="D99" s="580" t="str">
        <f>IF(基本情報入力シート!E121="","",基本情報入力シート!E121)</f>
        <v/>
      </c>
      <c r="E99" s="580" t="str">
        <f>IF(基本情報入力シート!F121="","",基本情報入力シート!F121)</f>
        <v/>
      </c>
      <c r="F99" s="580" t="str">
        <f>IF(基本情報入力シート!G121="","",基本情報入力シート!G121)</f>
        <v/>
      </c>
      <c r="G99" s="580" t="str">
        <f>IF(基本情報入力シート!H121="","",基本情報入力シート!H121)</f>
        <v/>
      </c>
      <c r="H99" s="580" t="str">
        <f>IF(基本情報入力シート!I121="","",基本情報入力シート!I121)</f>
        <v/>
      </c>
      <c r="I99" s="580" t="str">
        <f>IF(基本情報入力シート!J121="","",基本情報入力シート!J121)</f>
        <v/>
      </c>
      <c r="J99" s="580" t="str">
        <f>IF(基本情報入力シート!K121="","",基本情報入力シート!K121)</f>
        <v/>
      </c>
      <c r="K99" s="581" t="str">
        <f>IF(基本情報入力シート!L121="","",基本情報入力シート!L121)</f>
        <v/>
      </c>
      <c r="L99" s="582" t="str">
        <f>IF(基本情報入力シート!M121="","",基本情報入力シート!M121)</f>
        <v/>
      </c>
      <c r="M99" s="582" t="str">
        <f>IF(基本情報入力シート!R121="","",基本情報入力シート!R121)</f>
        <v/>
      </c>
      <c r="N99" s="582" t="str">
        <f>IF(基本情報入力シート!W121="","",基本情報入力シート!W121)</f>
        <v/>
      </c>
      <c r="O99" s="577" t="str">
        <f>IF(基本情報入力シート!X121="","",基本情報入力シート!X121)</f>
        <v/>
      </c>
      <c r="P99" s="583" t="str">
        <f>IF(基本情報入力シート!Y121="","",基本情報入力シート!Y121)</f>
        <v/>
      </c>
      <c r="Q99" s="647"/>
      <c r="R99" s="426" t="str">
        <f>IF(基本情報入力シート!AB121="","",基本情報入力シート!AB121)</f>
        <v/>
      </c>
      <c r="S99" s="648"/>
      <c r="T99" s="584" t="str">
        <f>IF(P99="","",VLOOKUP(P99,[7]【参考】数式用!$J$2:$L$34,3,FALSE))</f>
        <v/>
      </c>
      <c r="U99" s="585" t="s">
        <v>141</v>
      </c>
      <c r="V99" s="649"/>
      <c r="W99" s="586" t="s">
        <v>142</v>
      </c>
      <c r="X99" s="649"/>
      <c r="Y99" s="587" t="s">
        <v>143</v>
      </c>
      <c r="Z99" s="650"/>
      <c r="AA99" s="588" t="s">
        <v>142</v>
      </c>
      <c r="AB99" s="649"/>
      <c r="AC99" s="588" t="s">
        <v>144</v>
      </c>
      <c r="AD99" s="589" t="s">
        <v>145</v>
      </c>
      <c r="AE99" s="694" t="str">
        <f t="shared" si="3"/>
        <v/>
      </c>
      <c r="AF99" s="592" t="s">
        <v>146</v>
      </c>
      <c r="AG99" s="591" t="str">
        <f t="shared" si="4"/>
        <v/>
      </c>
      <c r="AH99" s="698"/>
      <c r="AI99" s="699"/>
      <c r="AJ99" s="698"/>
      <c r="AK99" s="699"/>
    </row>
    <row r="100" spans="1:37" ht="36.75" customHeight="1">
      <c r="A100" s="577">
        <f t="shared" si="5"/>
        <v>89</v>
      </c>
      <c r="B100" s="578" t="str">
        <f>IF(基本情報入力シート!C122="","",基本情報入力シート!C122)</f>
        <v/>
      </c>
      <c r="C100" s="579" t="str">
        <f>IF(基本情報入力シート!D122="","",基本情報入力シート!D122)</f>
        <v/>
      </c>
      <c r="D100" s="580" t="str">
        <f>IF(基本情報入力シート!E122="","",基本情報入力シート!E122)</f>
        <v/>
      </c>
      <c r="E100" s="580" t="str">
        <f>IF(基本情報入力シート!F122="","",基本情報入力シート!F122)</f>
        <v/>
      </c>
      <c r="F100" s="580" t="str">
        <f>IF(基本情報入力シート!G122="","",基本情報入力シート!G122)</f>
        <v/>
      </c>
      <c r="G100" s="580" t="str">
        <f>IF(基本情報入力シート!H122="","",基本情報入力シート!H122)</f>
        <v/>
      </c>
      <c r="H100" s="580" t="str">
        <f>IF(基本情報入力シート!I122="","",基本情報入力シート!I122)</f>
        <v/>
      </c>
      <c r="I100" s="580" t="str">
        <f>IF(基本情報入力シート!J122="","",基本情報入力シート!J122)</f>
        <v/>
      </c>
      <c r="J100" s="580" t="str">
        <f>IF(基本情報入力シート!K122="","",基本情報入力シート!K122)</f>
        <v/>
      </c>
      <c r="K100" s="581" t="str">
        <f>IF(基本情報入力シート!L122="","",基本情報入力シート!L122)</f>
        <v/>
      </c>
      <c r="L100" s="582" t="str">
        <f>IF(基本情報入力シート!M122="","",基本情報入力シート!M122)</f>
        <v/>
      </c>
      <c r="M100" s="582" t="str">
        <f>IF(基本情報入力シート!R122="","",基本情報入力シート!R122)</f>
        <v/>
      </c>
      <c r="N100" s="582" t="str">
        <f>IF(基本情報入力シート!W122="","",基本情報入力シート!W122)</f>
        <v/>
      </c>
      <c r="O100" s="577" t="str">
        <f>IF(基本情報入力シート!X122="","",基本情報入力シート!X122)</f>
        <v/>
      </c>
      <c r="P100" s="583" t="str">
        <f>IF(基本情報入力シート!Y122="","",基本情報入力シート!Y122)</f>
        <v/>
      </c>
      <c r="Q100" s="647"/>
      <c r="R100" s="426" t="str">
        <f>IF(基本情報入力シート!AB122="","",基本情報入力シート!AB122)</f>
        <v/>
      </c>
      <c r="S100" s="648"/>
      <c r="T100" s="584" t="str">
        <f>IF(P100="","",VLOOKUP(P100,[7]【参考】数式用!$J$2:$L$34,3,FALSE))</f>
        <v/>
      </c>
      <c r="U100" s="585" t="s">
        <v>141</v>
      </c>
      <c r="V100" s="649"/>
      <c r="W100" s="586" t="s">
        <v>142</v>
      </c>
      <c r="X100" s="649"/>
      <c r="Y100" s="587" t="s">
        <v>143</v>
      </c>
      <c r="Z100" s="650"/>
      <c r="AA100" s="588" t="s">
        <v>142</v>
      </c>
      <c r="AB100" s="649"/>
      <c r="AC100" s="588" t="s">
        <v>144</v>
      </c>
      <c r="AD100" s="589" t="s">
        <v>145</v>
      </c>
      <c r="AE100" s="694" t="str">
        <f t="shared" si="3"/>
        <v/>
      </c>
      <c r="AF100" s="592" t="s">
        <v>146</v>
      </c>
      <c r="AG100" s="591" t="str">
        <f t="shared" si="4"/>
        <v/>
      </c>
      <c r="AH100" s="698"/>
      <c r="AI100" s="699"/>
      <c r="AJ100" s="698"/>
      <c r="AK100" s="699"/>
    </row>
    <row r="101" spans="1:37" ht="36.75" customHeight="1">
      <c r="A101" s="577">
        <f t="shared" si="5"/>
        <v>90</v>
      </c>
      <c r="B101" s="578" t="str">
        <f>IF(基本情報入力シート!C123="","",基本情報入力シート!C123)</f>
        <v/>
      </c>
      <c r="C101" s="579" t="str">
        <f>IF(基本情報入力シート!D123="","",基本情報入力シート!D123)</f>
        <v/>
      </c>
      <c r="D101" s="580" t="str">
        <f>IF(基本情報入力シート!E123="","",基本情報入力シート!E123)</f>
        <v/>
      </c>
      <c r="E101" s="580" t="str">
        <f>IF(基本情報入力シート!F123="","",基本情報入力シート!F123)</f>
        <v/>
      </c>
      <c r="F101" s="580" t="str">
        <f>IF(基本情報入力シート!G123="","",基本情報入力シート!G123)</f>
        <v/>
      </c>
      <c r="G101" s="580" t="str">
        <f>IF(基本情報入力シート!H123="","",基本情報入力シート!H123)</f>
        <v/>
      </c>
      <c r="H101" s="580" t="str">
        <f>IF(基本情報入力シート!I123="","",基本情報入力シート!I123)</f>
        <v/>
      </c>
      <c r="I101" s="580" t="str">
        <f>IF(基本情報入力シート!J123="","",基本情報入力シート!J123)</f>
        <v/>
      </c>
      <c r="J101" s="580" t="str">
        <f>IF(基本情報入力シート!K123="","",基本情報入力シート!K123)</f>
        <v/>
      </c>
      <c r="K101" s="581" t="str">
        <f>IF(基本情報入力シート!L123="","",基本情報入力シート!L123)</f>
        <v/>
      </c>
      <c r="L101" s="582" t="str">
        <f>IF(基本情報入力シート!M123="","",基本情報入力シート!M123)</f>
        <v/>
      </c>
      <c r="M101" s="582" t="str">
        <f>IF(基本情報入力シート!R123="","",基本情報入力シート!R123)</f>
        <v/>
      </c>
      <c r="N101" s="582" t="str">
        <f>IF(基本情報入力シート!W123="","",基本情報入力シート!W123)</f>
        <v/>
      </c>
      <c r="O101" s="577" t="str">
        <f>IF(基本情報入力シート!X123="","",基本情報入力シート!X123)</f>
        <v/>
      </c>
      <c r="P101" s="583" t="str">
        <f>IF(基本情報入力シート!Y123="","",基本情報入力シート!Y123)</f>
        <v/>
      </c>
      <c r="Q101" s="647"/>
      <c r="R101" s="426" t="str">
        <f>IF(基本情報入力シート!AB123="","",基本情報入力シート!AB123)</f>
        <v/>
      </c>
      <c r="S101" s="648"/>
      <c r="T101" s="584" t="str">
        <f>IF(P101="","",VLOOKUP(P101,[7]【参考】数式用!$J$2:$L$34,3,FALSE))</f>
        <v/>
      </c>
      <c r="U101" s="585" t="s">
        <v>141</v>
      </c>
      <c r="V101" s="649"/>
      <c r="W101" s="586" t="s">
        <v>142</v>
      </c>
      <c r="X101" s="649"/>
      <c r="Y101" s="587" t="s">
        <v>143</v>
      </c>
      <c r="Z101" s="650"/>
      <c r="AA101" s="588" t="s">
        <v>142</v>
      </c>
      <c r="AB101" s="649"/>
      <c r="AC101" s="588" t="s">
        <v>144</v>
      </c>
      <c r="AD101" s="589" t="s">
        <v>145</v>
      </c>
      <c r="AE101" s="694" t="str">
        <f t="shared" si="3"/>
        <v/>
      </c>
      <c r="AF101" s="592" t="s">
        <v>146</v>
      </c>
      <c r="AG101" s="591" t="str">
        <f t="shared" si="4"/>
        <v/>
      </c>
      <c r="AH101" s="698"/>
      <c r="AI101" s="699"/>
      <c r="AJ101" s="698"/>
      <c r="AK101" s="699"/>
    </row>
    <row r="102" spans="1:37" ht="36.75" customHeight="1">
      <c r="A102" s="577">
        <f t="shared" si="5"/>
        <v>91</v>
      </c>
      <c r="B102" s="578" t="str">
        <f>IF(基本情報入力シート!C124="","",基本情報入力シート!C124)</f>
        <v/>
      </c>
      <c r="C102" s="579" t="str">
        <f>IF(基本情報入力シート!D124="","",基本情報入力シート!D124)</f>
        <v/>
      </c>
      <c r="D102" s="580" t="str">
        <f>IF(基本情報入力シート!E124="","",基本情報入力シート!E124)</f>
        <v/>
      </c>
      <c r="E102" s="580" t="str">
        <f>IF(基本情報入力シート!F124="","",基本情報入力シート!F124)</f>
        <v/>
      </c>
      <c r="F102" s="580" t="str">
        <f>IF(基本情報入力シート!G124="","",基本情報入力シート!G124)</f>
        <v/>
      </c>
      <c r="G102" s="580" t="str">
        <f>IF(基本情報入力シート!H124="","",基本情報入力シート!H124)</f>
        <v/>
      </c>
      <c r="H102" s="580" t="str">
        <f>IF(基本情報入力シート!I124="","",基本情報入力シート!I124)</f>
        <v/>
      </c>
      <c r="I102" s="580" t="str">
        <f>IF(基本情報入力シート!J124="","",基本情報入力シート!J124)</f>
        <v/>
      </c>
      <c r="J102" s="580" t="str">
        <f>IF(基本情報入力シート!K124="","",基本情報入力シート!K124)</f>
        <v/>
      </c>
      <c r="K102" s="581" t="str">
        <f>IF(基本情報入力シート!L124="","",基本情報入力シート!L124)</f>
        <v/>
      </c>
      <c r="L102" s="582" t="str">
        <f>IF(基本情報入力シート!M124="","",基本情報入力シート!M124)</f>
        <v/>
      </c>
      <c r="M102" s="582" t="str">
        <f>IF(基本情報入力シート!R124="","",基本情報入力シート!R124)</f>
        <v/>
      </c>
      <c r="N102" s="582" t="str">
        <f>IF(基本情報入力シート!W124="","",基本情報入力シート!W124)</f>
        <v/>
      </c>
      <c r="O102" s="577" t="str">
        <f>IF(基本情報入力シート!X124="","",基本情報入力シート!X124)</f>
        <v/>
      </c>
      <c r="P102" s="583" t="str">
        <f>IF(基本情報入力シート!Y124="","",基本情報入力シート!Y124)</f>
        <v/>
      </c>
      <c r="Q102" s="647"/>
      <c r="R102" s="426" t="str">
        <f>IF(基本情報入力シート!AB124="","",基本情報入力シート!AB124)</f>
        <v/>
      </c>
      <c r="S102" s="648"/>
      <c r="T102" s="584" t="str">
        <f>IF(P102="","",VLOOKUP(P102,[7]【参考】数式用!$J$2:$L$34,3,FALSE))</f>
        <v/>
      </c>
      <c r="U102" s="585" t="s">
        <v>141</v>
      </c>
      <c r="V102" s="649"/>
      <c r="W102" s="586" t="s">
        <v>142</v>
      </c>
      <c r="X102" s="649"/>
      <c r="Y102" s="587" t="s">
        <v>143</v>
      </c>
      <c r="Z102" s="650"/>
      <c r="AA102" s="588" t="s">
        <v>142</v>
      </c>
      <c r="AB102" s="649"/>
      <c r="AC102" s="588" t="s">
        <v>144</v>
      </c>
      <c r="AD102" s="589" t="s">
        <v>145</v>
      </c>
      <c r="AE102" s="694" t="str">
        <f t="shared" si="3"/>
        <v/>
      </c>
      <c r="AF102" s="592" t="s">
        <v>146</v>
      </c>
      <c r="AG102" s="591" t="str">
        <f t="shared" si="4"/>
        <v/>
      </c>
      <c r="AH102" s="698"/>
      <c r="AI102" s="699"/>
      <c r="AJ102" s="698"/>
      <c r="AK102" s="699"/>
    </row>
    <row r="103" spans="1:37" ht="36.75" customHeight="1">
      <c r="A103" s="577">
        <f t="shared" si="5"/>
        <v>92</v>
      </c>
      <c r="B103" s="578" t="str">
        <f>IF(基本情報入力シート!C125="","",基本情報入力シート!C125)</f>
        <v/>
      </c>
      <c r="C103" s="579" t="str">
        <f>IF(基本情報入力シート!D125="","",基本情報入力シート!D125)</f>
        <v/>
      </c>
      <c r="D103" s="580" t="str">
        <f>IF(基本情報入力シート!E125="","",基本情報入力シート!E125)</f>
        <v/>
      </c>
      <c r="E103" s="580" t="str">
        <f>IF(基本情報入力シート!F125="","",基本情報入力シート!F125)</f>
        <v/>
      </c>
      <c r="F103" s="580" t="str">
        <f>IF(基本情報入力シート!G125="","",基本情報入力シート!G125)</f>
        <v/>
      </c>
      <c r="G103" s="580" t="str">
        <f>IF(基本情報入力シート!H125="","",基本情報入力シート!H125)</f>
        <v/>
      </c>
      <c r="H103" s="580" t="str">
        <f>IF(基本情報入力シート!I125="","",基本情報入力シート!I125)</f>
        <v/>
      </c>
      <c r="I103" s="580" t="str">
        <f>IF(基本情報入力シート!J125="","",基本情報入力シート!J125)</f>
        <v/>
      </c>
      <c r="J103" s="580" t="str">
        <f>IF(基本情報入力シート!K125="","",基本情報入力シート!K125)</f>
        <v/>
      </c>
      <c r="K103" s="581" t="str">
        <f>IF(基本情報入力シート!L125="","",基本情報入力シート!L125)</f>
        <v/>
      </c>
      <c r="L103" s="582" t="str">
        <f>IF(基本情報入力シート!M125="","",基本情報入力シート!M125)</f>
        <v/>
      </c>
      <c r="M103" s="582" t="str">
        <f>IF(基本情報入力シート!R125="","",基本情報入力シート!R125)</f>
        <v/>
      </c>
      <c r="N103" s="582" t="str">
        <f>IF(基本情報入力シート!W125="","",基本情報入力シート!W125)</f>
        <v/>
      </c>
      <c r="O103" s="577" t="str">
        <f>IF(基本情報入力シート!X125="","",基本情報入力シート!X125)</f>
        <v/>
      </c>
      <c r="P103" s="583" t="str">
        <f>IF(基本情報入力シート!Y125="","",基本情報入力シート!Y125)</f>
        <v/>
      </c>
      <c r="Q103" s="647"/>
      <c r="R103" s="426" t="str">
        <f>IF(基本情報入力シート!AB125="","",基本情報入力シート!AB125)</f>
        <v/>
      </c>
      <c r="S103" s="648"/>
      <c r="T103" s="584" t="str">
        <f>IF(P103="","",VLOOKUP(P103,[7]【参考】数式用!$J$2:$L$34,3,FALSE))</f>
        <v/>
      </c>
      <c r="U103" s="585" t="s">
        <v>141</v>
      </c>
      <c r="V103" s="649"/>
      <c r="W103" s="586" t="s">
        <v>142</v>
      </c>
      <c r="X103" s="649"/>
      <c r="Y103" s="587" t="s">
        <v>143</v>
      </c>
      <c r="Z103" s="650"/>
      <c r="AA103" s="588" t="s">
        <v>142</v>
      </c>
      <c r="AB103" s="649"/>
      <c r="AC103" s="588" t="s">
        <v>144</v>
      </c>
      <c r="AD103" s="589" t="s">
        <v>145</v>
      </c>
      <c r="AE103" s="694" t="str">
        <f t="shared" si="3"/>
        <v/>
      </c>
      <c r="AF103" s="592" t="s">
        <v>146</v>
      </c>
      <c r="AG103" s="591" t="str">
        <f t="shared" si="4"/>
        <v/>
      </c>
      <c r="AH103" s="698"/>
      <c r="AI103" s="699"/>
      <c r="AJ103" s="698"/>
      <c r="AK103" s="699"/>
    </row>
    <row r="104" spans="1:37" ht="36.75" customHeight="1">
      <c r="A104" s="577">
        <f t="shared" si="5"/>
        <v>93</v>
      </c>
      <c r="B104" s="578" t="str">
        <f>IF(基本情報入力シート!C126="","",基本情報入力シート!C126)</f>
        <v/>
      </c>
      <c r="C104" s="579" t="str">
        <f>IF(基本情報入力シート!D126="","",基本情報入力シート!D126)</f>
        <v/>
      </c>
      <c r="D104" s="580" t="str">
        <f>IF(基本情報入力シート!E126="","",基本情報入力シート!E126)</f>
        <v/>
      </c>
      <c r="E104" s="580" t="str">
        <f>IF(基本情報入力シート!F126="","",基本情報入力シート!F126)</f>
        <v/>
      </c>
      <c r="F104" s="580" t="str">
        <f>IF(基本情報入力シート!G126="","",基本情報入力シート!G126)</f>
        <v/>
      </c>
      <c r="G104" s="580" t="str">
        <f>IF(基本情報入力シート!H126="","",基本情報入力シート!H126)</f>
        <v/>
      </c>
      <c r="H104" s="580" t="str">
        <f>IF(基本情報入力シート!I126="","",基本情報入力シート!I126)</f>
        <v/>
      </c>
      <c r="I104" s="580" t="str">
        <f>IF(基本情報入力シート!J126="","",基本情報入力シート!J126)</f>
        <v/>
      </c>
      <c r="J104" s="580" t="str">
        <f>IF(基本情報入力シート!K126="","",基本情報入力シート!K126)</f>
        <v/>
      </c>
      <c r="K104" s="581" t="str">
        <f>IF(基本情報入力シート!L126="","",基本情報入力シート!L126)</f>
        <v/>
      </c>
      <c r="L104" s="582" t="str">
        <f>IF(基本情報入力シート!M126="","",基本情報入力シート!M126)</f>
        <v/>
      </c>
      <c r="M104" s="582" t="str">
        <f>IF(基本情報入力シート!R126="","",基本情報入力シート!R126)</f>
        <v/>
      </c>
      <c r="N104" s="582" t="str">
        <f>IF(基本情報入力シート!W126="","",基本情報入力シート!W126)</f>
        <v/>
      </c>
      <c r="O104" s="577" t="str">
        <f>IF(基本情報入力シート!X126="","",基本情報入力シート!X126)</f>
        <v/>
      </c>
      <c r="P104" s="583" t="str">
        <f>IF(基本情報入力シート!Y126="","",基本情報入力シート!Y126)</f>
        <v/>
      </c>
      <c r="Q104" s="647"/>
      <c r="R104" s="426" t="str">
        <f>IF(基本情報入力シート!AB126="","",基本情報入力シート!AB126)</f>
        <v/>
      </c>
      <c r="S104" s="648"/>
      <c r="T104" s="584" t="str">
        <f>IF(P104="","",VLOOKUP(P104,[7]【参考】数式用!$J$2:$L$34,3,FALSE))</f>
        <v/>
      </c>
      <c r="U104" s="585" t="s">
        <v>141</v>
      </c>
      <c r="V104" s="649"/>
      <c r="W104" s="586" t="s">
        <v>142</v>
      </c>
      <c r="X104" s="649"/>
      <c r="Y104" s="587" t="s">
        <v>143</v>
      </c>
      <c r="Z104" s="650"/>
      <c r="AA104" s="588" t="s">
        <v>142</v>
      </c>
      <c r="AB104" s="649"/>
      <c r="AC104" s="588" t="s">
        <v>144</v>
      </c>
      <c r="AD104" s="589" t="s">
        <v>145</v>
      </c>
      <c r="AE104" s="694" t="str">
        <f t="shared" si="3"/>
        <v/>
      </c>
      <c r="AF104" s="592" t="s">
        <v>146</v>
      </c>
      <c r="AG104" s="591" t="str">
        <f t="shared" si="4"/>
        <v/>
      </c>
      <c r="AH104" s="698"/>
      <c r="AI104" s="699"/>
      <c r="AJ104" s="698"/>
      <c r="AK104" s="699"/>
    </row>
    <row r="105" spans="1:37" ht="36.75" customHeight="1">
      <c r="A105" s="577">
        <f t="shared" si="5"/>
        <v>94</v>
      </c>
      <c r="B105" s="578" t="str">
        <f>IF(基本情報入力シート!C127="","",基本情報入力シート!C127)</f>
        <v/>
      </c>
      <c r="C105" s="579" t="str">
        <f>IF(基本情報入力シート!D127="","",基本情報入力シート!D127)</f>
        <v/>
      </c>
      <c r="D105" s="580" t="str">
        <f>IF(基本情報入力シート!E127="","",基本情報入力シート!E127)</f>
        <v/>
      </c>
      <c r="E105" s="580" t="str">
        <f>IF(基本情報入力シート!F127="","",基本情報入力シート!F127)</f>
        <v/>
      </c>
      <c r="F105" s="580" t="str">
        <f>IF(基本情報入力シート!G127="","",基本情報入力シート!G127)</f>
        <v/>
      </c>
      <c r="G105" s="580" t="str">
        <f>IF(基本情報入力シート!H127="","",基本情報入力シート!H127)</f>
        <v/>
      </c>
      <c r="H105" s="580" t="str">
        <f>IF(基本情報入力シート!I127="","",基本情報入力シート!I127)</f>
        <v/>
      </c>
      <c r="I105" s="580" t="str">
        <f>IF(基本情報入力シート!J127="","",基本情報入力シート!J127)</f>
        <v/>
      </c>
      <c r="J105" s="580" t="str">
        <f>IF(基本情報入力シート!K127="","",基本情報入力シート!K127)</f>
        <v/>
      </c>
      <c r="K105" s="581" t="str">
        <f>IF(基本情報入力シート!L127="","",基本情報入力シート!L127)</f>
        <v/>
      </c>
      <c r="L105" s="582" t="str">
        <f>IF(基本情報入力シート!M127="","",基本情報入力シート!M127)</f>
        <v/>
      </c>
      <c r="M105" s="582" t="str">
        <f>IF(基本情報入力シート!R127="","",基本情報入力シート!R127)</f>
        <v/>
      </c>
      <c r="N105" s="582" t="str">
        <f>IF(基本情報入力シート!W127="","",基本情報入力シート!W127)</f>
        <v/>
      </c>
      <c r="O105" s="577" t="str">
        <f>IF(基本情報入力シート!X127="","",基本情報入力シート!X127)</f>
        <v/>
      </c>
      <c r="P105" s="583" t="str">
        <f>IF(基本情報入力シート!Y127="","",基本情報入力シート!Y127)</f>
        <v/>
      </c>
      <c r="Q105" s="647"/>
      <c r="R105" s="426" t="str">
        <f>IF(基本情報入力シート!AB127="","",基本情報入力シート!AB127)</f>
        <v/>
      </c>
      <c r="S105" s="648"/>
      <c r="T105" s="584" t="str">
        <f>IF(P105="","",VLOOKUP(P105,[7]【参考】数式用!$J$2:$L$34,3,FALSE))</f>
        <v/>
      </c>
      <c r="U105" s="585" t="s">
        <v>141</v>
      </c>
      <c r="V105" s="649"/>
      <c r="W105" s="586" t="s">
        <v>142</v>
      </c>
      <c r="X105" s="649"/>
      <c r="Y105" s="587" t="s">
        <v>143</v>
      </c>
      <c r="Z105" s="650"/>
      <c r="AA105" s="588" t="s">
        <v>142</v>
      </c>
      <c r="AB105" s="649"/>
      <c r="AC105" s="588" t="s">
        <v>144</v>
      </c>
      <c r="AD105" s="589" t="s">
        <v>145</v>
      </c>
      <c r="AE105" s="694" t="str">
        <f t="shared" si="3"/>
        <v/>
      </c>
      <c r="AF105" s="592" t="s">
        <v>146</v>
      </c>
      <c r="AG105" s="591" t="str">
        <f t="shared" si="4"/>
        <v/>
      </c>
      <c r="AH105" s="698"/>
      <c r="AI105" s="699"/>
      <c r="AJ105" s="698"/>
      <c r="AK105" s="699"/>
    </row>
    <row r="106" spans="1:37" ht="36.75" customHeight="1">
      <c r="A106" s="577">
        <f t="shared" si="5"/>
        <v>95</v>
      </c>
      <c r="B106" s="578" t="str">
        <f>IF(基本情報入力シート!C128="","",基本情報入力シート!C128)</f>
        <v/>
      </c>
      <c r="C106" s="579" t="str">
        <f>IF(基本情報入力シート!D128="","",基本情報入力シート!D128)</f>
        <v/>
      </c>
      <c r="D106" s="580" t="str">
        <f>IF(基本情報入力シート!E128="","",基本情報入力シート!E128)</f>
        <v/>
      </c>
      <c r="E106" s="580" t="str">
        <f>IF(基本情報入力シート!F128="","",基本情報入力シート!F128)</f>
        <v/>
      </c>
      <c r="F106" s="580" t="str">
        <f>IF(基本情報入力シート!G128="","",基本情報入力シート!G128)</f>
        <v/>
      </c>
      <c r="G106" s="580" t="str">
        <f>IF(基本情報入力シート!H128="","",基本情報入力シート!H128)</f>
        <v/>
      </c>
      <c r="H106" s="580" t="str">
        <f>IF(基本情報入力シート!I128="","",基本情報入力シート!I128)</f>
        <v/>
      </c>
      <c r="I106" s="580" t="str">
        <f>IF(基本情報入力シート!J128="","",基本情報入力シート!J128)</f>
        <v/>
      </c>
      <c r="J106" s="580" t="str">
        <f>IF(基本情報入力シート!K128="","",基本情報入力シート!K128)</f>
        <v/>
      </c>
      <c r="K106" s="581" t="str">
        <f>IF(基本情報入力シート!L128="","",基本情報入力シート!L128)</f>
        <v/>
      </c>
      <c r="L106" s="582" t="str">
        <f>IF(基本情報入力シート!M128="","",基本情報入力シート!M128)</f>
        <v/>
      </c>
      <c r="M106" s="582" t="str">
        <f>IF(基本情報入力シート!R128="","",基本情報入力シート!R128)</f>
        <v/>
      </c>
      <c r="N106" s="582" t="str">
        <f>IF(基本情報入力シート!W128="","",基本情報入力シート!W128)</f>
        <v/>
      </c>
      <c r="O106" s="577" t="str">
        <f>IF(基本情報入力シート!X128="","",基本情報入力シート!X128)</f>
        <v/>
      </c>
      <c r="P106" s="583" t="str">
        <f>IF(基本情報入力シート!Y128="","",基本情報入力シート!Y128)</f>
        <v/>
      </c>
      <c r="Q106" s="647"/>
      <c r="R106" s="426" t="str">
        <f>IF(基本情報入力シート!AB128="","",基本情報入力シート!AB128)</f>
        <v/>
      </c>
      <c r="S106" s="648"/>
      <c r="T106" s="584" t="str">
        <f>IF(P106="","",VLOOKUP(P106,[7]【参考】数式用!$J$2:$L$34,3,FALSE))</f>
        <v/>
      </c>
      <c r="U106" s="585" t="s">
        <v>141</v>
      </c>
      <c r="V106" s="649"/>
      <c r="W106" s="586" t="s">
        <v>142</v>
      </c>
      <c r="X106" s="649"/>
      <c r="Y106" s="587" t="s">
        <v>143</v>
      </c>
      <c r="Z106" s="650"/>
      <c r="AA106" s="588" t="s">
        <v>142</v>
      </c>
      <c r="AB106" s="649"/>
      <c r="AC106" s="588" t="s">
        <v>144</v>
      </c>
      <c r="AD106" s="589" t="s">
        <v>145</v>
      </c>
      <c r="AE106" s="694" t="str">
        <f t="shared" si="3"/>
        <v/>
      </c>
      <c r="AF106" s="592" t="s">
        <v>146</v>
      </c>
      <c r="AG106" s="591" t="str">
        <f t="shared" si="4"/>
        <v/>
      </c>
      <c r="AH106" s="698"/>
      <c r="AI106" s="699"/>
      <c r="AJ106" s="698"/>
      <c r="AK106" s="699"/>
    </row>
    <row r="107" spans="1:37" ht="36.75" customHeight="1">
      <c r="A107" s="577">
        <f t="shared" si="5"/>
        <v>96</v>
      </c>
      <c r="B107" s="578" t="str">
        <f>IF(基本情報入力シート!C129="","",基本情報入力シート!C129)</f>
        <v/>
      </c>
      <c r="C107" s="579" t="str">
        <f>IF(基本情報入力シート!D129="","",基本情報入力シート!D129)</f>
        <v/>
      </c>
      <c r="D107" s="580" t="str">
        <f>IF(基本情報入力シート!E129="","",基本情報入力シート!E129)</f>
        <v/>
      </c>
      <c r="E107" s="580" t="str">
        <f>IF(基本情報入力シート!F129="","",基本情報入力シート!F129)</f>
        <v/>
      </c>
      <c r="F107" s="580" t="str">
        <f>IF(基本情報入力シート!G129="","",基本情報入力シート!G129)</f>
        <v/>
      </c>
      <c r="G107" s="580" t="str">
        <f>IF(基本情報入力シート!H129="","",基本情報入力シート!H129)</f>
        <v/>
      </c>
      <c r="H107" s="580" t="str">
        <f>IF(基本情報入力シート!I129="","",基本情報入力シート!I129)</f>
        <v/>
      </c>
      <c r="I107" s="580" t="str">
        <f>IF(基本情報入力シート!J129="","",基本情報入力シート!J129)</f>
        <v/>
      </c>
      <c r="J107" s="580" t="str">
        <f>IF(基本情報入力シート!K129="","",基本情報入力シート!K129)</f>
        <v/>
      </c>
      <c r="K107" s="581" t="str">
        <f>IF(基本情報入力シート!L129="","",基本情報入力シート!L129)</f>
        <v/>
      </c>
      <c r="L107" s="582" t="str">
        <f>IF(基本情報入力シート!M129="","",基本情報入力シート!M129)</f>
        <v/>
      </c>
      <c r="M107" s="582" t="str">
        <f>IF(基本情報入力シート!R129="","",基本情報入力シート!R129)</f>
        <v/>
      </c>
      <c r="N107" s="582" t="str">
        <f>IF(基本情報入力シート!W129="","",基本情報入力シート!W129)</f>
        <v/>
      </c>
      <c r="O107" s="577" t="str">
        <f>IF(基本情報入力シート!X129="","",基本情報入力シート!X129)</f>
        <v/>
      </c>
      <c r="P107" s="583" t="str">
        <f>IF(基本情報入力シート!Y129="","",基本情報入力シート!Y129)</f>
        <v/>
      </c>
      <c r="Q107" s="647"/>
      <c r="R107" s="426" t="str">
        <f>IF(基本情報入力シート!AB129="","",基本情報入力シート!AB129)</f>
        <v/>
      </c>
      <c r="S107" s="648"/>
      <c r="T107" s="584" t="str">
        <f>IF(P107="","",VLOOKUP(P107,[7]【参考】数式用!$J$2:$L$34,3,FALSE))</f>
        <v/>
      </c>
      <c r="U107" s="585" t="s">
        <v>141</v>
      </c>
      <c r="V107" s="649"/>
      <c r="W107" s="586" t="s">
        <v>142</v>
      </c>
      <c r="X107" s="649"/>
      <c r="Y107" s="587" t="s">
        <v>143</v>
      </c>
      <c r="Z107" s="650"/>
      <c r="AA107" s="588" t="s">
        <v>142</v>
      </c>
      <c r="AB107" s="649"/>
      <c r="AC107" s="588" t="s">
        <v>144</v>
      </c>
      <c r="AD107" s="589" t="s">
        <v>145</v>
      </c>
      <c r="AE107" s="694" t="str">
        <f t="shared" si="3"/>
        <v/>
      </c>
      <c r="AF107" s="592" t="s">
        <v>146</v>
      </c>
      <c r="AG107" s="591" t="str">
        <f t="shared" si="4"/>
        <v/>
      </c>
      <c r="AH107" s="698"/>
      <c r="AI107" s="699"/>
      <c r="AJ107" s="698"/>
      <c r="AK107" s="699"/>
    </row>
    <row r="108" spans="1:37" ht="36.75" customHeight="1">
      <c r="A108" s="577">
        <f t="shared" si="5"/>
        <v>97</v>
      </c>
      <c r="B108" s="578" t="str">
        <f>IF(基本情報入力シート!C130="","",基本情報入力シート!C130)</f>
        <v/>
      </c>
      <c r="C108" s="579" t="str">
        <f>IF(基本情報入力シート!D130="","",基本情報入力シート!D130)</f>
        <v/>
      </c>
      <c r="D108" s="580" t="str">
        <f>IF(基本情報入力シート!E130="","",基本情報入力シート!E130)</f>
        <v/>
      </c>
      <c r="E108" s="580" t="str">
        <f>IF(基本情報入力シート!F130="","",基本情報入力シート!F130)</f>
        <v/>
      </c>
      <c r="F108" s="580" t="str">
        <f>IF(基本情報入力シート!G130="","",基本情報入力シート!G130)</f>
        <v/>
      </c>
      <c r="G108" s="580" t="str">
        <f>IF(基本情報入力シート!H130="","",基本情報入力シート!H130)</f>
        <v/>
      </c>
      <c r="H108" s="580" t="str">
        <f>IF(基本情報入力シート!I130="","",基本情報入力シート!I130)</f>
        <v/>
      </c>
      <c r="I108" s="580" t="str">
        <f>IF(基本情報入力シート!J130="","",基本情報入力シート!J130)</f>
        <v/>
      </c>
      <c r="J108" s="580" t="str">
        <f>IF(基本情報入力シート!K130="","",基本情報入力シート!K130)</f>
        <v/>
      </c>
      <c r="K108" s="581" t="str">
        <f>IF(基本情報入力シート!L130="","",基本情報入力シート!L130)</f>
        <v/>
      </c>
      <c r="L108" s="582" t="str">
        <f>IF(基本情報入力シート!M130="","",基本情報入力シート!M130)</f>
        <v/>
      </c>
      <c r="M108" s="582" t="str">
        <f>IF(基本情報入力シート!R130="","",基本情報入力シート!R130)</f>
        <v/>
      </c>
      <c r="N108" s="582" t="str">
        <f>IF(基本情報入力シート!W130="","",基本情報入力シート!W130)</f>
        <v/>
      </c>
      <c r="O108" s="577" t="str">
        <f>IF(基本情報入力シート!X130="","",基本情報入力シート!X130)</f>
        <v/>
      </c>
      <c r="P108" s="583" t="str">
        <f>IF(基本情報入力シート!Y130="","",基本情報入力シート!Y130)</f>
        <v/>
      </c>
      <c r="Q108" s="647"/>
      <c r="R108" s="426" t="str">
        <f>IF(基本情報入力シート!AB130="","",基本情報入力シート!AB130)</f>
        <v/>
      </c>
      <c r="S108" s="648"/>
      <c r="T108" s="584" t="str">
        <f>IF(P108="","",VLOOKUP(P108,[7]【参考】数式用!$J$2:$L$34,3,FALSE))</f>
        <v/>
      </c>
      <c r="U108" s="585" t="s">
        <v>141</v>
      </c>
      <c r="V108" s="649"/>
      <c r="W108" s="586" t="s">
        <v>142</v>
      </c>
      <c r="X108" s="649"/>
      <c r="Y108" s="587" t="s">
        <v>143</v>
      </c>
      <c r="Z108" s="650"/>
      <c r="AA108" s="588" t="s">
        <v>142</v>
      </c>
      <c r="AB108" s="649"/>
      <c r="AC108" s="588" t="s">
        <v>144</v>
      </c>
      <c r="AD108" s="589" t="s">
        <v>145</v>
      </c>
      <c r="AE108" s="694" t="str">
        <f t="shared" si="3"/>
        <v/>
      </c>
      <c r="AF108" s="592" t="s">
        <v>146</v>
      </c>
      <c r="AG108" s="591" t="str">
        <f t="shared" si="4"/>
        <v/>
      </c>
      <c r="AH108" s="698"/>
      <c r="AI108" s="699"/>
      <c r="AJ108" s="698"/>
      <c r="AK108" s="699"/>
    </row>
    <row r="109" spans="1:37" ht="36.75" customHeight="1">
      <c r="A109" s="577">
        <f t="shared" si="5"/>
        <v>98</v>
      </c>
      <c r="B109" s="578" t="str">
        <f>IF(基本情報入力シート!C131="","",基本情報入力シート!C131)</f>
        <v/>
      </c>
      <c r="C109" s="579" t="str">
        <f>IF(基本情報入力シート!D131="","",基本情報入力シート!D131)</f>
        <v/>
      </c>
      <c r="D109" s="580" t="str">
        <f>IF(基本情報入力シート!E131="","",基本情報入力シート!E131)</f>
        <v/>
      </c>
      <c r="E109" s="580" t="str">
        <f>IF(基本情報入力シート!F131="","",基本情報入力シート!F131)</f>
        <v/>
      </c>
      <c r="F109" s="580" t="str">
        <f>IF(基本情報入力シート!G131="","",基本情報入力シート!G131)</f>
        <v/>
      </c>
      <c r="G109" s="580" t="str">
        <f>IF(基本情報入力シート!H131="","",基本情報入力シート!H131)</f>
        <v/>
      </c>
      <c r="H109" s="580" t="str">
        <f>IF(基本情報入力シート!I131="","",基本情報入力シート!I131)</f>
        <v/>
      </c>
      <c r="I109" s="580" t="str">
        <f>IF(基本情報入力シート!J131="","",基本情報入力シート!J131)</f>
        <v/>
      </c>
      <c r="J109" s="580" t="str">
        <f>IF(基本情報入力シート!K131="","",基本情報入力シート!K131)</f>
        <v/>
      </c>
      <c r="K109" s="581" t="str">
        <f>IF(基本情報入力シート!L131="","",基本情報入力シート!L131)</f>
        <v/>
      </c>
      <c r="L109" s="582" t="str">
        <f>IF(基本情報入力シート!M131="","",基本情報入力シート!M131)</f>
        <v/>
      </c>
      <c r="M109" s="582" t="str">
        <f>IF(基本情報入力シート!R131="","",基本情報入力シート!R131)</f>
        <v/>
      </c>
      <c r="N109" s="582" t="str">
        <f>IF(基本情報入力シート!W131="","",基本情報入力シート!W131)</f>
        <v/>
      </c>
      <c r="O109" s="577" t="str">
        <f>IF(基本情報入力シート!X131="","",基本情報入力シート!X131)</f>
        <v/>
      </c>
      <c r="P109" s="583" t="str">
        <f>IF(基本情報入力シート!Y131="","",基本情報入力シート!Y131)</f>
        <v/>
      </c>
      <c r="Q109" s="647"/>
      <c r="R109" s="426" t="str">
        <f>IF(基本情報入力シート!AB131="","",基本情報入力シート!AB131)</f>
        <v/>
      </c>
      <c r="S109" s="648"/>
      <c r="T109" s="584" t="str">
        <f>IF(P109="","",VLOOKUP(P109,[7]【参考】数式用!$J$2:$L$34,3,FALSE))</f>
        <v/>
      </c>
      <c r="U109" s="585" t="s">
        <v>141</v>
      </c>
      <c r="V109" s="649"/>
      <c r="W109" s="586" t="s">
        <v>142</v>
      </c>
      <c r="X109" s="649"/>
      <c r="Y109" s="587" t="s">
        <v>143</v>
      </c>
      <c r="Z109" s="650"/>
      <c r="AA109" s="588" t="s">
        <v>142</v>
      </c>
      <c r="AB109" s="649"/>
      <c r="AC109" s="588" t="s">
        <v>144</v>
      </c>
      <c r="AD109" s="589" t="s">
        <v>145</v>
      </c>
      <c r="AE109" s="694" t="str">
        <f t="shared" si="3"/>
        <v/>
      </c>
      <c r="AF109" s="592" t="s">
        <v>146</v>
      </c>
      <c r="AG109" s="591" t="str">
        <f t="shared" si="4"/>
        <v/>
      </c>
      <c r="AH109" s="698"/>
      <c r="AI109" s="699"/>
      <c r="AJ109" s="698"/>
      <c r="AK109" s="699"/>
    </row>
    <row r="110" spans="1:37" ht="36.75" customHeight="1">
      <c r="A110" s="577">
        <f t="shared" si="5"/>
        <v>99</v>
      </c>
      <c r="B110" s="578" t="str">
        <f>IF(基本情報入力シート!C132="","",基本情報入力シート!C132)</f>
        <v/>
      </c>
      <c r="C110" s="579" t="str">
        <f>IF(基本情報入力シート!D132="","",基本情報入力シート!D132)</f>
        <v/>
      </c>
      <c r="D110" s="580" t="str">
        <f>IF(基本情報入力シート!E132="","",基本情報入力シート!E132)</f>
        <v/>
      </c>
      <c r="E110" s="580" t="str">
        <f>IF(基本情報入力シート!F132="","",基本情報入力シート!F132)</f>
        <v/>
      </c>
      <c r="F110" s="580" t="str">
        <f>IF(基本情報入力シート!G132="","",基本情報入力シート!G132)</f>
        <v/>
      </c>
      <c r="G110" s="580" t="str">
        <f>IF(基本情報入力シート!H132="","",基本情報入力シート!H132)</f>
        <v/>
      </c>
      <c r="H110" s="580" t="str">
        <f>IF(基本情報入力シート!I132="","",基本情報入力シート!I132)</f>
        <v/>
      </c>
      <c r="I110" s="580" t="str">
        <f>IF(基本情報入力シート!J132="","",基本情報入力シート!J132)</f>
        <v/>
      </c>
      <c r="J110" s="580" t="str">
        <f>IF(基本情報入力シート!K132="","",基本情報入力シート!K132)</f>
        <v/>
      </c>
      <c r="K110" s="581" t="str">
        <f>IF(基本情報入力シート!L132="","",基本情報入力シート!L132)</f>
        <v/>
      </c>
      <c r="L110" s="582" t="str">
        <f>IF(基本情報入力シート!M132="","",基本情報入力シート!M132)</f>
        <v/>
      </c>
      <c r="M110" s="582" t="str">
        <f>IF(基本情報入力シート!R132="","",基本情報入力シート!R132)</f>
        <v/>
      </c>
      <c r="N110" s="582" t="str">
        <f>IF(基本情報入力シート!W132="","",基本情報入力シート!W132)</f>
        <v/>
      </c>
      <c r="O110" s="577" t="str">
        <f>IF(基本情報入力シート!X132="","",基本情報入力シート!X132)</f>
        <v/>
      </c>
      <c r="P110" s="583" t="str">
        <f>IF(基本情報入力シート!Y132="","",基本情報入力シート!Y132)</f>
        <v/>
      </c>
      <c r="Q110" s="647"/>
      <c r="R110" s="426" t="str">
        <f>IF(基本情報入力シート!AB132="","",基本情報入力シート!AB132)</f>
        <v/>
      </c>
      <c r="S110" s="648"/>
      <c r="T110" s="584" t="str">
        <f>IF(P110="","",VLOOKUP(P110,[7]【参考】数式用!$J$2:$L$34,3,FALSE))</f>
        <v/>
      </c>
      <c r="U110" s="585" t="s">
        <v>141</v>
      </c>
      <c r="V110" s="649"/>
      <c r="W110" s="586" t="s">
        <v>142</v>
      </c>
      <c r="X110" s="649"/>
      <c r="Y110" s="587" t="s">
        <v>143</v>
      </c>
      <c r="Z110" s="650"/>
      <c r="AA110" s="588" t="s">
        <v>142</v>
      </c>
      <c r="AB110" s="649"/>
      <c r="AC110" s="588" t="s">
        <v>144</v>
      </c>
      <c r="AD110" s="589" t="s">
        <v>145</v>
      </c>
      <c r="AE110" s="694" t="str">
        <f t="shared" si="3"/>
        <v/>
      </c>
      <c r="AF110" s="592" t="s">
        <v>146</v>
      </c>
      <c r="AG110" s="591" t="str">
        <f t="shared" si="4"/>
        <v/>
      </c>
      <c r="AH110" s="698"/>
      <c r="AI110" s="699"/>
      <c r="AJ110" s="698"/>
      <c r="AK110" s="699"/>
    </row>
    <row r="111" spans="1:37" ht="36.75" customHeight="1">
      <c r="A111" s="577">
        <f t="shared" si="5"/>
        <v>100</v>
      </c>
      <c r="B111" s="578" t="str">
        <f>IF(基本情報入力シート!C133="","",基本情報入力シート!C133)</f>
        <v/>
      </c>
      <c r="C111" s="579" t="str">
        <f>IF(基本情報入力シート!D133="","",基本情報入力シート!D133)</f>
        <v/>
      </c>
      <c r="D111" s="580" t="str">
        <f>IF(基本情報入力シート!E133="","",基本情報入力シート!E133)</f>
        <v/>
      </c>
      <c r="E111" s="580" t="str">
        <f>IF(基本情報入力シート!F133="","",基本情報入力シート!F133)</f>
        <v/>
      </c>
      <c r="F111" s="580" t="str">
        <f>IF(基本情報入力シート!G133="","",基本情報入力シート!G133)</f>
        <v/>
      </c>
      <c r="G111" s="580" t="str">
        <f>IF(基本情報入力シート!H133="","",基本情報入力シート!H133)</f>
        <v/>
      </c>
      <c r="H111" s="580" t="str">
        <f>IF(基本情報入力シート!I133="","",基本情報入力シート!I133)</f>
        <v/>
      </c>
      <c r="I111" s="580" t="str">
        <f>IF(基本情報入力シート!J133="","",基本情報入力シート!J133)</f>
        <v/>
      </c>
      <c r="J111" s="580" t="str">
        <f>IF(基本情報入力シート!K133="","",基本情報入力シート!K133)</f>
        <v/>
      </c>
      <c r="K111" s="581" t="str">
        <f>IF(基本情報入力シート!L133="","",基本情報入力シート!L133)</f>
        <v/>
      </c>
      <c r="L111" s="582" t="str">
        <f>IF(基本情報入力シート!M133="","",基本情報入力シート!M133)</f>
        <v/>
      </c>
      <c r="M111" s="582" t="str">
        <f>IF(基本情報入力シート!R133="","",基本情報入力シート!R133)</f>
        <v/>
      </c>
      <c r="N111" s="582" t="str">
        <f>IF(基本情報入力シート!W133="","",基本情報入力シート!W133)</f>
        <v/>
      </c>
      <c r="O111" s="577" t="str">
        <f>IF(基本情報入力シート!X133="","",基本情報入力シート!X133)</f>
        <v/>
      </c>
      <c r="P111" s="583" t="str">
        <f>IF(基本情報入力シート!Y133="","",基本情報入力シート!Y133)</f>
        <v/>
      </c>
      <c r="Q111" s="647"/>
      <c r="R111" s="426" t="str">
        <f>IF(基本情報入力シート!AB133="","",基本情報入力シート!AB133)</f>
        <v/>
      </c>
      <c r="S111" s="648"/>
      <c r="T111" s="584" t="str">
        <f>IF(P111="","",VLOOKUP(P111,[7]【参考】数式用!$J$2:$L$34,3,FALSE))</f>
        <v/>
      </c>
      <c r="U111" s="585" t="s">
        <v>141</v>
      </c>
      <c r="V111" s="649"/>
      <c r="W111" s="586" t="s">
        <v>142</v>
      </c>
      <c r="X111" s="649"/>
      <c r="Y111" s="587" t="s">
        <v>143</v>
      </c>
      <c r="Z111" s="650"/>
      <c r="AA111" s="588" t="s">
        <v>142</v>
      </c>
      <c r="AB111" s="649"/>
      <c r="AC111" s="588" t="s">
        <v>144</v>
      </c>
      <c r="AD111" s="589" t="s">
        <v>145</v>
      </c>
      <c r="AE111" s="694" t="str">
        <f t="shared" si="3"/>
        <v/>
      </c>
      <c r="AF111" s="592" t="s">
        <v>146</v>
      </c>
      <c r="AG111" s="591" t="str">
        <f t="shared" si="4"/>
        <v/>
      </c>
      <c r="AH111" s="698"/>
      <c r="AI111" s="699"/>
      <c r="AJ111" s="698"/>
      <c r="AK111" s="699"/>
    </row>
  </sheetData>
  <sheetProtection formatCells="0" formatColumns="0" formatRows="0" insertRows="0" deleteRows="0" autoFilter="0"/>
  <autoFilter ref="L11:AG11"/>
  <mergeCells count="18">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s>
  <phoneticPr fontId="9"/>
  <dataValidations count="4">
    <dataValidation imeMode="halfAlpha" allowBlank="1" showInputMessage="1" showErrorMessage="1" sqref="V12:V111 Z12:Z111 R12:R111 B12:P111"/>
    <dataValidation type="list" allowBlank="1" showInputMessage="1" showErrorMessage="1" sqref="S12:S111">
      <formula1>"新規,継続"</formula1>
    </dataValidation>
    <dataValidation type="list" imeMode="halfAlpha" allowBlank="1" showInputMessage="1" showErrorMessage="1" sqref="X12:X111 AB12:AB111">
      <formula1>#REF!</formula1>
    </dataValidation>
    <dataValidation type="list" imeMode="halfAlpha" allowBlank="1" showInputMessage="1" showErrorMessage="1" sqref="Q12:Q111">
      <formula1>#REF!</formula1>
    </dataValidation>
  </dataValidations>
  <pageMargins left="0.39370078740157483" right="0.39370078740157483" top="0.6692913385826772" bottom="0.62992125984251968" header="0.31496062992125984" footer="0.35433070866141736"/>
  <pageSetup paperSize="9" scale="48" fitToHeight="2" orientation="landscape" cellComments="asDisplayed" r:id="rId1"/>
  <headerFooter alignWithMargins="0"/>
  <rowBreaks count="1" manualBreakCount="1">
    <brk id="31" max="32"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view="pageBreakPreview" topLeftCell="A19" zoomScaleNormal="100" zoomScaleSheetLayoutView="100" workbookViewId="0">
      <selection activeCell="J22" sqref="J22:T22"/>
    </sheetView>
  </sheetViews>
  <sheetFormatPr defaultColWidth="9" defaultRowHeight="13.5"/>
  <cols>
    <col min="1" max="13" width="4.625" style="700" customWidth="1"/>
    <col min="14" max="23" width="3.625" style="700" customWidth="1"/>
    <col min="24" max="16384" width="9" style="700"/>
  </cols>
  <sheetData>
    <row r="1" spans="1:24" ht="18" customHeight="1">
      <c r="A1" s="1475" t="s">
        <v>452</v>
      </c>
      <c r="B1" s="1475"/>
      <c r="C1" s="1475"/>
      <c r="D1" s="1475"/>
    </row>
    <row r="2" spans="1:24" ht="18" customHeight="1">
      <c r="A2" s="1476" t="s">
        <v>453</v>
      </c>
      <c r="B2" s="1476"/>
      <c r="C2" s="1476"/>
      <c r="D2" s="1476"/>
      <c r="E2" s="1476"/>
      <c r="F2" s="1476"/>
      <c r="G2" s="1476"/>
      <c r="H2" s="1476"/>
      <c r="I2" s="1476"/>
      <c r="J2" s="1476"/>
      <c r="K2" s="1476"/>
      <c r="L2" s="1476"/>
      <c r="M2" s="1476"/>
      <c r="N2" s="1476"/>
      <c r="O2" s="1476"/>
      <c r="P2" s="1476"/>
      <c r="Q2" s="1476"/>
      <c r="R2" s="1476"/>
      <c r="S2" s="1476"/>
      <c r="T2" s="1476"/>
      <c r="U2" s="1476"/>
      <c r="V2" s="1476"/>
      <c r="W2" s="1476"/>
    </row>
    <row r="3" spans="1:24" ht="18" customHeight="1">
      <c r="A3" s="701"/>
      <c r="B3" s="702"/>
      <c r="C3" s="702"/>
      <c r="D3" s="702"/>
      <c r="E3" s="702"/>
      <c r="F3" s="702"/>
      <c r="G3" s="702"/>
      <c r="H3" s="702"/>
      <c r="I3" s="702"/>
      <c r="J3" s="702"/>
      <c r="K3" s="702"/>
      <c r="L3" s="703" t="s">
        <v>454</v>
      </c>
      <c r="M3" s="1477"/>
      <c r="N3" s="1477"/>
      <c r="O3" s="702" t="s">
        <v>455</v>
      </c>
      <c r="P3" s="702"/>
      <c r="Q3" s="701"/>
      <c r="R3" s="702"/>
      <c r="S3" s="702"/>
      <c r="T3" s="702"/>
      <c r="U3" s="702"/>
      <c r="V3" s="702"/>
      <c r="W3" s="702"/>
    </row>
    <row r="4" spans="1:24" ht="18" customHeight="1">
      <c r="A4" s="704" t="s">
        <v>456</v>
      </c>
    </row>
    <row r="5" spans="1:24" ht="18" customHeight="1">
      <c r="A5" s="1478" t="s">
        <v>457</v>
      </c>
      <c r="B5" s="1478"/>
      <c r="C5" s="1478"/>
      <c r="D5" s="1478"/>
      <c r="E5" s="1478"/>
      <c r="F5" s="1478"/>
      <c r="G5" s="705"/>
      <c r="H5" s="705"/>
      <c r="I5" s="705"/>
      <c r="J5" s="705"/>
      <c r="K5" s="705"/>
      <c r="L5" s="705"/>
      <c r="M5" s="705"/>
      <c r="N5" s="705"/>
      <c r="O5" s="705"/>
      <c r="P5" s="705"/>
      <c r="Q5" s="705"/>
      <c r="R5" s="705"/>
      <c r="S5" s="705"/>
      <c r="T5" s="705"/>
      <c r="U5" s="705"/>
      <c r="V5" s="705"/>
      <c r="W5" s="705"/>
    </row>
    <row r="6" spans="1:24" ht="25.15" customHeight="1">
      <c r="A6" s="1479" t="s">
        <v>458</v>
      </c>
      <c r="B6" s="1479"/>
      <c r="C6" s="1479"/>
      <c r="D6" s="1480"/>
      <c r="E6" s="1480"/>
      <c r="F6" s="1480"/>
      <c r="G6" s="1480"/>
      <c r="H6" s="1480"/>
      <c r="I6" s="1480"/>
      <c r="J6" s="1480"/>
      <c r="K6" s="1480"/>
      <c r="L6" s="1480"/>
      <c r="M6" s="1480"/>
      <c r="N6" s="1480"/>
      <c r="O6" s="1480"/>
      <c r="P6" s="1480"/>
      <c r="Q6" s="1480"/>
      <c r="R6" s="1480"/>
      <c r="S6" s="1480"/>
      <c r="T6" s="1480"/>
      <c r="U6" s="1480"/>
      <c r="V6" s="1480"/>
      <c r="W6" s="1480"/>
    </row>
    <row r="7" spans="1:24" ht="30" customHeight="1">
      <c r="A7" s="1481" t="s">
        <v>459</v>
      </c>
      <c r="B7" s="1481"/>
      <c r="C7" s="1481"/>
      <c r="D7" s="1482"/>
      <c r="E7" s="1482"/>
      <c r="F7" s="1482"/>
      <c r="G7" s="1482"/>
      <c r="H7" s="1482"/>
      <c r="I7" s="1482"/>
      <c r="J7" s="1482"/>
      <c r="K7" s="1482"/>
      <c r="L7" s="1482"/>
      <c r="M7" s="1482"/>
      <c r="N7" s="1482"/>
      <c r="O7" s="1482"/>
      <c r="P7" s="1482"/>
      <c r="Q7" s="1482"/>
      <c r="R7" s="1482"/>
      <c r="S7" s="1482"/>
      <c r="T7" s="1482"/>
      <c r="U7" s="1482"/>
      <c r="V7" s="1482"/>
      <c r="W7" s="1482"/>
    </row>
    <row r="8" spans="1:24" ht="15" customHeight="1">
      <c r="A8" s="706"/>
      <c r="B8" s="706"/>
      <c r="C8" s="706"/>
      <c r="D8" s="706"/>
      <c r="E8" s="706"/>
      <c r="F8" s="706"/>
      <c r="G8" s="706"/>
      <c r="H8" s="706"/>
      <c r="I8" s="706"/>
      <c r="J8" s="706"/>
      <c r="K8" s="706"/>
      <c r="L8" s="706"/>
      <c r="M8" s="706"/>
      <c r="N8" s="706"/>
      <c r="O8" s="706"/>
      <c r="P8" s="706"/>
      <c r="Q8" s="706"/>
      <c r="R8" s="706"/>
      <c r="S8" s="706"/>
      <c r="T8" s="706"/>
      <c r="U8" s="706"/>
      <c r="V8" s="706"/>
      <c r="W8" s="706"/>
    </row>
    <row r="9" spans="1:24" ht="18" customHeight="1">
      <c r="A9" s="706"/>
      <c r="B9" s="706"/>
      <c r="C9" s="706"/>
      <c r="D9" s="706"/>
      <c r="E9" s="706"/>
      <c r="F9" s="706"/>
      <c r="G9" s="706"/>
      <c r="H9" s="706"/>
      <c r="I9" s="706"/>
      <c r="J9" s="706"/>
      <c r="K9" s="706"/>
      <c r="L9" s="706"/>
      <c r="M9" s="706"/>
      <c r="N9" s="706"/>
      <c r="O9" s="706"/>
      <c r="P9" s="706"/>
      <c r="Q9" s="706"/>
      <c r="R9" s="706"/>
      <c r="S9" s="706"/>
      <c r="T9" s="706"/>
      <c r="U9" s="706"/>
      <c r="V9" s="706"/>
      <c r="W9" s="706"/>
    </row>
    <row r="10" spans="1:24" ht="18" customHeight="1">
      <c r="A10" s="1483" t="s">
        <v>460</v>
      </c>
      <c r="B10" s="1483"/>
      <c r="C10" s="1483"/>
      <c r="D10" s="1483"/>
      <c r="E10" s="1483"/>
      <c r="F10" s="1483"/>
      <c r="G10" s="1483"/>
      <c r="H10" s="1483"/>
      <c r="I10" s="1483"/>
      <c r="J10" s="1483"/>
      <c r="K10" s="1483"/>
      <c r="L10" s="1483"/>
      <c r="M10" s="1483"/>
      <c r="N10" s="1483"/>
      <c r="O10" s="1483"/>
      <c r="P10" s="1483"/>
      <c r="Q10" s="1483"/>
      <c r="R10" s="1483"/>
      <c r="S10" s="1483"/>
      <c r="T10" s="1483"/>
      <c r="U10" s="1483"/>
      <c r="V10" s="1483"/>
      <c r="W10" s="1483"/>
    </row>
    <row r="11" spans="1:24" ht="45" customHeight="1">
      <c r="A11" s="1484" t="s">
        <v>461</v>
      </c>
      <c r="B11" s="1486" t="s">
        <v>462</v>
      </c>
      <c r="C11" s="1486"/>
      <c r="D11" s="1486"/>
      <c r="E11" s="1486"/>
      <c r="F11" s="1486"/>
      <c r="G11" s="1486"/>
      <c r="H11" s="1486"/>
      <c r="I11" s="1486"/>
      <c r="J11" s="1486"/>
      <c r="K11" s="1486"/>
      <c r="L11" s="1486"/>
      <c r="M11" s="1486"/>
      <c r="N11" s="1486"/>
      <c r="O11" s="1486"/>
      <c r="P11" s="1486"/>
      <c r="Q11" s="1486"/>
      <c r="R11" s="707"/>
      <c r="S11" s="1487" t="s">
        <v>463</v>
      </c>
      <c r="T11" s="1488"/>
      <c r="U11" s="708"/>
      <c r="V11" s="1487" t="s">
        <v>464</v>
      </c>
      <c r="W11" s="1489"/>
    </row>
    <row r="12" spans="1:24" ht="18" customHeight="1">
      <c r="A12" s="1484"/>
      <c r="B12" s="1490" t="s">
        <v>465</v>
      </c>
      <c r="C12" s="1490"/>
      <c r="D12" s="1490" t="s">
        <v>466</v>
      </c>
      <c r="E12" s="1490"/>
      <c r="F12" s="1490"/>
      <c r="G12" s="1490"/>
      <c r="H12" s="1490"/>
      <c r="I12" s="1490"/>
      <c r="J12" s="1491" t="s">
        <v>467</v>
      </c>
      <c r="K12" s="1491"/>
      <c r="L12" s="1491"/>
      <c r="M12" s="1491"/>
      <c r="N12" s="1491"/>
      <c r="O12" s="1491"/>
      <c r="P12" s="1491"/>
      <c r="Q12" s="1491"/>
      <c r="R12" s="1491"/>
      <c r="S12" s="1491"/>
      <c r="T12" s="1491"/>
      <c r="U12" s="1491" t="s">
        <v>468</v>
      </c>
      <c r="V12" s="1491"/>
      <c r="W12" s="1491"/>
    </row>
    <row r="13" spans="1:24" ht="25.15" customHeight="1">
      <c r="A13" s="1484"/>
      <c r="B13" s="1490"/>
      <c r="C13" s="1490"/>
      <c r="D13" s="709">
        <v>1</v>
      </c>
      <c r="E13" s="1492"/>
      <c r="F13" s="1492"/>
      <c r="G13" s="1492"/>
      <c r="H13" s="1492"/>
      <c r="I13" s="1492"/>
      <c r="J13" s="1493"/>
      <c r="K13" s="1493"/>
      <c r="L13" s="1493"/>
      <c r="M13" s="1493"/>
      <c r="N13" s="1493"/>
      <c r="O13" s="1493"/>
      <c r="P13" s="1493"/>
      <c r="Q13" s="1493"/>
      <c r="R13" s="1493"/>
      <c r="S13" s="1493"/>
      <c r="T13" s="1493"/>
      <c r="U13" s="1493"/>
      <c r="V13" s="1493"/>
      <c r="W13" s="1493"/>
    </row>
    <row r="14" spans="1:24" ht="25.15" customHeight="1">
      <c r="A14" s="1484"/>
      <c r="B14" s="1490"/>
      <c r="C14" s="1490"/>
      <c r="D14" s="709">
        <v>2</v>
      </c>
      <c r="E14" s="1492"/>
      <c r="F14" s="1492"/>
      <c r="G14" s="1492"/>
      <c r="H14" s="1492"/>
      <c r="I14" s="1492"/>
      <c r="J14" s="1493"/>
      <c r="K14" s="1493"/>
      <c r="L14" s="1493"/>
      <c r="M14" s="1493"/>
      <c r="N14" s="1493"/>
      <c r="O14" s="1493"/>
      <c r="P14" s="1493"/>
      <c r="Q14" s="1493"/>
      <c r="R14" s="1493"/>
      <c r="S14" s="1493"/>
      <c r="T14" s="1493"/>
      <c r="U14" s="1493"/>
      <c r="V14" s="1493"/>
      <c r="W14" s="1493"/>
      <c r="X14" s="710"/>
    </row>
    <row r="15" spans="1:24" ht="25.15" customHeight="1">
      <c r="A15" s="1484"/>
      <c r="B15" s="1490"/>
      <c r="C15" s="1490"/>
      <c r="D15" s="709">
        <v>3</v>
      </c>
      <c r="E15" s="1492"/>
      <c r="F15" s="1492"/>
      <c r="G15" s="1492"/>
      <c r="H15" s="1492"/>
      <c r="I15" s="1492"/>
      <c r="J15" s="1493"/>
      <c r="K15" s="1493"/>
      <c r="L15" s="1493"/>
      <c r="M15" s="1493"/>
      <c r="N15" s="1493"/>
      <c r="O15" s="1493"/>
      <c r="P15" s="1493"/>
      <c r="Q15" s="1493"/>
      <c r="R15" s="1493"/>
      <c r="S15" s="1493"/>
      <c r="T15" s="1493"/>
      <c r="U15" s="1493"/>
      <c r="V15" s="1493"/>
      <c r="W15" s="1493"/>
      <c r="X15" s="711"/>
    </row>
    <row r="16" spans="1:24" ht="25.15" customHeight="1">
      <c r="A16" s="1484"/>
      <c r="B16" s="1490"/>
      <c r="C16" s="1490"/>
      <c r="D16" s="709">
        <v>4</v>
      </c>
      <c r="E16" s="1492"/>
      <c r="F16" s="1492"/>
      <c r="G16" s="1492"/>
      <c r="H16" s="1492"/>
      <c r="I16" s="1492"/>
      <c r="J16" s="1493"/>
      <c r="K16" s="1493"/>
      <c r="L16" s="1493"/>
      <c r="M16" s="1493"/>
      <c r="N16" s="1493"/>
      <c r="O16" s="1493"/>
      <c r="P16" s="1493"/>
      <c r="Q16" s="1493"/>
      <c r="R16" s="1493"/>
      <c r="S16" s="1493"/>
      <c r="T16" s="1493"/>
      <c r="U16" s="1493"/>
      <c r="V16" s="1493"/>
      <c r="W16" s="1493"/>
    </row>
    <row r="17" spans="1:30" ht="25.15" customHeight="1">
      <c r="A17" s="1484"/>
      <c r="B17" s="1490"/>
      <c r="C17" s="1490"/>
      <c r="D17" s="709">
        <v>5</v>
      </c>
      <c r="E17" s="1492"/>
      <c r="F17" s="1492"/>
      <c r="G17" s="1492"/>
      <c r="H17" s="1492"/>
      <c r="I17" s="1492"/>
      <c r="J17" s="1493"/>
      <c r="K17" s="1493"/>
      <c r="L17" s="1493"/>
      <c r="M17" s="1493"/>
      <c r="N17" s="1493"/>
      <c r="O17" s="1493"/>
      <c r="P17" s="1493"/>
      <c r="Q17" s="1493"/>
      <c r="R17" s="1493"/>
      <c r="S17" s="1493"/>
      <c r="T17" s="1493"/>
      <c r="U17" s="1493"/>
      <c r="V17" s="1493"/>
      <c r="W17" s="1493"/>
      <c r="X17" s="710"/>
    </row>
    <row r="18" spans="1:30" ht="25.15" customHeight="1">
      <c r="A18" s="1484"/>
      <c r="B18" s="1490"/>
      <c r="C18" s="1490"/>
      <c r="D18" s="709">
        <v>6</v>
      </c>
      <c r="E18" s="1492"/>
      <c r="F18" s="1492"/>
      <c r="G18" s="1492"/>
      <c r="H18" s="1492"/>
      <c r="I18" s="1492"/>
      <c r="J18" s="1493"/>
      <c r="K18" s="1493"/>
      <c r="L18" s="1493"/>
      <c r="M18" s="1493"/>
      <c r="N18" s="1493"/>
      <c r="O18" s="1493"/>
      <c r="P18" s="1493"/>
      <c r="Q18" s="1493"/>
      <c r="R18" s="1493"/>
      <c r="S18" s="1493"/>
      <c r="T18" s="1493"/>
      <c r="U18" s="1493"/>
      <c r="V18" s="1493"/>
      <c r="W18" s="1493"/>
      <c r="X18" s="711"/>
    </row>
    <row r="19" spans="1:30" ht="25.15" customHeight="1">
      <c r="A19" s="1484"/>
      <c r="B19" s="1490"/>
      <c r="C19" s="1490"/>
      <c r="D19" s="709">
        <v>7</v>
      </c>
      <c r="E19" s="1492"/>
      <c r="F19" s="1492"/>
      <c r="G19" s="1492"/>
      <c r="H19" s="1492"/>
      <c r="I19" s="1492"/>
      <c r="J19" s="1493"/>
      <c r="K19" s="1493"/>
      <c r="L19" s="1493"/>
      <c r="M19" s="1493"/>
      <c r="N19" s="1493"/>
      <c r="O19" s="1493"/>
      <c r="P19" s="1493"/>
      <c r="Q19" s="1493"/>
      <c r="R19" s="1493"/>
      <c r="S19" s="1493"/>
      <c r="T19" s="1493"/>
      <c r="U19" s="1493"/>
      <c r="V19" s="1493"/>
      <c r="W19" s="1493"/>
    </row>
    <row r="20" spans="1:30" ht="25.15" customHeight="1">
      <c r="A20" s="1484"/>
      <c r="B20" s="1490"/>
      <c r="C20" s="1490"/>
      <c r="D20" s="709">
        <v>8</v>
      </c>
      <c r="E20" s="1492"/>
      <c r="F20" s="1492"/>
      <c r="G20" s="1492"/>
      <c r="H20" s="1492"/>
      <c r="I20" s="1492"/>
      <c r="J20" s="1493"/>
      <c r="K20" s="1493"/>
      <c r="L20" s="1493"/>
      <c r="M20" s="1493"/>
      <c r="N20" s="1493"/>
      <c r="O20" s="1493"/>
      <c r="P20" s="1493"/>
      <c r="Q20" s="1493"/>
      <c r="R20" s="1493"/>
      <c r="S20" s="1493"/>
      <c r="T20" s="1493"/>
      <c r="U20" s="1493"/>
      <c r="V20" s="1493"/>
      <c r="W20" s="1493"/>
      <c r="X20" s="711"/>
    </row>
    <row r="21" spans="1:30" ht="25.15" customHeight="1">
      <c r="A21" s="1484"/>
      <c r="B21" s="1490"/>
      <c r="C21" s="1490"/>
      <c r="D21" s="709">
        <v>9</v>
      </c>
      <c r="E21" s="1492"/>
      <c r="F21" s="1492"/>
      <c r="G21" s="1492"/>
      <c r="H21" s="1492"/>
      <c r="I21" s="1492"/>
      <c r="J21" s="1493"/>
      <c r="K21" s="1493"/>
      <c r="L21" s="1493"/>
      <c r="M21" s="1493"/>
      <c r="N21" s="1493"/>
      <c r="O21" s="1493"/>
      <c r="P21" s="1493"/>
      <c r="Q21" s="1493"/>
      <c r="R21" s="1493"/>
      <c r="S21" s="1493"/>
      <c r="T21" s="1493"/>
      <c r="U21" s="1493"/>
      <c r="V21" s="1493"/>
      <c r="W21" s="1493"/>
    </row>
    <row r="22" spans="1:30" ht="25.15" customHeight="1">
      <c r="A22" s="1484"/>
      <c r="B22" s="1490"/>
      <c r="C22" s="1490"/>
      <c r="D22" s="709">
        <v>10</v>
      </c>
      <c r="E22" s="1492"/>
      <c r="F22" s="1492"/>
      <c r="G22" s="1492"/>
      <c r="H22" s="1492"/>
      <c r="I22" s="1492"/>
      <c r="J22" s="1493"/>
      <c r="K22" s="1493"/>
      <c r="L22" s="1493"/>
      <c r="M22" s="1493"/>
      <c r="N22" s="1493"/>
      <c r="O22" s="1493"/>
      <c r="P22" s="1493"/>
      <c r="Q22" s="1493"/>
      <c r="R22" s="1493"/>
      <c r="S22" s="1493"/>
      <c r="T22" s="1493"/>
      <c r="U22" s="1493"/>
      <c r="V22" s="1493"/>
      <c r="W22" s="1493"/>
      <c r="X22" s="710"/>
    </row>
    <row r="23" spans="1:30" ht="18" customHeight="1" thickBot="1">
      <c r="A23" s="1485"/>
      <c r="B23" s="1494" t="s">
        <v>469</v>
      </c>
      <c r="C23" s="1494"/>
      <c r="D23" s="1494"/>
      <c r="E23" s="1494"/>
      <c r="F23" s="1494"/>
      <c r="G23" s="1494"/>
      <c r="H23" s="1494"/>
      <c r="I23" s="1494"/>
      <c r="J23" s="1494"/>
      <c r="K23" s="1494"/>
      <c r="L23" s="1494"/>
      <c r="M23" s="1494"/>
      <c r="N23" s="1494"/>
      <c r="O23" s="1494"/>
      <c r="P23" s="1494"/>
      <c r="Q23" s="1494"/>
      <c r="R23" s="1494"/>
      <c r="S23" s="1494"/>
      <c r="T23" s="1494"/>
      <c r="U23" s="1495">
        <f>SUM(U13:W22)</f>
        <v>0</v>
      </c>
      <c r="V23" s="1495"/>
      <c r="W23" s="1495"/>
      <c r="X23" s="711"/>
      <c r="AD23" s="710"/>
    </row>
    <row r="24" spans="1:30" ht="45" customHeight="1" thickTop="1">
      <c r="A24" s="1496" t="s">
        <v>470</v>
      </c>
      <c r="B24" s="1499" t="s">
        <v>471</v>
      </c>
      <c r="C24" s="1499"/>
      <c r="D24" s="1499"/>
      <c r="E24" s="1499"/>
      <c r="F24" s="1499"/>
      <c r="G24" s="1499"/>
      <c r="H24" s="1499"/>
      <c r="I24" s="1499"/>
      <c r="J24" s="1499"/>
      <c r="K24" s="1499"/>
      <c r="L24" s="1499"/>
      <c r="M24" s="1499"/>
      <c r="N24" s="1499"/>
      <c r="O24" s="1499"/>
      <c r="P24" s="1499"/>
      <c r="Q24" s="1499"/>
      <c r="R24" s="712"/>
      <c r="S24" s="1500" t="s">
        <v>463</v>
      </c>
      <c r="T24" s="1500"/>
      <c r="U24" s="713"/>
      <c r="V24" s="1500" t="s">
        <v>464</v>
      </c>
      <c r="W24" s="1501"/>
      <c r="AD24" s="711"/>
    </row>
    <row r="25" spans="1:30" ht="18" customHeight="1">
      <c r="A25" s="1497"/>
      <c r="B25" s="1490" t="s">
        <v>472</v>
      </c>
      <c r="C25" s="1490"/>
      <c r="D25" s="1502" t="s">
        <v>466</v>
      </c>
      <c r="E25" s="1502"/>
      <c r="F25" s="1502"/>
      <c r="G25" s="1502"/>
      <c r="H25" s="1502"/>
      <c r="I25" s="1502"/>
      <c r="J25" s="1502" t="s">
        <v>467</v>
      </c>
      <c r="K25" s="1502"/>
      <c r="L25" s="1502"/>
      <c r="M25" s="1502"/>
      <c r="N25" s="1502"/>
      <c r="O25" s="1502"/>
      <c r="P25" s="1502"/>
      <c r="Q25" s="1502"/>
      <c r="R25" s="1502"/>
      <c r="S25" s="1502"/>
      <c r="T25" s="1502"/>
      <c r="U25" s="1503" t="s">
        <v>468</v>
      </c>
      <c r="V25" s="1503"/>
      <c r="W25" s="1503"/>
      <c r="X25" s="710"/>
    </row>
    <row r="26" spans="1:30" ht="25.15" customHeight="1">
      <c r="A26" s="1497"/>
      <c r="B26" s="1490"/>
      <c r="C26" s="1490"/>
      <c r="D26" s="709">
        <v>1</v>
      </c>
      <c r="E26" s="1492"/>
      <c r="F26" s="1492"/>
      <c r="G26" s="1492"/>
      <c r="H26" s="1492"/>
      <c r="I26" s="1492"/>
      <c r="J26" s="1493"/>
      <c r="K26" s="1493"/>
      <c r="L26" s="1493"/>
      <c r="M26" s="1493"/>
      <c r="N26" s="1493"/>
      <c r="O26" s="1493"/>
      <c r="P26" s="1493"/>
      <c r="Q26" s="1493"/>
      <c r="R26" s="1493"/>
      <c r="S26" s="1493"/>
      <c r="T26" s="1493"/>
      <c r="U26" s="1493"/>
      <c r="V26" s="1493"/>
      <c r="W26" s="1493"/>
      <c r="X26" s="711"/>
    </row>
    <row r="27" spans="1:30" ht="25.15" customHeight="1">
      <c r="A27" s="1497"/>
      <c r="B27" s="1490"/>
      <c r="C27" s="1490"/>
      <c r="D27" s="709">
        <v>2</v>
      </c>
      <c r="E27" s="1492"/>
      <c r="F27" s="1492"/>
      <c r="G27" s="1492"/>
      <c r="H27" s="1492"/>
      <c r="I27" s="1492"/>
      <c r="J27" s="1493"/>
      <c r="K27" s="1493"/>
      <c r="L27" s="1493"/>
      <c r="M27" s="1493"/>
      <c r="N27" s="1493"/>
      <c r="O27" s="1493"/>
      <c r="P27" s="1493"/>
      <c r="Q27" s="1493"/>
      <c r="R27" s="1493"/>
      <c r="S27" s="1493"/>
      <c r="T27" s="1493"/>
      <c r="U27" s="1493"/>
      <c r="V27" s="1493"/>
      <c r="W27" s="1493"/>
    </row>
    <row r="28" spans="1:30" ht="25.15" customHeight="1">
      <c r="A28" s="1497"/>
      <c r="B28" s="1490"/>
      <c r="C28" s="1490"/>
      <c r="D28" s="709">
        <v>3</v>
      </c>
      <c r="E28" s="1492"/>
      <c r="F28" s="1492"/>
      <c r="G28" s="1492"/>
      <c r="H28" s="1492"/>
      <c r="I28" s="1492"/>
      <c r="J28" s="1493"/>
      <c r="K28" s="1493"/>
      <c r="L28" s="1493"/>
      <c r="M28" s="1493"/>
      <c r="N28" s="1493"/>
      <c r="O28" s="1493"/>
      <c r="P28" s="1493"/>
      <c r="Q28" s="1493"/>
      <c r="R28" s="1493"/>
      <c r="S28" s="1493"/>
      <c r="T28" s="1493"/>
      <c r="U28" s="1493"/>
      <c r="V28" s="1493"/>
      <c r="W28" s="1493"/>
    </row>
    <row r="29" spans="1:30" ht="25.15" customHeight="1">
      <c r="A29" s="1497"/>
      <c r="B29" s="1490"/>
      <c r="C29" s="1490"/>
      <c r="D29" s="709">
        <v>4</v>
      </c>
      <c r="E29" s="1492"/>
      <c r="F29" s="1492"/>
      <c r="G29" s="1492"/>
      <c r="H29" s="1492"/>
      <c r="I29" s="1492"/>
      <c r="J29" s="1493"/>
      <c r="K29" s="1493"/>
      <c r="L29" s="1493"/>
      <c r="M29" s="1493"/>
      <c r="N29" s="1493"/>
      <c r="O29" s="1493"/>
      <c r="P29" s="1493"/>
      <c r="Q29" s="1493"/>
      <c r="R29" s="1493"/>
      <c r="S29" s="1493"/>
      <c r="T29" s="1493"/>
      <c r="U29" s="1493"/>
      <c r="V29" s="1493"/>
      <c r="W29" s="1493"/>
    </row>
    <row r="30" spans="1:30" ht="25.15" customHeight="1">
      <c r="A30" s="1497"/>
      <c r="B30" s="1490"/>
      <c r="C30" s="1490"/>
      <c r="D30" s="709">
        <v>5</v>
      </c>
      <c r="E30" s="1492"/>
      <c r="F30" s="1492"/>
      <c r="G30" s="1492"/>
      <c r="H30" s="1492"/>
      <c r="I30" s="1492"/>
      <c r="J30" s="1493"/>
      <c r="K30" s="1493"/>
      <c r="L30" s="1493"/>
      <c r="M30" s="1493"/>
      <c r="N30" s="1493"/>
      <c r="O30" s="1493"/>
      <c r="P30" s="1493"/>
      <c r="Q30" s="1493"/>
      <c r="R30" s="1493"/>
      <c r="S30" s="1493"/>
      <c r="T30" s="1493"/>
      <c r="U30" s="1493"/>
      <c r="V30" s="1493"/>
      <c r="W30" s="1493"/>
    </row>
    <row r="31" spans="1:30" ht="25.15" customHeight="1">
      <c r="A31" s="1497"/>
      <c r="B31" s="1490"/>
      <c r="C31" s="1490"/>
      <c r="D31" s="709">
        <v>6</v>
      </c>
      <c r="E31" s="1492"/>
      <c r="F31" s="1492"/>
      <c r="G31" s="1492"/>
      <c r="H31" s="1492"/>
      <c r="I31" s="1492"/>
      <c r="J31" s="1493"/>
      <c r="K31" s="1493"/>
      <c r="L31" s="1493"/>
      <c r="M31" s="1493"/>
      <c r="N31" s="1493"/>
      <c r="O31" s="1493"/>
      <c r="P31" s="1493"/>
      <c r="Q31" s="1493"/>
      <c r="R31" s="1493"/>
      <c r="S31" s="1493"/>
      <c r="T31" s="1493"/>
      <c r="U31" s="1493"/>
      <c r="V31" s="1493"/>
      <c r="W31" s="1493"/>
      <c r="X31" s="710"/>
    </row>
    <row r="32" spans="1:30" ht="25.15" customHeight="1">
      <c r="A32" s="1497"/>
      <c r="B32" s="1490"/>
      <c r="C32" s="1490"/>
      <c r="D32" s="709">
        <v>7</v>
      </c>
      <c r="E32" s="1492"/>
      <c r="F32" s="1492"/>
      <c r="G32" s="1492"/>
      <c r="H32" s="1492"/>
      <c r="I32" s="1492"/>
      <c r="J32" s="1493"/>
      <c r="K32" s="1493"/>
      <c r="L32" s="1493"/>
      <c r="M32" s="1493"/>
      <c r="N32" s="1493"/>
      <c r="O32" s="1493"/>
      <c r="P32" s="1493"/>
      <c r="Q32" s="1493"/>
      <c r="R32" s="1493"/>
      <c r="S32" s="1493"/>
      <c r="T32" s="1493"/>
      <c r="U32" s="1493"/>
      <c r="V32" s="1493"/>
      <c r="W32" s="1493"/>
      <c r="X32" s="711"/>
    </row>
    <row r="33" spans="1:24" ht="25.15" customHeight="1">
      <c r="A33" s="1497"/>
      <c r="B33" s="1490"/>
      <c r="C33" s="1490"/>
      <c r="D33" s="709">
        <v>8</v>
      </c>
      <c r="E33" s="1492"/>
      <c r="F33" s="1492"/>
      <c r="G33" s="1492"/>
      <c r="H33" s="1492"/>
      <c r="I33" s="1492"/>
      <c r="J33" s="1493"/>
      <c r="K33" s="1493"/>
      <c r="L33" s="1493"/>
      <c r="M33" s="1493"/>
      <c r="N33" s="1493"/>
      <c r="O33" s="1493"/>
      <c r="P33" s="1493"/>
      <c r="Q33" s="1493"/>
      <c r="R33" s="1493"/>
      <c r="S33" s="1493"/>
      <c r="T33" s="1493"/>
      <c r="U33" s="1493"/>
      <c r="V33" s="1493"/>
      <c r="W33" s="1493"/>
      <c r="X33" s="710"/>
    </row>
    <row r="34" spans="1:24" ht="25.15" customHeight="1">
      <c r="A34" s="1497"/>
      <c r="B34" s="1490"/>
      <c r="C34" s="1490"/>
      <c r="D34" s="709">
        <v>9</v>
      </c>
      <c r="E34" s="1492"/>
      <c r="F34" s="1492"/>
      <c r="G34" s="1492"/>
      <c r="H34" s="1492"/>
      <c r="I34" s="1492"/>
      <c r="J34" s="1493"/>
      <c r="K34" s="1493"/>
      <c r="L34" s="1493"/>
      <c r="M34" s="1493"/>
      <c r="N34" s="1493"/>
      <c r="O34" s="1493"/>
      <c r="P34" s="1493"/>
      <c r="Q34" s="1493"/>
      <c r="R34" s="1493"/>
      <c r="S34" s="1493"/>
      <c r="T34" s="1493"/>
      <c r="U34" s="1493"/>
      <c r="V34" s="1493"/>
      <c r="W34" s="1493"/>
      <c r="X34" s="711"/>
    </row>
    <row r="35" spans="1:24" ht="25.15" customHeight="1">
      <c r="A35" s="1497"/>
      <c r="B35" s="1490"/>
      <c r="C35" s="1490"/>
      <c r="D35" s="709">
        <v>10</v>
      </c>
      <c r="E35" s="1492"/>
      <c r="F35" s="1492"/>
      <c r="G35" s="1492"/>
      <c r="H35" s="1492"/>
      <c r="I35" s="1492"/>
      <c r="J35" s="1493"/>
      <c r="K35" s="1493"/>
      <c r="L35" s="1493"/>
      <c r="M35" s="1493"/>
      <c r="N35" s="1493"/>
      <c r="O35" s="1493"/>
      <c r="P35" s="1493"/>
      <c r="Q35" s="1493"/>
      <c r="R35" s="1493"/>
      <c r="S35" s="1493"/>
      <c r="T35" s="1493"/>
      <c r="U35" s="1493"/>
      <c r="V35" s="1493"/>
      <c r="W35" s="1493"/>
    </row>
    <row r="36" spans="1:24" ht="18" customHeight="1">
      <c r="A36" s="1498"/>
      <c r="B36" s="1490" t="s">
        <v>469</v>
      </c>
      <c r="C36" s="1490"/>
      <c r="D36" s="1490"/>
      <c r="E36" s="1490"/>
      <c r="F36" s="1490"/>
      <c r="G36" s="1490"/>
      <c r="H36" s="1490"/>
      <c r="I36" s="1490"/>
      <c r="J36" s="1490"/>
      <c r="K36" s="1490"/>
      <c r="L36" s="1490"/>
      <c r="M36" s="1490"/>
      <c r="N36" s="1490"/>
      <c r="O36" s="1490"/>
      <c r="P36" s="1490"/>
      <c r="Q36" s="1490"/>
      <c r="R36" s="1490"/>
      <c r="S36" s="1490"/>
      <c r="T36" s="1490"/>
      <c r="U36" s="1492">
        <f>SUM(U26:W35)</f>
        <v>0</v>
      </c>
      <c r="V36" s="1492"/>
      <c r="W36" s="1492"/>
    </row>
    <row r="37" spans="1:24" ht="18" customHeight="1">
      <c r="A37" s="714" t="s">
        <v>473</v>
      </c>
      <c r="B37" s="715"/>
      <c r="C37" s="715"/>
      <c r="D37" s="715"/>
      <c r="E37" s="715"/>
      <c r="F37" s="715"/>
      <c r="G37" s="715"/>
      <c r="H37" s="715"/>
      <c r="I37" s="716"/>
      <c r="J37" s="716"/>
      <c r="K37" s="716"/>
      <c r="L37" s="716"/>
      <c r="M37" s="716"/>
      <c r="N37" s="716"/>
      <c r="O37" s="716"/>
      <c r="P37" s="716"/>
      <c r="Q37" s="716"/>
      <c r="R37" s="716"/>
      <c r="S37" s="716"/>
      <c r="T37" s="716"/>
      <c r="U37" s="716"/>
      <c r="V37" s="716"/>
      <c r="W37" s="716"/>
    </row>
    <row r="38" spans="1:24" ht="18" customHeight="1">
      <c r="A38" s="714" t="s">
        <v>474</v>
      </c>
      <c r="B38" s="715"/>
      <c r="C38" s="715"/>
      <c r="D38" s="715"/>
      <c r="E38" s="715"/>
      <c r="F38" s="715"/>
      <c r="G38" s="715"/>
      <c r="H38" s="715"/>
      <c r="I38" s="716"/>
      <c r="J38" s="716"/>
      <c r="K38" s="716"/>
      <c r="L38" s="716"/>
      <c r="M38" s="716"/>
      <c r="N38" s="716"/>
      <c r="O38" s="716"/>
      <c r="P38" s="716"/>
      <c r="Q38" s="716"/>
      <c r="R38" s="716"/>
      <c r="S38" s="716"/>
      <c r="T38" s="716"/>
      <c r="U38" s="716"/>
      <c r="V38" s="716"/>
      <c r="W38" s="716"/>
    </row>
    <row r="39" spans="1:24" ht="18" customHeight="1">
      <c r="A39" s="717" t="s">
        <v>475</v>
      </c>
      <c r="B39" s="715"/>
      <c r="C39" s="715"/>
      <c r="D39" s="715"/>
      <c r="E39" s="715"/>
      <c r="F39" s="715"/>
      <c r="G39" s="715"/>
      <c r="H39" s="715"/>
      <c r="I39" s="716"/>
      <c r="J39" s="716"/>
      <c r="K39" s="716"/>
      <c r="L39" s="716"/>
      <c r="M39" s="716"/>
      <c r="N39" s="716"/>
      <c r="O39" s="716"/>
      <c r="P39" s="716"/>
      <c r="Q39" s="716"/>
      <c r="R39" s="716"/>
      <c r="S39" s="716"/>
      <c r="T39" s="716"/>
      <c r="U39" s="716"/>
      <c r="V39" s="716"/>
      <c r="W39" s="716"/>
    </row>
    <row r="40" spans="1:24" ht="18" customHeight="1">
      <c r="A40" s="718"/>
      <c r="B40" s="718"/>
      <c r="C40" s="718"/>
      <c r="D40" s="718"/>
      <c r="E40" s="718"/>
      <c r="F40" s="718"/>
      <c r="G40" s="718"/>
      <c r="H40" s="718"/>
      <c r="I40" s="719"/>
      <c r="J40" s="719"/>
      <c r="K40" s="719"/>
      <c r="L40" s="719"/>
      <c r="M40" s="719"/>
      <c r="N40" s="719"/>
      <c r="O40" s="719"/>
      <c r="P40" s="719"/>
      <c r="Q40" s="719"/>
      <c r="R40" s="719"/>
      <c r="S40" s="719"/>
      <c r="T40" s="719"/>
      <c r="U40" s="719"/>
      <c r="V40" s="719"/>
      <c r="W40" s="719"/>
    </row>
    <row r="41" spans="1:24" ht="18" customHeight="1">
      <c r="A41" s="718"/>
      <c r="B41" s="718"/>
      <c r="C41" s="718"/>
      <c r="D41" s="718"/>
      <c r="E41" s="718"/>
      <c r="F41" s="718"/>
      <c r="G41" s="718"/>
      <c r="H41" s="718"/>
      <c r="I41" s="719"/>
      <c r="J41" s="719"/>
      <c r="K41" s="719"/>
      <c r="L41" s="719"/>
      <c r="M41" s="719"/>
      <c r="N41" s="719"/>
      <c r="O41" s="719"/>
      <c r="P41" s="719"/>
      <c r="Q41" s="719"/>
      <c r="R41" s="719"/>
      <c r="S41" s="719"/>
      <c r="T41" s="719"/>
      <c r="U41" s="719"/>
      <c r="V41" s="719"/>
      <c r="W41" s="719"/>
    </row>
    <row r="42" spans="1:24" ht="18" customHeight="1">
      <c r="A42" s="720"/>
      <c r="B42" s="720"/>
      <c r="C42" s="720"/>
      <c r="D42" s="720"/>
      <c r="E42" s="720"/>
      <c r="F42" s="720"/>
      <c r="G42" s="720"/>
      <c r="H42" s="721"/>
      <c r="I42" s="721"/>
      <c r="J42" s="721"/>
      <c r="K42" s="721"/>
      <c r="L42" s="721"/>
      <c r="M42" s="721"/>
      <c r="N42" s="721"/>
      <c r="O42" s="721"/>
      <c r="P42" s="721"/>
      <c r="Q42" s="721"/>
      <c r="R42" s="721"/>
      <c r="S42" s="721"/>
      <c r="T42" s="721"/>
      <c r="U42" s="721"/>
      <c r="V42" s="721"/>
      <c r="W42" s="721"/>
    </row>
    <row r="43" spans="1:24" ht="18" customHeight="1">
      <c r="A43" s="722"/>
      <c r="B43" s="722"/>
      <c r="C43" s="722"/>
      <c r="D43" s="722"/>
      <c r="E43" s="722"/>
      <c r="F43" s="722"/>
      <c r="G43" s="722"/>
      <c r="H43" s="722"/>
      <c r="I43" s="722"/>
      <c r="J43" s="722"/>
      <c r="K43" s="722"/>
      <c r="L43" s="722"/>
      <c r="M43" s="722"/>
      <c r="N43" s="722"/>
      <c r="O43" s="722"/>
      <c r="P43" s="722"/>
      <c r="Q43" s="722"/>
      <c r="R43" s="722"/>
      <c r="S43" s="722"/>
      <c r="T43" s="722"/>
      <c r="U43" s="722"/>
      <c r="V43" s="722"/>
      <c r="W43" s="722"/>
    </row>
    <row r="44" spans="1:24" ht="18" customHeight="1">
      <c r="A44" s="722"/>
      <c r="B44" s="722"/>
      <c r="C44" s="722"/>
      <c r="D44" s="722"/>
      <c r="E44" s="722"/>
      <c r="F44" s="722"/>
      <c r="G44" s="722"/>
      <c r="H44" s="722"/>
      <c r="I44" s="722"/>
      <c r="J44" s="722"/>
      <c r="K44" s="722"/>
      <c r="L44" s="722"/>
      <c r="M44" s="722"/>
      <c r="N44" s="722"/>
      <c r="O44" s="722"/>
      <c r="P44" s="722"/>
      <c r="Q44" s="722"/>
      <c r="R44" s="722"/>
      <c r="S44" s="722"/>
      <c r="T44" s="722"/>
      <c r="U44" s="722"/>
      <c r="V44" s="722"/>
      <c r="W44" s="722"/>
    </row>
  </sheetData>
  <sheetProtection selectLockedCells="1"/>
  <mergeCells count="89">
    <mergeCell ref="B36:T36"/>
    <mergeCell ref="U36:W36"/>
    <mergeCell ref="E34:I34"/>
    <mergeCell ref="J34:T34"/>
    <mergeCell ref="U34:W34"/>
    <mergeCell ref="E35:I35"/>
    <mergeCell ref="J35:T35"/>
    <mergeCell ref="U35:W35"/>
    <mergeCell ref="E32:I32"/>
    <mergeCell ref="J32:T32"/>
    <mergeCell ref="U32:W32"/>
    <mergeCell ref="E33:I33"/>
    <mergeCell ref="J33:T33"/>
    <mergeCell ref="U33:W33"/>
    <mergeCell ref="E30:I30"/>
    <mergeCell ref="J30:T30"/>
    <mergeCell ref="U30:W30"/>
    <mergeCell ref="E31:I31"/>
    <mergeCell ref="J31:T31"/>
    <mergeCell ref="U31:W31"/>
    <mergeCell ref="E28:I28"/>
    <mergeCell ref="J28:T28"/>
    <mergeCell ref="U28:W28"/>
    <mergeCell ref="E29:I29"/>
    <mergeCell ref="J29:T29"/>
    <mergeCell ref="U29:W29"/>
    <mergeCell ref="B23:T23"/>
    <mergeCell ref="U23:W23"/>
    <mergeCell ref="A24:A36"/>
    <mergeCell ref="B24:Q24"/>
    <mergeCell ref="S24:T24"/>
    <mergeCell ref="V24:W24"/>
    <mergeCell ref="B25:C35"/>
    <mergeCell ref="D25:I25"/>
    <mergeCell ref="J25:T25"/>
    <mergeCell ref="U25:W25"/>
    <mergeCell ref="E26:I26"/>
    <mergeCell ref="J26:T26"/>
    <mergeCell ref="U26:W26"/>
    <mergeCell ref="E27:I27"/>
    <mergeCell ref="J27:T27"/>
    <mergeCell ref="U27:W27"/>
    <mergeCell ref="E21:I21"/>
    <mergeCell ref="J21:T21"/>
    <mergeCell ref="U21:W21"/>
    <mergeCell ref="E22:I22"/>
    <mergeCell ref="J22:T22"/>
    <mergeCell ref="U22:W22"/>
    <mergeCell ref="E19:I19"/>
    <mergeCell ref="J19:T19"/>
    <mergeCell ref="U19:W19"/>
    <mergeCell ref="E20:I20"/>
    <mergeCell ref="J20:T20"/>
    <mergeCell ref="U20:W20"/>
    <mergeCell ref="E17:I17"/>
    <mergeCell ref="J17:T17"/>
    <mergeCell ref="U17:W17"/>
    <mergeCell ref="E18:I18"/>
    <mergeCell ref="J18:T18"/>
    <mergeCell ref="U18:W18"/>
    <mergeCell ref="U14:W14"/>
    <mergeCell ref="E15:I15"/>
    <mergeCell ref="J15:T15"/>
    <mergeCell ref="U15:W15"/>
    <mergeCell ref="E16:I16"/>
    <mergeCell ref="J16:T16"/>
    <mergeCell ref="U16:W16"/>
    <mergeCell ref="A7:C7"/>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A1:D1"/>
    <mergeCell ref="A2:W2"/>
    <mergeCell ref="M3:N3"/>
    <mergeCell ref="A5:F5"/>
    <mergeCell ref="A6:C6"/>
    <mergeCell ref="D6:W6"/>
  </mergeCells>
  <phoneticPr fontId="9"/>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I66"/>
  <sheetViews>
    <sheetView showGridLines="0" view="pageBreakPreview" zoomScaleNormal="100" zoomScaleSheetLayoutView="100" workbookViewId="0">
      <selection activeCell="X18" sqref="X18"/>
    </sheetView>
  </sheetViews>
  <sheetFormatPr defaultColWidth="3.75" defaultRowHeight="13.5"/>
  <cols>
    <col min="1" max="3" width="3.75" style="822"/>
    <col min="4" max="4" width="3.75" style="822" customWidth="1"/>
    <col min="5" max="6" width="3.25" style="822" customWidth="1"/>
    <col min="7" max="11" width="3.75" style="822"/>
    <col min="12" max="12" width="3.75" style="822" customWidth="1"/>
    <col min="13" max="13" width="3.75" style="822"/>
    <col min="14" max="14" width="3.25" style="822" customWidth="1"/>
    <col min="15" max="15" width="3.75" style="822"/>
    <col min="16" max="16" width="5.875" style="822" customWidth="1"/>
    <col min="17" max="17" width="4.75" style="822" customWidth="1"/>
    <col min="18" max="21" width="3.75" style="822"/>
    <col min="22" max="22" width="5.75" style="822" customWidth="1"/>
    <col min="23" max="23" width="3.25" style="822" customWidth="1"/>
    <col min="24" max="31" width="3.75" style="822"/>
    <col min="32" max="32" width="9.75" style="822" customWidth="1"/>
    <col min="33" max="16384" width="3.75" style="822"/>
  </cols>
  <sheetData>
    <row r="1" spans="1:35" ht="14.25">
      <c r="A1" s="821" t="s">
        <v>476</v>
      </c>
    </row>
    <row r="2" spans="1:35" ht="17.25">
      <c r="A2" s="723"/>
      <c r="B2" s="724"/>
      <c r="C2" s="725"/>
      <c r="D2" s="724"/>
      <c r="E2" s="724"/>
      <c r="F2" s="724"/>
      <c r="G2" s="724"/>
      <c r="H2" s="724"/>
      <c r="I2" s="724"/>
      <c r="J2" s="724"/>
      <c r="K2" s="724"/>
      <c r="L2" s="724"/>
      <c r="M2" s="724"/>
      <c r="N2" s="724"/>
      <c r="O2" s="724"/>
      <c r="P2" s="724"/>
      <c r="Q2" s="724"/>
      <c r="R2" s="724"/>
      <c r="S2" s="724"/>
      <c r="T2" s="724"/>
      <c r="U2" s="724"/>
      <c r="V2" s="724"/>
      <c r="W2" s="726"/>
      <c r="X2" s="724"/>
    </row>
    <row r="3" spans="1:35" ht="17.25">
      <c r="A3" s="1504" t="s">
        <v>477</v>
      </c>
      <c r="B3" s="1504"/>
      <c r="C3" s="1504"/>
      <c r="D3" s="1504"/>
      <c r="E3" s="1504"/>
      <c r="F3" s="1504"/>
      <c r="G3" s="1504"/>
      <c r="H3" s="1504"/>
      <c r="I3" s="1504"/>
      <c r="J3" s="1504"/>
      <c r="K3" s="1504"/>
      <c r="L3" s="1504"/>
      <c r="M3" s="1504"/>
      <c r="N3" s="1504"/>
      <c r="O3" s="1504"/>
      <c r="P3" s="1504"/>
      <c r="Q3" s="1504"/>
      <c r="R3" s="1505"/>
      <c r="S3" s="1505"/>
      <c r="T3" s="823" t="s">
        <v>606</v>
      </c>
      <c r="U3" s="823"/>
      <c r="V3" s="824"/>
      <c r="W3" s="825"/>
      <c r="X3" s="825"/>
      <c r="Y3" s="825"/>
      <c r="Z3" s="825"/>
      <c r="AA3" s="826"/>
      <c r="AB3" s="826"/>
      <c r="AC3" s="826"/>
      <c r="AD3" s="826"/>
      <c r="AE3" s="826"/>
    </row>
    <row r="4" spans="1:35" ht="14.25">
      <c r="A4" s="726"/>
      <c r="B4" s="724"/>
      <c r="C4" s="725"/>
      <c r="D4" s="724"/>
      <c r="E4" s="724"/>
      <c r="F4" s="724"/>
      <c r="G4" s="727"/>
      <c r="H4" s="727"/>
      <c r="I4" s="728"/>
      <c r="J4" s="728"/>
      <c r="K4" s="728"/>
      <c r="L4" s="728"/>
      <c r="M4" s="728"/>
      <c r="N4" s="728"/>
      <c r="O4" s="724"/>
      <c r="P4" s="724"/>
      <c r="Q4" s="724"/>
      <c r="R4" s="724"/>
      <c r="S4" s="724"/>
      <c r="T4" s="724"/>
      <c r="U4" s="724"/>
      <c r="V4" s="724"/>
      <c r="W4" s="726"/>
      <c r="X4" s="726"/>
    </row>
    <row r="5" spans="1:35" s="832" customFormat="1">
      <c r="A5" s="827" t="s">
        <v>478</v>
      </c>
      <c r="B5" s="827"/>
      <c r="C5" s="827"/>
      <c r="D5" s="827"/>
      <c r="E5" s="827"/>
      <c r="F5" s="827"/>
      <c r="G5" s="827"/>
      <c r="H5" s="827"/>
      <c r="I5" s="827"/>
      <c r="J5" s="827"/>
      <c r="K5" s="827"/>
      <c r="L5" s="827"/>
      <c r="M5" s="827"/>
      <c r="N5" s="827"/>
      <c r="O5" s="827"/>
      <c r="P5" s="827"/>
      <c r="Q5" s="828"/>
      <c r="R5" s="828"/>
      <c r="S5" s="828"/>
      <c r="T5" s="828"/>
      <c r="U5" s="828"/>
      <c r="V5" s="828"/>
      <c r="W5" s="828"/>
      <c r="X5" s="828"/>
      <c r="Y5" s="828"/>
      <c r="Z5" s="829"/>
      <c r="AA5" s="829"/>
      <c r="AB5" s="830"/>
      <c r="AC5" s="830"/>
      <c r="AD5" s="830"/>
      <c r="AE5" s="830"/>
      <c r="AF5" s="831"/>
      <c r="AG5" s="831"/>
      <c r="AH5" s="831"/>
      <c r="AI5" s="831"/>
    </row>
    <row r="6" spans="1:35" s="832" customFormat="1" ht="7.5" customHeight="1">
      <c r="A6" s="827"/>
      <c r="B6" s="827"/>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c r="AE6" s="827"/>
      <c r="AF6" s="833"/>
      <c r="AG6" s="833"/>
      <c r="AH6" s="833"/>
      <c r="AI6" s="833"/>
    </row>
    <row r="7" spans="1:35" s="832" customFormat="1" ht="18.75" customHeight="1">
      <c r="A7" s="1506" t="s">
        <v>607</v>
      </c>
      <c r="B7" s="1507"/>
      <c r="C7" s="1507"/>
      <c r="D7" s="1508"/>
      <c r="E7" s="1509"/>
      <c r="F7" s="1510"/>
      <c r="G7" s="1510"/>
      <c r="H7" s="1510"/>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1"/>
    </row>
    <row r="8" spans="1:35" s="832" customFormat="1" ht="24" customHeight="1">
      <c r="A8" s="1512" t="s">
        <v>6</v>
      </c>
      <c r="B8" s="1513"/>
      <c r="C8" s="1513"/>
      <c r="D8" s="1514"/>
      <c r="E8" s="1515"/>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7"/>
    </row>
    <row r="9" spans="1:35" s="832" customFormat="1" ht="13.5" customHeight="1">
      <c r="A9" s="1518" t="s">
        <v>116</v>
      </c>
      <c r="B9" s="1519"/>
      <c r="C9" s="1519"/>
      <c r="D9" s="1520"/>
      <c r="E9" s="834" t="s">
        <v>479</v>
      </c>
      <c r="F9" s="1527"/>
      <c r="G9" s="1527"/>
      <c r="H9" s="1527"/>
      <c r="I9" s="1527"/>
      <c r="J9" s="835"/>
      <c r="K9" s="836"/>
      <c r="L9" s="836"/>
      <c r="M9" s="836"/>
      <c r="N9" s="836"/>
      <c r="O9" s="836"/>
      <c r="P9" s="836"/>
      <c r="Q9" s="836"/>
      <c r="R9" s="836"/>
      <c r="S9" s="836"/>
      <c r="T9" s="836"/>
      <c r="U9" s="836"/>
      <c r="V9" s="836"/>
      <c r="W9" s="836"/>
      <c r="X9" s="836"/>
      <c r="Y9" s="836"/>
      <c r="Z9" s="836"/>
      <c r="AA9" s="836"/>
      <c r="AB9" s="836"/>
      <c r="AC9" s="836"/>
      <c r="AD9" s="836"/>
      <c r="AE9" s="837"/>
    </row>
    <row r="10" spans="1:35" s="832" customFormat="1">
      <c r="A10" s="1521"/>
      <c r="B10" s="1522"/>
      <c r="C10" s="1522"/>
      <c r="D10" s="1523"/>
      <c r="E10" s="1528"/>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c r="AD10" s="1529"/>
      <c r="AE10" s="1530"/>
    </row>
    <row r="11" spans="1:35" s="832" customFormat="1">
      <c r="A11" s="1524"/>
      <c r="B11" s="1525"/>
      <c r="C11" s="1525"/>
      <c r="D11" s="1526"/>
      <c r="E11" s="1531"/>
      <c r="F11" s="1532"/>
      <c r="G11" s="1532"/>
      <c r="H11" s="1532"/>
      <c r="I11" s="1532"/>
      <c r="J11" s="1532"/>
      <c r="K11" s="1532"/>
      <c r="L11" s="1532"/>
      <c r="M11" s="1532"/>
      <c r="N11" s="1532"/>
      <c r="O11" s="1532"/>
      <c r="P11" s="1532"/>
      <c r="Q11" s="1532"/>
      <c r="R11" s="1532"/>
      <c r="S11" s="1532"/>
      <c r="T11" s="1532"/>
      <c r="U11" s="1532"/>
      <c r="V11" s="1532"/>
      <c r="W11" s="1532"/>
      <c r="X11" s="1532"/>
      <c r="Y11" s="1532"/>
      <c r="Z11" s="1532"/>
      <c r="AA11" s="1532"/>
      <c r="AB11" s="1532"/>
      <c r="AC11" s="1532"/>
      <c r="AD11" s="1532"/>
      <c r="AE11" s="1533"/>
    </row>
    <row r="12" spans="1:35" s="832" customFormat="1" ht="13.5" customHeight="1">
      <c r="A12" s="1534" t="s">
        <v>608</v>
      </c>
      <c r="B12" s="1535"/>
      <c r="C12" s="1535"/>
      <c r="D12" s="1536"/>
      <c r="E12" s="1537"/>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c r="AD12" s="1538"/>
      <c r="AE12" s="1539"/>
    </row>
    <row r="13" spans="1:35" s="832" customFormat="1" ht="21" customHeight="1">
      <c r="A13" s="1540" t="s">
        <v>111</v>
      </c>
      <c r="B13" s="1541"/>
      <c r="C13" s="1541"/>
      <c r="D13" s="1542"/>
      <c r="E13" s="1543"/>
      <c r="F13" s="1544"/>
      <c r="G13" s="1544"/>
      <c r="H13" s="1544"/>
      <c r="I13" s="1544"/>
      <c r="J13" s="1544"/>
      <c r="K13" s="1544"/>
      <c r="L13" s="1544"/>
      <c r="M13" s="1544"/>
      <c r="N13" s="1544"/>
      <c r="O13" s="1544"/>
      <c r="P13" s="1544"/>
      <c r="Q13" s="1544"/>
      <c r="R13" s="1544"/>
      <c r="S13" s="1544"/>
      <c r="T13" s="1544"/>
      <c r="U13" s="1544"/>
      <c r="V13" s="1544"/>
      <c r="W13" s="1544"/>
      <c r="X13" s="1544"/>
      <c r="Y13" s="1544"/>
      <c r="Z13" s="1544"/>
      <c r="AA13" s="1544"/>
      <c r="AB13" s="1544"/>
      <c r="AC13" s="1544"/>
      <c r="AD13" s="1544"/>
      <c r="AE13" s="1545"/>
    </row>
    <row r="14" spans="1:35" s="832" customFormat="1" ht="18" customHeight="1">
      <c r="A14" s="1546" t="s">
        <v>115</v>
      </c>
      <c r="B14" s="1547"/>
      <c r="C14" s="1547"/>
      <c r="D14" s="1548"/>
      <c r="E14" s="1549" t="s">
        <v>0</v>
      </c>
      <c r="F14" s="1549"/>
      <c r="G14" s="1512"/>
      <c r="H14" s="1550"/>
      <c r="I14" s="1550"/>
      <c r="J14" s="1550"/>
      <c r="K14" s="1550"/>
      <c r="L14" s="1550"/>
      <c r="M14" s="1514" t="s">
        <v>1</v>
      </c>
      <c r="N14" s="1549"/>
      <c r="O14" s="1549"/>
      <c r="P14" s="1512"/>
      <c r="Q14" s="1550"/>
      <c r="R14" s="1550"/>
      <c r="S14" s="1550"/>
      <c r="T14" s="1550"/>
      <c r="U14" s="1550"/>
      <c r="V14" s="1514" t="s">
        <v>480</v>
      </c>
      <c r="W14" s="1549"/>
      <c r="X14" s="1549"/>
      <c r="Y14" s="1512"/>
      <c r="Z14" s="1551"/>
      <c r="AA14" s="1552"/>
      <c r="AB14" s="1552"/>
      <c r="AC14" s="1552"/>
      <c r="AD14" s="1552"/>
      <c r="AE14" s="1553"/>
    </row>
    <row r="15" spans="1:35" ht="14.25" customHeight="1">
      <c r="A15" s="729"/>
      <c r="B15" s="730"/>
      <c r="C15" s="731"/>
      <c r="D15" s="731"/>
      <c r="E15" s="731"/>
      <c r="F15" s="731"/>
      <c r="G15" s="731"/>
      <c r="H15" s="731"/>
      <c r="I15" s="731"/>
      <c r="J15" s="731"/>
      <c r="K15" s="731"/>
      <c r="L15" s="731"/>
      <c r="M15" s="731"/>
      <c r="N15" s="731"/>
      <c r="O15" s="731"/>
      <c r="P15" s="731"/>
      <c r="Q15" s="731"/>
      <c r="R15" s="731"/>
      <c r="S15" s="731"/>
      <c r="T15" s="731"/>
      <c r="U15" s="732"/>
      <c r="V15" s="732"/>
      <c r="W15" s="732"/>
      <c r="X15" s="732"/>
      <c r="Y15" s="732"/>
      <c r="Z15" s="732"/>
      <c r="AA15" s="838"/>
      <c r="AB15" s="838"/>
      <c r="AC15" s="838"/>
      <c r="AD15" s="838"/>
      <c r="AE15" s="838"/>
    </row>
    <row r="16" spans="1:35" ht="18" customHeight="1">
      <c r="A16" s="1554" t="s">
        <v>481</v>
      </c>
      <c r="B16" s="1554"/>
      <c r="C16" s="1554"/>
      <c r="D16" s="1554"/>
      <c r="E16" s="1554"/>
      <c r="F16" s="1554"/>
      <c r="G16" s="1554"/>
      <c r="H16" s="1554"/>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row>
    <row r="17" spans="1:32" ht="18" customHeight="1" thickBot="1">
      <c r="A17" s="1554"/>
      <c r="B17" s="1554"/>
      <c r="C17" s="1554"/>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4"/>
      <c r="AE17" s="1554"/>
    </row>
    <row r="18" spans="1:32" ht="27" customHeight="1" thickBot="1">
      <c r="A18" s="1555" t="s">
        <v>482</v>
      </c>
      <c r="B18" s="1555"/>
      <c r="C18" s="1555"/>
      <c r="D18" s="1556"/>
      <c r="E18" s="733"/>
      <c r="F18" s="734" t="s">
        <v>483</v>
      </c>
      <c r="G18" s="735"/>
      <c r="H18" s="735"/>
      <c r="I18" s="735"/>
      <c r="J18" s="735"/>
      <c r="K18" s="735"/>
      <c r="L18" s="735"/>
      <c r="M18" s="735"/>
      <c r="N18" s="733"/>
      <c r="O18" s="735" t="s">
        <v>484</v>
      </c>
      <c r="P18" s="735"/>
      <c r="Q18" s="735"/>
      <c r="R18" s="735"/>
      <c r="S18" s="735"/>
      <c r="T18" s="735"/>
      <c r="U18" s="735"/>
      <c r="V18" s="735"/>
      <c r="W18" s="733"/>
      <c r="X18" s="735" t="s">
        <v>485</v>
      </c>
      <c r="Y18" s="839"/>
      <c r="Z18" s="839"/>
      <c r="AA18" s="839"/>
      <c r="AB18" s="839"/>
      <c r="AC18" s="839"/>
      <c r="AD18" s="839"/>
      <c r="AE18" s="839"/>
      <c r="AF18" s="840"/>
    </row>
    <row r="19" spans="1:32" ht="27.95" customHeight="1">
      <c r="A19" s="1557" t="s">
        <v>486</v>
      </c>
      <c r="B19" s="1558"/>
      <c r="C19" s="1558"/>
      <c r="D19" s="1559"/>
      <c r="E19" s="1560" t="s">
        <v>17</v>
      </c>
      <c r="F19" s="1561"/>
      <c r="G19" s="1562"/>
      <c r="H19" s="1562"/>
      <c r="I19" s="820" t="s">
        <v>487</v>
      </c>
      <c r="J19" s="1563"/>
      <c r="K19" s="1562"/>
      <c r="L19" s="820" t="s">
        <v>488</v>
      </c>
      <c r="M19" s="1562"/>
      <c r="N19" s="1562"/>
      <c r="O19" s="820" t="s">
        <v>489</v>
      </c>
      <c r="P19" s="736"/>
      <c r="Q19" s="820"/>
      <c r="R19" s="737"/>
      <c r="S19" s="737"/>
      <c r="T19" s="737"/>
      <c r="U19" s="737"/>
      <c r="V19" s="737"/>
      <c r="W19" s="737"/>
      <c r="X19" s="737"/>
      <c r="Y19" s="737"/>
      <c r="Z19" s="737"/>
      <c r="AA19" s="820"/>
      <c r="AB19" s="737"/>
      <c r="AC19" s="737"/>
      <c r="AD19" s="737"/>
      <c r="AE19" s="737"/>
      <c r="AF19" s="738"/>
    </row>
    <row r="20" spans="1:32" ht="30.75" customHeight="1">
      <c r="A20" s="1579" t="s">
        <v>490</v>
      </c>
      <c r="B20" s="1580"/>
      <c r="C20" s="1580"/>
      <c r="D20" s="1581"/>
      <c r="E20" s="1582" t="s">
        <v>491</v>
      </c>
      <c r="F20" s="1583"/>
      <c r="G20" s="1583"/>
      <c r="H20" s="1583"/>
      <c r="I20" s="1583"/>
      <c r="J20" s="1583"/>
      <c r="K20" s="1583"/>
      <c r="L20" s="1583"/>
      <c r="M20" s="1583"/>
      <c r="N20" s="1583"/>
      <c r="O20" s="1583"/>
      <c r="P20" s="1583"/>
      <c r="Q20" s="1583"/>
      <c r="R20" s="1583"/>
      <c r="S20" s="1583"/>
      <c r="T20" s="1583"/>
      <c r="U20" s="1583"/>
      <c r="V20" s="1583"/>
      <c r="W20" s="1583"/>
      <c r="X20" s="1583"/>
      <c r="Y20" s="1583"/>
      <c r="Z20" s="1583"/>
      <c r="AA20" s="1583"/>
      <c r="AB20" s="1583"/>
      <c r="AC20" s="1583"/>
      <c r="AD20" s="1583"/>
      <c r="AE20" s="1583"/>
      <c r="AF20" s="1584"/>
    </row>
    <row r="21" spans="1:32" ht="24" customHeight="1">
      <c r="A21" s="739"/>
      <c r="B21" s="740"/>
      <c r="C21" s="740"/>
      <c r="D21" s="740"/>
      <c r="E21" s="1585"/>
      <c r="F21" s="1586"/>
      <c r="G21" s="1586"/>
      <c r="H21" s="1586"/>
      <c r="I21" s="1586"/>
      <c r="J21" s="1586"/>
      <c r="K21" s="1586"/>
      <c r="L21" s="1586"/>
      <c r="M21" s="1586"/>
      <c r="N21" s="1586"/>
      <c r="O21" s="1586"/>
      <c r="P21" s="1586"/>
      <c r="Q21" s="1586"/>
      <c r="R21" s="1586"/>
      <c r="S21" s="1586"/>
      <c r="T21" s="1586"/>
      <c r="U21" s="1586"/>
      <c r="V21" s="1586"/>
      <c r="W21" s="1586"/>
      <c r="X21" s="1586"/>
      <c r="Y21" s="1586"/>
      <c r="Z21" s="1586"/>
      <c r="AA21" s="1586"/>
      <c r="AB21" s="1586"/>
      <c r="AC21" s="1586"/>
      <c r="AD21" s="1586"/>
      <c r="AE21" s="1586"/>
      <c r="AF21" s="1587"/>
    </row>
    <row r="22" spans="1:32" ht="27" customHeight="1">
      <c r="A22" s="739"/>
      <c r="B22" s="740"/>
      <c r="C22" s="740"/>
      <c r="D22" s="740"/>
      <c r="E22" s="1588"/>
      <c r="F22" s="1589"/>
      <c r="G22" s="1589"/>
      <c r="H22" s="1589"/>
      <c r="I22" s="1589"/>
      <c r="J22" s="1589"/>
      <c r="K22" s="1589"/>
      <c r="L22" s="1589"/>
      <c r="M22" s="1589"/>
      <c r="N22" s="1589"/>
      <c r="O22" s="1589"/>
      <c r="P22" s="1589"/>
      <c r="Q22" s="1589"/>
      <c r="R22" s="1589"/>
      <c r="S22" s="1589"/>
      <c r="T22" s="1589"/>
      <c r="U22" s="1589"/>
      <c r="V22" s="1589"/>
      <c r="W22" s="1589"/>
      <c r="X22" s="1589"/>
      <c r="Y22" s="1589"/>
      <c r="Z22" s="1589"/>
      <c r="AA22" s="1589"/>
      <c r="AB22" s="1589"/>
      <c r="AC22" s="1589"/>
      <c r="AD22" s="1589"/>
      <c r="AE22" s="1589"/>
      <c r="AF22" s="1590"/>
    </row>
    <row r="23" spans="1:32" ht="18" customHeight="1">
      <c r="A23" s="739"/>
      <c r="B23" s="740"/>
      <c r="C23" s="740"/>
      <c r="D23" s="740"/>
      <c r="E23" s="1591" t="s">
        <v>492</v>
      </c>
      <c r="F23" s="1592"/>
      <c r="G23" s="1592"/>
      <c r="H23" s="1592"/>
      <c r="I23" s="1592"/>
      <c r="J23" s="1592"/>
      <c r="K23" s="1592"/>
      <c r="L23" s="1592"/>
      <c r="M23" s="1592"/>
      <c r="N23" s="1592"/>
      <c r="O23" s="1592"/>
      <c r="P23" s="1592"/>
      <c r="Q23" s="1591" t="s">
        <v>609</v>
      </c>
      <c r="R23" s="1592"/>
      <c r="S23" s="1592"/>
      <c r="T23" s="1592"/>
      <c r="U23" s="1592"/>
      <c r="V23" s="1592"/>
      <c r="W23" s="1592"/>
      <c r="X23" s="1593"/>
      <c r="Y23" s="1594" t="s">
        <v>610</v>
      </c>
      <c r="Z23" s="1595"/>
      <c r="AA23" s="1595"/>
      <c r="AB23" s="1595"/>
      <c r="AC23" s="1595"/>
      <c r="AD23" s="1595"/>
      <c r="AE23" s="1595"/>
      <c r="AF23" s="1596"/>
    </row>
    <row r="24" spans="1:32" ht="18.75" customHeight="1">
      <c r="A24" s="739"/>
      <c r="B24" s="740"/>
      <c r="C24" s="740"/>
      <c r="D24" s="740"/>
      <c r="E24" s="1564"/>
      <c r="F24" s="1566" t="s">
        <v>611</v>
      </c>
      <c r="G24" s="1568" t="s">
        <v>612</v>
      </c>
      <c r="H24" s="1569"/>
      <c r="I24" s="1569"/>
      <c r="J24" s="1569"/>
      <c r="K24" s="1569"/>
      <c r="L24" s="1569"/>
      <c r="M24" s="1569"/>
      <c r="N24" s="1569"/>
      <c r="O24" s="1569"/>
      <c r="P24" s="1570"/>
      <c r="Q24" s="1577" t="s">
        <v>613</v>
      </c>
      <c r="R24" s="1577"/>
      <c r="S24" s="1577"/>
      <c r="T24" s="1577"/>
      <c r="U24" s="1577"/>
      <c r="V24" s="1577"/>
      <c r="W24" s="1577"/>
      <c r="X24" s="1577"/>
      <c r="Y24" s="1578" t="s">
        <v>614</v>
      </c>
      <c r="Z24" s="1578"/>
      <c r="AA24" s="1578"/>
      <c r="AB24" s="1578"/>
      <c r="AC24" s="1578"/>
      <c r="AD24" s="1578"/>
      <c r="AE24" s="1578"/>
      <c r="AF24" s="1578"/>
    </row>
    <row r="25" spans="1:32">
      <c r="A25" s="739"/>
      <c r="B25" s="740"/>
      <c r="C25" s="740"/>
      <c r="D25" s="740"/>
      <c r="E25" s="1565"/>
      <c r="F25" s="1567"/>
      <c r="G25" s="1571"/>
      <c r="H25" s="1572"/>
      <c r="I25" s="1572"/>
      <c r="J25" s="1572"/>
      <c r="K25" s="1572"/>
      <c r="L25" s="1572"/>
      <c r="M25" s="1572"/>
      <c r="N25" s="1572"/>
      <c r="O25" s="1572"/>
      <c r="P25" s="1573"/>
      <c r="Q25" s="1577"/>
      <c r="R25" s="1577"/>
      <c r="S25" s="1577"/>
      <c r="T25" s="1577"/>
      <c r="U25" s="1577"/>
      <c r="V25" s="1577"/>
      <c r="W25" s="1577"/>
      <c r="X25" s="1577"/>
      <c r="Y25" s="1578"/>
      <c r="Z25" s="1578"/>
      <c r="AA25" s="1578"/>
      <c r="AB25" s="1578"/>
      <c r="AC25" s="1578"/>
      <c r="AD25" s="1578"/>
      <c r="AE25" s="1578"/>
      <c r="AF25" s="1578"/>
    </row>
    <row r="26" spans="1:32">
      <c r="A26" s="739"/>
      <c r="B26" s="740"/>
      <c r="C26" s="740"/>
      <c r="D26" s="740"/>
      <c r="E26" s="1565"/>
      <c r="F26" s="1567"/>
      <c r="G26" s="1571"/>
      <c r="H26" s="1572"/>
      <c r="I26" s="1572"/>
      <c r="J26" s="1572"/>
      <c r="K26" s="1572"/>
      <c r="L26" s="1572"/>
      <c r="M26" s="1572"/>
      <c r="N26" s="1572"/>
      <c r="O26" s="1572"/>
      <c r="P26" s="1573"/>
      <c r="Q26" s="1577"/>
      <c r="R26" s="1577"/>
      <c r="S26" s="1577"/>
      <c r="T26" s="1577"/>
      <c r="U26" s="1577"/>
      <c r="V26" s="1577"/>
      <c r="W26" s="1577"/>
      <c r="X26" s="1577"/>
      <c r="Y26" s="1578"/>
      <c r="Z26" s="1578"/>
      <c r="AA26" s="1578"/>
      <c r="AB26" s="1578"/>
      <c r="AC26" s="1578"/>
      <c r="AD26" s="1578"/>
      <c r="AE26" s="1578"/>
      <c r="AF26" s="1578"/>
    </row>
    <row r="27" spans="1:32" ht="18" customHeight="1">
      <c r="A27" s="739"/>
      <c r="B27" s="740"/>
      <c r="C27" s="740"/>
      <c r="D27" s="740"/>
      <c r="E27" s="1565"/>
      <c r="F27" s="1567"/>
      <c r="G27" s="1574"/>
      <c r="H27" s="1575"/>
      <c r="I27" s="1575"/>
      <c r="J27" s="1575"/>
      <c r="K27" s="1575"/>
      <c r="L27" s="1575"/>
      <c r="M27" s="1575"/>
      <c r="N27" s="1575"/>
      <c r="O27" s="1575"/>
      <c r="P27" s="1576"/>
      <c r="Q27" s="1577"/>
      <c r="R27" s="1577"/>
      <c r="S27" s="1577"/>
      <c r="T27" s="1577"/>
      <c r="U27" s="1577"/>
      <c r="V27" s="1577"/>
      <c r="W27" s="1577"/>
      <c r="X27" s="1577"/>
      <c r="Y27" s="1578"/>
      <c r="Z27" s="1578"/>
      <c r="AA27" s="1578"/>
      <c r="AB27" s="1578"/>
      <c r="AC27" s="1578"/>
      <c r="AD27" s="1578"/>
      <c r="AE27" s="1578"/>
      <c r="AF27" s="1578"/>
    </row>
    <row r="28" spans="1:32" ht="27.75" customHeight="1">
      <c r="A28" s="739"/>
      <c r="B28" s="740"/>
      <c r="C28" s="740"/>
      <c r="D28" s="740"/>
      <c r="E28" s="1564"/>
      <c r="F28" s="1566" t="s">
        <v>615</v>
      </c>
      <c r="G28" s="1568" t="s">
        <v>493</v>
      </c>
      <c r="H28" s="1569"/>
      <c r="I28" s="1569"/>
      <c r="J28" s="1569"/>
      <c r="K28" s="1569"/>
      <c r="L28" s="1569"/>
      <c r="M28" s="1569"/>
      <c r="N28" s="1569"/>
      <c r="O28" s="1569"/>
      <c r="P28" s="1570"/>
      <c r="Q28" s="1577" t="s">
        <v>616</v>
      </c>
      <c r="R28" s="1577"/>
      <c r="S28" s="1577"/>
      <c r="T28" s="1577"/>
      <c r="U28" s="1577"/>
      <c r="V28" s="1577"/>
      <c r="W28" s="1577"/>
      <c r="X28" s="1577"/>
      <c r="Y28" s="1599" t="s">
        <v>617</v>
      </c>
      <c r="Z28" s="1599"/>
      <c r="AA28" s="1599"/>
      <c r="AB28" s="1599"/>
      <c r="AC28" s="1599"/>
      <c r="AD28" s="1599"/>
      <c r="AE28" s="1599"/>
      <c r="AF28" s="1599"/>
    </row>
    <row r="29" spans="1:32" ht="27.75" customHeight="1">
      <c r="A29" s="739"/>
      <c r="B29" s="740"/>
      <c r="C29" s="740"/>
      <c r="D29" s="740"/>
      <c r="E29" s="1565"/>
      <c r="F29" s="1567"/>
      <c r="G29" s="1571"/>
      <c r="H29" s="1572"/>
      <c r="I29" s="1572"/>
      <c r="J29" s="1572"/>
      <c r="K29" s="1572"/>
      <c r="L29" s="1572"/>
      <c r="M29" s="1572"/>
      <c r="N29" s="1572"/>
      <c r="O29" s="1572"/>
      <c r="P29" s="1573"/>
      <c r="Q29" s="1577"/>
      <c r="R29" s="1577"/>
      <c r="S29" s="1577"/>
      <c r="T29" s="1577"/>
      <c r="U29" s="1577"/>
      <c r="V29" s="1577"/>
      <c r="W29" s="1577"/>
      <c r="X29" s="1577"/>
      <c r="Y29" s="1599"/>
      <c r="Z29" s="1599"/>
      <c r="AA29" s="1599"/>
      <c r="AB29" s="1599"/>
      <c r="AC29" s="1599"/>
      <c r="AD29" s="1599"/>
      <c r="AE29" s="1599"/>
      <c r="AF29" s="1599"/>
    </row>
    <row r="30" spans="1:32" ht="25.5" customHeight="1">
      <c r="A30" s="739"/>
      <c r="B30" s="740"/>
      <c r="C30" s="740"/>
      <c r="D30" s="740"/>
      <c r="E30" s="1565"/>
      <c r="F30" s="1567"/>
      <c r="G30" s="1571"/>
      <c r="H30" s="1572"/>
      <c r="I30" s="1572"/>
      <c r="J30" s="1572"/>
      <c r="K30" s="1572"/>
      <c r="L30" s="1572"/>
      <c r="M30" s="1572"/>
      <c r="N30" s="1572"/>
      <c r="O30" s="1572"/>
      <c r="P30" s="1573"/>
      <c r="Q30" s="1577"/>
      <c r="R30" s="1577"/>
      <c r="S30" s="1577"/>
      <c r="T30" s="1577"/>
      <c r="U30" s="1577"/>
      <c r="V30" s="1577"/>
      <c r="W30" s="1577"/>
      <c r="X30" s="1577"/>
      <c r="Y30" s="1599"/>
      <c r="Z30" s="1599"/>
      <c r="AA30" s="1599"/>
      <c r="AB30" s="1599"/>
      <c r="AC30" s="1599"/>
      <c r="AD30" s="1599"/>
      <c r="AE30" s="1599"/>
      <c r="AF30" s="1599"/>
    </row>
    <row r="31" spans="1:32" ht="22.5" customHeight="1">
      <c r="A31" s="739"/>
      <c r="B31" s="740"/>
      <c r="C31" s="740"/>
      <c r="D31" s="740"/>
      <c r="E31" s="1565"/>
      <c r="F31" s="1567"/>
      <c r="G31" s="1574"/>
      <c r="H31" s="1575"/>
      <c r="I31" s="1575"/>
      <c r="J31" s="1575"/>
      <c r="K31" s="1575"/>
      <c r="L31" s="1575"/>
      <c r="M31" s="1575"/>
      <c r="N31" s="1575"/>
      <c r="O31" s="1575"/>
      <c r="P31" s="1576"/>
      <c r="Q31" s="1577"/>
      <c r="R31" s="1577"/>
      <c r="S31" s="1577"/>
      <c r="T31" s="1577"/>
      <c r="U31" s="1577"/>
      <c r="V31" s="1577"/>
      <c r="W31" s="1577"/>
      <c r="X31" s="1577"/>
      <c r="Y31" s="1599"/>
      <c r="Z31" s="1599"/>
      <c r="AA31" s="1599"/>
      <c r="AB31" s="1599"/>
      <c r="AC31" s="1599"/>
      <c r="AD31" s="1599"/>
      <c r="AE31" s="1599"/>
      <c r="AF31" s="1599"/>
    </row>
    <row r="32" spans="1:32" ht="18.75" customHeight="1">
      <c r="A32" s="739"/>
      <c r="B32" s="740"/>
      <c r="C32" s="740"/>
      <c r="D32" s="740"/>
      <c r="E32" s="1564"/>
      <c r="F32" s="1597" t="s">
        <v>618</v>
      </c>
      <c r="G32" s="1568" t="s">
        <v>619</v>
      </c>
      <c r="H32" s="1569"/>
      <c r="I32" s="1569"/>
      <c r="J32" s="1569"/>
      <c r="K32" s="1569"/>
      <c r="L32" s="1569"/>
      <c r="M32" s="1569"/>
      <c r="N32" s="1569"/>
      <c r="O32" s="1569"/>
      <c r="P32" s="1570"/>
      <c r="Q32" s="1568" t="s">
        <v>620</v>
      </c>
      <c r="R32" s="1569"/>
      <c r="S32" s="1569"/>
      <c r="T32" s="1569"/>
      <c r="U32" s="1569"/>
      <c r="V32" s="1569"/>
      <c r="W32" s="1569"/>
      <c r="X32" s="1570"/>
      <c r="Y32" s="1599" t="s">
        <v>621</v>
      </c>
      <c r="Z32" s="1599"/>
      <c r="AA32" s="1599"/>
      <c r="AB32" s="1599"/>
      <c r="AC32" s="1599"/>
      <c r="AD32" s="1599"/>
      <c r="AE32" s="1599"/>
      <c r="AF32" s="1599"/>
    </row>
    <row r="33" spans="1:32">
      <c r="A33" s="739"/>
      <c r="B33" s="740"/>
      <c r="C33" s="740"/>
      <c r="D33" s="740"/>
      <c r="E33" s="1565"/>
      <c r="F33" s="1598"/>
      <c r="G33" s="1571"/>
      <c r="H33" s="1572"/>
      <c r="I33" s="1572"/>
      <c r="J33" s="1572"/>
      <c r="K33" s="1572"/>
      <c r="L33" s="1572"/>
      <c r="M33" s="1572"/>
      <c r="N33" s="1572"/>
      <c r="O33" s="1572"/>
      <c r="P33" s="1573"/>
      <c r="Q33" s="1571"/>
      <c r="R33" s="1572"/>
      <c r="S33" s="1572"/>
      <c r="T33" s="1572"/>
      <c r="U33" s="1572"/>
      <c r="V33" s="1572"/>
      <c r="W33" s="1572"/>
      <c r="X33" s="1573"/>
      <c r="Y33" s="1599"/>
      <c r="Z33" s="1599"/>
      <c r="AA33" s="1599"/>
      <c r="AB33" s="1599"/>
      <c r="AC33" s="1599"/>
      <c r="AD33" s="1599"/>
      <c r="AE33" s="1599"/>
      <c r="AF33" s="1599"/>
    </row>
    <row r="34" spans="1:32">
      <c r="A34" s="739"/>
      <c r="B34" s="740"/>
      <c r="C34" s="740"/>
      <c r="D34" s="740"/>
      <c r="E34" s="1565"/>
      <c r="F34" s="1598"/>
      <c r="G34" s="1571"/>
      <c r="H34" s="1572"/>
      <c r="I34" s="1572"/>
      <c r="J34" s="1572"/>
      <c r="K34" s="1572"/>
      <c r="L34" s="1572"/>
      <c r="M34" s="1572"/>
      <c r="N34" s="1572"/>
      <c r="O34" s="1572"/>
      <c r="P34" s="1573"/>
      <c r="Q34" s="1571"/>
      <c r="R34" s="1572"/>
      <c r="S34" s="1572"/>
      <c r="T34" s="1572"/>
      <c r="U34" s="1572"/>
      <c r="V34" s="1572"/>
      <c r="W34" s="1572"/>
      <c r="X34" s="1573"/>
      <c r="Y34" s="1599"/>
      <c r="Z34" s="1599"/>
      <c r="AA34" s="1599"/>
      <c r="AB34" s="1599"/>
      <c r="AC34" s="1599"/>
      <c r="AD34" s="1599"/>
      <c r="AE34" s="1599"/>
      <c r="AF34" s="1599"/>
    </row>
    <row r="35" spans="1:32" ht="18" customHeight="1">
      <c r="A35" s="739"/>
      <c r="B35" s="740"/>
      <c r="C35" s="740"/>
      <c r="D35" s="740"/>
      <c r="E35" s="1565"/>
      <c r="F35" s="1598"/>
      <c r="G35" s="1574"/>
      <c r="H35" s="1575"/>
      <c r="I35" s="1575"/>
      <c r="J35" s="1575"/>
      <c r="K35" s="1575"/>
      <c r="L35" s="1575"/>
      <c r="M35" s="1575"/>
      <c r="N35" s="1575"/>
      <c r="O35" s="1575"/>
      <c r="P35" s="1576"/>
      <c r="Q35" s="1574"/>
      <c r="R35" s="1575"/>
      <c r="S35" s="1575"/>
      <c r="T35" s="1575"/>
      <c r="U35" s="1575"/>
      <c r="V35" s="1575"/>
      <c r="W35" s="1575"/>
      <c r="X35" s="1576"/>
      <c r="Y35" s="1599"/>
      <c r="Z35" s="1599"/>
      <c r="AA35" s="1599"/>
      <c r="AB35" s="1599"/>
      <c r="AC35" s="1599"/>
      <c r="AD35" s="1599"/>
      <c r="AE35" s="1599"/>
      <c r="AF35" s="1599"/>
    </row>
    <row r="36" spans="1:32" ht="21.75" customHeight="1">
      <c r="A36" s="739"/>
      <c r="B36" s="740"/>
      <c r="C36" s="740"/>
      <c r="D36" s="740"/>
      <c r="E36" s="1564"/>
      <c r="F36" s="1566" t="s">
        <v>622</v>
      </c>
      <c r="G36" s="1568" t="s">
        <v>494</v>
      </c>
      <c r="H36" s="1569"/>
      <c r="I36" s="1569"/>
      <c r="J36" s="1569"/>
      <c r="K36" s="1569"/>
      <c r="L36" s="1569"/>
      <c r="M36" s="1569"/>
      <c r="N36" s="1569"/>
      <c r="O36" s="1569"/>
      <c r="P36" s="1570"/>
      <c r="Q36" s="1601" t="s">
        <v>495</v>
      </c>
      <c r="R36" s="1602"/>
      <c r="S36" s="1602"/>
      <c r="T36" s="1602"/>
      <c r="U36" s="1602"/>
      <c r="V36" s="1602"/>
      <c r="W36" s="1602"/>
      <c r="X36" s="1603"/>
      <c r="Y36" s="1599" t="s">
        <v>623</v>
      </c>
      <c r="Z36" s="1599"/>
      <c r="AA36" s="1599"/>
      <c r="AB36" s="1599"/>
      <c r="AC36" s="1599"/>
      <c r="AD36" s="1599"/>
      <c r="AE36" s="1599"/>
      <c r="AF36" s="1599"/>
    </row>
    <row r="37" spans="1:32" ht="21.75" customHeight="1">
      <c r="A37" s="739"/>
      <c r="B37" s="740"/>
      <c r="C37" s="740"/>
      <c r="D37" s="740"/>
      <c r="E37" s="1565"/>
      <c r="F37" s="1567"/>
      <c r="G37" s="1571"/>
      <c r="H37" s="1572"/>
      <c r="I37" s="1572"/>
      <c r="J37" s="1572"/>
      <c r="K37" s="1572"/>
      <c r="L37" s="1572"/>
      <c r="M37" s="1572"/>
      <c r="N37" s="1572"/>
      <c r="O37" s="1572"/>
      <c r="P37" s="1573"/>
      <c r="Q37" s="1604"/>
      <c r="R37" s="1605"/>
      <c r="S37" s="1605"/>
      <c r="T37" s="1605"/>
      <c r="U37" s="1605"/>
      <c r="V37" s="1605"/>
      <c r="W37" s="1605"/>
      <c r="X37" s="1606"/>
      <c r="Y37" s="1599"/>
      <c r="Z37" s="1599"/>
      <c r="AA37" s="1599"/>
      <c r="AB37" s="1599"/>
      <c r="AC37" s="1599"/>
      <c r="AD37" s="1599"/>
      <c r="AE37" s="1599"/>
      <c r="AF37" s="1599"/>
    </row>
    <row r="38" spans="1:32" ht="21.75" customHeight="1">
      <c r="A38" s="739"/>
      <c r="B38" s="740"/>
      <c r="C38" s="740"/>
      <c r="D38" s="740"/>
      <c r="E38" s="1565"/>
      <c r="F38" s="1567"/>
      <c r="G38" s="1571"/>
      <c r="H38" s="1572"/>
      <c r="I38" s="1572"/>
      <c r="J38" s="1572"/>
      <c r="K38" s="1572"/>
      <c r="L38" s="1572"/>
      <c r="M38" s="1572"/>
      <c r="N38" s="1572"/>
      <c r="O38" s="1572"/>
      <c r="P38" s="1573"/>
      <c r="Q38" s="1604"/>
      <c r="R38" s="1605"/>
      <c r="S38" s="1605"/>
      <c r="T38" s="1605"/>
      <c r="U38" s="1605"/>
      <c r="V38" s="1605"/>
      <c r="W38" s="1605"/>
      <c r="X38" s="1606"/>
      <c r="Y38" s="1599"/>
      <c r="Z38" s="1599"/>
      <c r="AA38" s="1599"/>
      <c r="AB38" s="1599"/>
      <c r="AC38" s="1599"/>
      <c r="AD38" s="1599"/>
      <c r="AE38" s="1599"/>
      <c r="AF38" s="1599"/>
    </row>
    <row r="39" spans="1:32" ht="22.5" customHeight="1">
      <c r="A39" s="739"/>
      <c r="B39" s="740"/>
      <c r="C39" s="740"/>
      <c r="D39" s="740"/>
      <c r="E39" s="1565"/>
      <c r="F39" s="1567"/>
      <c r="G39" s="1574"/>
      <c r="H39" s="1575"/>
      <c r="I39" s="1575"/>
      <c r="J39" s="1575"/>
      <c r="K39" s="1575"/>
      <c r="L39" s="1575"/>
      <c r="M39" s="1575"/>
      <c r="N39" s="1575"/>
      <c r="O39" s="1575"/>
      <c r="P39" s="1576"/>
      <c r="Q39" s="1607"/>
      <c r="R39" s="1608"/>
      <c r="S39" s="1608"/>
      <c r="T39" s="1608"/>
      <c r="U39" s="1608"/>
      <c r="V39" s="1608"/>
      <c r="W39" s="1608"/>
      <c r="X39" s="1609"/>
      <c r="Y39" s="1599"/>
      <c r="Z39" s="1599"/>
      <c r="AA39" s="1599"/>
      <c r="AB39" s="1599"/>
      <c r="AC39" s="1599"/>
      <c r="AD39" s="1599"/>
      <c r="AE39" s="1599"/>
      <c r="AF39" s="1599"/>
    </row>
    <row r="40" spans="1:32" ht="18" customHeight="1">
      <c r="A40" s="739"/>
      <c r="B40" s="740"/>
      <c r="C40" s="740"/>
      <c r="D40" s="740"/>
      <c r="E40" s="1564"/>
      <c r="F40" s="1566" t="s">
        <v>624</v>
      </c>
      <c r="G40" s="1568" t="s">
        <v>625</v>
      </c>
      <c r="H40" s="1569"/>
      <c r="I40" s="1569"/>
      <c r="J40" s="1569"/>
      <c r="K40" s="1569"/>
      <c r="L40" s="1569"/>
      <c r="M40" s="1569"/>
      <c r="N40" s="1569"/>
      <c r="O40" s="1569"/>
      <c r="P40" s="1570"/>
      <c r="Q40" s="1599" t="s">
        <v>626</v>
      </c>
      <c r="R40" s="1599"/>
      <c r="S40" s="1599"/>
      <c r="T40" s="1599"/>
      <c r="U40" s="1599"/>
      <c r="V40" s="1599"/>
      <c r="W40" s="1599"/>
      <c r="X40" s="1599"/>
      <c r="Y40" s="1577" t="s">
        <v>627</v>
      </c>
      <c r="Z40" s="1577"/>
      <c r="AA40" s="1577"/>
      <c r="AB40" s="1577"/>
      <c r="AC40" s="1577"/>
      <c r="AD40" s="1577"/>
      <c r="AE40" s="1577"/>
      <c r="AF40" s="1577"/>
    </row>
    <row r="41" spans="1:32">
      <c r="A41" s="739"/>
      <c r="B41" s="740"/>
      <c r="C41" s="740"/>
      <c r="D41" s="740"/>
      <c r="E41" s="1565"/>
      <c r="F41" s="1567"/>
      <c r="G41" s="1571"/>
      <c r="H41" s="1572"/>
      <c r="I41" s="1572"/>
      <c r="J41" s="1572"/>
      <c r="K41" s="1572"/>
      <c r="L41" s="1572"/>
      <c r="M41" s="1572"/>
      <c r="N41" s="1572"/>
      <c r="O41" s="1572"/>
      <c r="P41" s="1573"/>
      <c r="Q41" s="1599"/>
      <c r="R41" s="1599"/>
      <c r="S41" s="1599"/>
      <c r="T41" s="1599"/>
      <c r="U41" s="1599"/>
      <c r="V41" s="1599"/>
      <c r="W41" s="1599"/>
      <c r="X41" s="1599"/>
      <c r="Y41" s="1577"/>
      <c r="Z41" s="1577"/>
      <c r="AA41" s="1577"/>
      <c r="AB41" s="1577"/>
      <c r="AC41" s="1577"/>
      <c r="AD41" s="1577"/>
      <c r="AE41" s="1577"/>
      <c r="AF41" s="1577"/>
    </row>
    <row r="42" spans="1:32">
      <c r="A42" s="739"/>
      <c r="B42" s="740"/>
      <c r="C42" s="740"/>
      <c r="D42" s="740"/>
      <c r="E42" s="1565"/>
      <c r="F42" s="1567"/>
      <c r="G42" s="1571"/>
      <c r="H42" s="1572"/>
      <c r="I42" s="1572"/>
      <c r="J42" s="1572"/>
      <c r="K42" s="1572"/>
      <c r="L42" s="1572"/>
      <c r="M42" s="1572"/>
      <c r="N42" s="1572"/>
      <c r="O42" s="1572"/>
      <c r="P42" s="1573"/>
      <c r="Q42" s="1599"/>
      <c r="R42" s="1599"/>
      <c r="S42" s="1599"/>
      <c r="T42" s="1599"/>
      <c r="U42" s="1599"/>
      <c r="V42" s="1599"/>
      <c r="W42" s="1599"/>
      <c r="X42" s="1599"/>
      <c r="Y42" s="1577"/>
      <c r="Z42" s="1577"/>
      <c r="AA42" s="1577"/>
      <c r="AB42" s="1577"/>
      <c r="AC42" s="1577"/>
      <c r="AD42" s="1577"/>
      <c r="AE42" s="1577"/>
      <c r="AF42" s="1577"/>
    </row>
    <row r="43" spans="1:32">
      <c r="A43" s="739"/>
      <c r="B43" s="740"/>
      <c r="C43" s="740"/>
      <c r="D43" s="740"/>
      <c r="E43" s="1565"/>
      <c r="F43" s="1567"/>
      <c r="G43" s="1574"/>
      <c r="H43" s="1575"/>
      <c r="I43" s="1575"/>
      <c r="J43" s="1575"/>
      <c r="K43" s="1575"/>
      <c r="L43" s="1575"/>
      <c r="M43" s="1575"/>
      <c r="N43" s="1575"/>
      <c r="O43" s="1575"/>
      <c r="P43" s="1576"/>
      <c r="Q43" s="1599"/>
      <c r="R43" s="1599"/>
      <c r="S43" s="1599"/>
      <c r="T43" s="1599"/>
      <c r="U43" s="1599"/>
      <c r="V43" s="1599"/>
      <c r="W43" s="1599"/>
      <c r="X43" s="1599"/>
      <c r="Y43" s="1577"/>
      <c r="Z43" s="1577"/>
      <c r="AA43" s="1577"/>
      <c r="AB43" s="1577"/>
      <c r="AC43" s="1577"/>
      <c r="AD43" s="1577"/>
      <c r="AE43" s="1577"/>
      <c r="AF43" s="1577"/>
    </row>
    <row r="44" spans="1:32" ht="27" customHeight="1">
      <c r="A44" s="739"/>
      <c r="B44" s="740"/>
      <c r="C44" s="740"/>
      <c r="D44" s="740"/>
      <c r="E44" s="1564"/>
      <c r="F44" s="1610" t="s">
        <v>628</v>
      </c>
      <c r="G44" s="1568" t="s">
        <v>683</v>
      </c>
      <c r="H44" s="1569"/>
      <c r="I44" s="1569"/>
      <c r="J44" s="1569"/>
      <c r="K44" s="1569"/>
      <c r="L44" s="1569"/>
      <c r="M44" s="1569"/>
      <c r="N44" s="1569"/>
      <c r="O44" s="1569"/>
      <c r="P44" s="1570"/>
      <c r="Q44" s="1612" t="s">
        <v>629</v>
      </c>
      <c r="R44" s="1612"/>
      <c r="S44" s="1612"/>
      <c r="T44" s="1612"/>
      <c r="U44" s="1612"/>
      <c r="V44" s="1612"/>
      <c r="W44" s="1612"/>
      <c r="X44" s="1612"/>
      <c r="Y44" s="1577" t="s">
        <v>616</v>
      </c>
      <c r="Z44" s="1577"/>
      <c r="AA44" s="1577"/>
      <c r="AB44" s="1577"/>
      <c r="AC44" s="1577"/>
      <c r="AD44" s="1577"/>
      <c r="AE44" s="1577"/>
      <c r="AF44" s="1577"/>
    </row>
    <row r="45" spans="1:32" ht="18.75" customHeight="1">
      <c r="A45" s="739"/>
      <c r="B45" s="740"/>
      <c r="C45" s="740"/>
      <c r="D45" s="740"/>
      <c r="E45" s="1565"/>
      <c r="F45" s="1611"/>
      <c r="G45" s="1571"/>
      <c r="H45" s="1572"/>
      <c r="I45" s="1572"/>
      <c r="J45" s="1572"/>
      <c r="K45" s="1572"/>
      <c r="L45" s="1572"/>
      <c r="M45" s="1572"/>
      <c r="N45" s="1572"/>
      <c r="O45" s="1572"/>
      <c r="P45" s="1573"/>
      <c r="Q45" s="1612"/>
      <c r="R45" s="1612"/>
      <c r="S45" s="1612"/>
      <c r="T45" s="1612"/>
      <c r="U45" s="1612"/>
      <c r="V45" s="1612"/>
      <c r="W45" s="1612"/>
      <c r="X45" s="1612"/>
      <c r="Y45" s="1577"/>
      <c r="Z45" s="1577"/>
      <c r="AA45" s="1577"/>
      <c r="AB45" s="1577"/>
      <c r="AC45" s="1577"/>
      <c r="AD45" s="1577"/>
      <c r="AE45" s="1577"/>
      <c r="AF45" s="1577"/>
    </row>
    <row r="46" spans="1:32" ht="24" customHeight="1">
      <c r="A46" s="739"/>
      <c r="B46" s="740"/>
      <c r="C46" s="740"/>
      <c r="D46" s="740"/>
      <c r="E46" s="1565"/>
      <c r="F46" s="1611"/>
      <c r="G46" s="1571"/>
      <c r="H46" s="1572"/>
      <c r="I46" s="1572"/>
      <c r="J46" s="1572"/>
      <c r="K46" s="1572"/>
      <c r="L46" s="1572"/>
      <c r="M46" s="1572"/>
      <c r="N46" s="1572"/>
      <c r="O46" s="1572"/>
      <c r="P46" s="1573"/>
      <c r="Q46" s="1612"/>
      <c r="R46" s="1612"/>
      <c r="S46" s="1612"/>
      <c r="T46" s="1612"/>
      <c r="U46" s="1612"/>
      <c r="V46" s="1612"/>
      <c r="W46" s="1612"/>
      <c r="X46" s="1612"/>
      <c r="Y46" s="1577"/>
      <c r="Z46" s="1577"/>
      <c r="AA46" s="1577"/>
      <c r="AB46" s="1577"/>
      <c r="AC46" s="1577"/>
      <c r="AD46" s="1577"/>
      <c r="AE46" s="1577"/>
      <c r="AF46" s="1577"/>
    </row>
    <row r="47" spans="1:32" ht="41.25" customHeight="1">
      <c r="A47" s="739"/>
      <c r="B47" s="740"/>
      <c r="C47" s="740"/>
      <c r="D47" s="740"/>
      <c r="E47" s="1565"/>
      <c r="F47" s="1611"/>
      <c r="G47" s="1571"/>
      <c r="H47" s="1572"/>
      <c r="I47" s="1572"/>
      <c r="J47" s="1572"/>
      <c r="K47" s="1572"/>
      <c r="L47" s="1572"/>
      <c r="M47" s="1572"/>
      <c r="N47" s="1572"/>
      <c r="O47" s="1572"/>
      <c r="P47" s="1573"/>
      <c r="Q47" s="1612"/>
      <c r="R47" s="1612"/>
      <c r="S47" s="1612"/>
      <c r="T47" s="1612"/>
      <c r="U47" s="1612"/>
      <c r="V47" s="1612"/>
      <c r="W47" s="1612"/>
      <c r="X47" s="1612"/>
      <c r="Y47" s="1577"/>
      <c r="Z47" s="1577"/>
      <c r="AA47" s="1577"/>
      <c r="AB47" s="1577"/>
      <c r="AC47" s="1577"/>
      <c r="AD47" s="1577"/>
      <c r="AE47" s="1577"/>
      <c r="AF47" s="1577"/>
    </row>
    <row r="48" spans="1:32" ht="82.5" customHeight="1">
      <c r="A48" s="1579" t="s">
        <v>496</v>
      </c>
      <c r="B48" s="1580"/>
      <c r="C48" s="1580"/>
      <c r="D48" s="1581"/>
      <c r="E48" s="1600"/>
      <c r="F48" s="1600"/>
      <c r="G48" s="1600"/>
      <c r="H48" s="1600"/>
      <c r="I48" s="1600"/>
      <c r="J48" s="1600"/>
      <c r="K48" s="1600"/>
      <c r="L48" s="1600"/>
      <c r="M48" s="1600"/>
      <c r="N48" s="1600"/>
      <c r="O48" s="1600"/>
      <c r="P48" s="1600"/>
      <c r="Q48" s="1600"/>
      <c r="R48" s="1600"/>
      <c r="S48" s="1600"/>
      <c r="T48" s="1600"/>
      <c r="U48" s="1600"/>
      <c r="V48" s="1600"/>
      <c r="W48" s="1600"/>
      <c r="X48" s="1600"/>
      <c r="Y48" s="1600"/>
      <c r="Z48" s="1600"/>
      <c r="AA48" s="1600"/>
      <c r="AB48" s="1600"/>
      <c r="AC48" s="1600"/>
      <c r="AD48" s="1600"/>
      <c r="AE48" s="1600"/>
      <c r="AF48" s="1600"/>
    </row>
    <row r="49" spans="1:33" ht="75" customHeight="1">
      <c r="A49" s="741"/>
      <c r="B49" s="742"/>
      <c r="C49" s="742"/>
      <c r="D49" s="742"/>
      <c r="E49" s="1600"/>
      <c r="F49" s="1600"/>
      <c r="G49" s="1600"/>
      <c r="H49" s="1600"/>
      <c r="I49" s="1600"/>
      <c r="J49" s="1600"/>
      <c r="K49" s="1600"/>
      <c r="L49" s="1600"/>
      <c r="M49" s="1600"/>
      <c r="N49" s="1600"/>
      <c r="O49" s="1600"/>
      <c r="P49" s="1600"/>
      <c r="Q49" s="1600"/>
      <c r="R49" s="1600"/>
      <c r="S49" s="1600"/>
      <c r="T49" s="1600"/>
      <c r="U49" s="1600"/>
      <c r="V49" s="1600"/>
      <c r="W49" s="1600"/>
      <c r="X49" s="1600"/>
      <c r="Y49" s="1600"/>
      <c r="Z49" s="1600"/>
      <c r="AA49" s="1600"/>
      <c r="AB49" s="1600"/>
      <c r="AC49" s="1600"/>
      <c r="AD49" s="1600"/>
      <c r="AE49" s="1600"/>
      <c r="AF49" s="1600"/>
    </row>
    <row r="50" spans="1:33" ht="14.25">
      <c r="B50" s="724"/>
      <c r="C50" s="725"/>
      <c r="D50" s="743"/>
      <c r="E50" s="743"/>
      <c r="F50" s="743"/>
      <c r="G50" s="743"/>
      <c r="H50" s="743"/>
      <c r="I50" s="743"/>
      <c r="J50" s="743"/>
      <c r="K50" s="743"/>
      <c r="L50" s="743"/>
      <c r="M50" s="743"/>
      <c r="N50" s="743"/>
      <c r="O50" s="743"/>
      <c r="P50" s="743"/>
      <c r="Q50" s="743"/>
      <c r="R50" s="743"/>
      <c r="S50" s="743"/>
      <c r="T50" s="743"/>
      <c r="U50" s="743"/>
      <c r="V50" s="724"/>
    </row>
    <row r="51" spans="1:33" s="846" customFormat="1" ht="19.5" customHeight="1">
      <c r="A51" s="841"/>
      <c r="B51" s="842"/>
      <c r="C51" s="841" t="s">
        <v>17</v>
      </c>
      <c r="D51" s="841"/>
      <c r="E51" s="843"/>
      <c r="F51" s="841" t="s">
        <v>5</v>
      </c>
      <c r="G51" s="1616"/>
      <c r="H51" s="1617"/>
      <c r="I51" s="841" t="s">
        <v>4</v>
      </c>
      <c r="J51" s="1616"/>
      <c r="K51" s="1617"/>
      <c r="L51" s="841" t="s">
        <v>3</v>
      </c>
      <c r="M51" s="844"/>
      <c r="N51" s="844"/>
      <c r="O51" s="1613" t="s">
        <v>497</v>
      </c>
      <c r="P51" s="1613"/>
      <c r="Q51" s="1613"/>
      <c r="R51" s="1613"/>
      <c r="S51" s="1613"/>
      <c r="T51" s="1615" t="s">
        <v>630</v>
      </c>
      <c r="U51" s="1615"/>
      <c r="V51" s="1615"/>
      <c r="W51" s="1615"/>
      <c r="X51" s="1615"/>
      <c r="Y51" s="1615"/>
      <c r="Z51" s="1615"/>
      <c r="AA51" s="1615"/>
      <c r="AB51" s="1615"/>
      <c r="AC51" s="1615"/>
      <c r="AD51" s="1615"/>
      <c r="AE51" s="1615"/>
      <c r="AF51" s="845"/>
      <c r="AG51" s="844"/>
    </row>
    <row r="52" spans="1:33" s="846" customFormat="1" ht="19.5" customHeight="1">
      <c r="A52" s="841"/>
      <c r="B52" s="844"/>
      <c r="C52" s="841"/>
      <c r="D52" s="841"/>
      <c r="E52" s="841"/>
      <c r="F52" s="841"/>
      <c r="G52" s="841"/>
      <c r="H52" s="841"/>
      <c r="I52" s="841"/>
      <c r="J52" s="841"/>
      <c r="K52" s="841"/>
      <c r="L52" s="841"/>
      <c r="M52" s="841"/>
      <c r="N52" s="844"/>
      <c r="O52" s="1613" t="s">
        <v>499</v>
      </c>
      <c r="P52" s="1613"/>
      <c r="Q52" s="1613"/>
      <c r="R52" s="1613"/>
      <c r="S52" s="1613"/>
      <c r="T52" s="1614"/>
      <c r="U52" s="1615"/>
      <c r="V52" s="1615"/>
      <c r="W52" s="1615"/>
      <c r="X52" s="1615"/>
      <c r="Y52" s="1615"/>
      <c r="Z52" s="1615"/>
      <c r="AA52" s="1615"/>
      <c r="AB52" s="1615"/>
      <c r="AC52" s="1615"/>
      <c r="AD52" s="1615"/>
      <c r="AE52" s="1615"/>
      <c r="AF52" s="847"/>
      <c r="AG52" s="844"/>
    </row>
    <row r="53" spans="1:33" ht="14.25">
      <c r="B53" s="724"/>
      <c r="C53" s="725"/>
      <c r="D53" s="724"/>
      <c r="E53" s="724"/>
      <c r="F53" s="724"/>
      <c r="G53" s="724"/>
      <c r="H53" s="724"/>
      <c r="I53" s="724"/>
      <c r="J53" s="724"/>
      <c r="K53" s="724"/>
      <c r="L53" s="724"/>
      <c r="M53" s="724"/>
      <c r="N53" s="724"/>
      <c r="O53" s="724"/>
      <c r="P53" s="724"/>
      <c r="Q53" s="724"/>
      <c r="R53" s="724"/>
      <c r="S53" s="724"/>
      <c r="T53" s="724"/>
      <c r="U53" s="724"/>
      <c r="V53" s="724"/>
    </row>
    <row r="54" spans="1:33" ht="14.25">
      <c r="B54" s="724"/>
      <c r="C54" s="725"/>
      <c r="D54" s="724"/>
      <c r="E54" s="724"/>
      <c r="F54" s="724"/>
      <c r="G54" s="724"/>
      <c r="H54" s="724"/>
      <c r="I54" s="724"/>
      <c r="J54" s="724"/>
      <c r="K54" s="724"/>
      <c r="L54" s="724"/>
      <c r="M54" s="724"/>
      <c r="N54" s="724"/>
      <c r="O54" s="724"/>
      <c r="P54" s="724"/>
      <c r="Q54" s="724"/>
      <c r="R54" s="724"/>
      <c r="S54" s="724"/>
      <c r="T54" s="724"/>
      <c r="U54" s="724"/>
      <c r="V54" s="724"/>
    </row>
    <row r="55" spans="1:33" ht="14.25">
      <c r="B55" s="724"/>
      <c r="C55" s="725"/>
      <c r="D55" s="724"/>
      <c r="E55" s="724"/>
      <c r="F55" s="724"/>
      <c r="G55" s="724"/>
      <c r="H55" s="724"/>
      <c r="I55" s="724"/>
      <c r="J55" s="724"/>
      <c r="K55" s="724"/>
      <c r="L55" s="724"/>
      <c r="M55" s="724"/>
      <c r="N55" s="724"/>
      <c r="O55" s="724"/>
      <c r="P55" s="724"/>
      <c r="Q55" s="724"/>
      <c r="R55" s="724"/>
      <c r="S55" s="724"/>
      <c r="T55" s="724"/>
      <c r="U55" s="724"/>
      <c r="V55" s="724"/>
    </row>
    <row r="56" spans="1:33" ht="14.25">
      <c r="B56" s="724"/>
      <c r="C56" s="725"/>
      <c r="D56" s="724"/>
      <c r="E56" s="724"/>
      <c r="F56" s="724"/>
      <c r="G56" s="724"/>
      <c r="H56" s="724"/>
      <c r="I56" s="724"/>
      <c r="J56" s="724"/>
      <c r="K56" s="724"/>
      <c r="L56" s="724"/>
      <c r="M56" s="724"/>
      <c r="N56" s="724"/>
      <c r="O56" s="724"/>
      <c r="P56" s="724"/>
      <c r="Q56" s="724"/>
      <c r="R56" s="724"/>
      <c r="S56" s="724"/>
      <c r="T56" s="724"/>
      <c r="U56" s="724"/>
      <c r="V56" s="724"/>
    </row>
    <row r="57" spans="1:33" ht="14.25">
      <c r="B57" s="724"/>
      <c r="C57" s="725"/>
      <c r="D57" s="724"/>
      <c r="E57" s="724"/>
      <c r="F57" s="724"/>
      <c r="G57" s="724"/>
      <c r="H57" s="724"/>
      <c r="I57" s="724"/>
      <c r="J57" s="724"/>
      <c r="K57" s="724"/>
      <c r="L57" s="724"/>
      <c r="M57" s="724"/>
      <c r="N57" s="724"/>
      <c r="O57" s="724"/>
      <c r="P57" s="724"/>
      <c r="Q57" s="724"/>
      <c r="R57" s="724"/>
      <c r="S57" s="724"/>
      <c r="T57" s="724"/>
      <c r="U57" s="724"/>
      <c r="V57" s="724"/>
    </row>
    <row r="58" spans="1:33" ht="14.25">
      <c r="B58" s="724"/>
      <c r="C58" s="725"/>
      <c r="D58" s="724"/>
      <c r="E58" s="724"/>
      <c r="F58" s="724"/>
      <c r="G58" s="724"/>
      <c r="H58" s="724"/>
      <c r="I58" s="724"/>
      <c r="J58" s="724"/>
      <c r="K58" s="724"/>
      <c r="L58" s="724"/>
      <c r="M58" s="724"/>
      <c r="N58" s="724"/>
      <c r="O58" s="724"/>
      <c r="P58" s="724"/>
      <c r="Q58" s="724"/>
      <c r="R58" s="724"/>
      <c r="S58" s="724"/>
      <c r="T58" s="724"/>
      <c r="U58" s="724"/>
      <c r="V58" s="724"/>
    </row>
    <row r="59" spans="1:33" ht="14.25">
      <c r="B59" s="724"/>
      <c r="C59" s="725"/>
      <c r="D59" s="724"/>
      <c r="E59" s="724"/>
      <c r="F59" s="724"/>
      <c r="G59" s="724"/>
      <c r="H59" s="724"/>
      <c r="I59" s="724"/>
      <c r="J59" s="724"/>
      <c r="K59" s="724"/>
      <c r="L59" s="724"/>
      <c r="M59" s="724"/>
      <c r="N59" s="724"/>
      <c r="O59" s="724"/>
      <c r="P59" s="724"/>
      <c r="Q59" s="724"/>
      <c r="R59" s="724"/>
      <c r="S59" s="724"/>
      <c r="T59" s="724"/>
      <c r="U59" s="724"/>
      <c r="V59" s="724"/>
    </row>
    <row r="60" spans="1:33" ht="14.25">
      <c r="B60" s="724"/>
      <c r="C60" s="725"/>
      <c r="D60" s="724"/>
      <c r="E60" s="724"/>
      <c r="F60" s="724"/>
      <c r="G60" s="724"/>
      <c r="H60" s="724"/>
      <c r="I60" s="724"/>
      <c r="J60" s="724"/>
      <c r="K60" s="724"/>
      <c r="L60" s="724"/>
      <c r="M60" s="724"/>
      <c r="N60" s="724"/>
      <c r="O60" s="724"/>
      <c r="P60" s="724"/>
      <c r="Q60" s="724"/>
      <c r="R60" s="724"/>
      <c r="S60" s="724"/>
      <c r="T60" s="724"/>
      <c r="U60" s="724"/>
      <c r="V60" s="724"/>
    </row>
    <row r="61" spans="1:33" ht="14.25">
      <c r="B61" s="724"/>
      <c r="C61" s="725"/>
      <c r="D61" s="724"/>
      <c r="E61" s="724"/>
      <c r="F61" s="724"/>
      <c r="G61" s="724"/>
      <c r="H61" s="724"/>
      <c r="I61" s="724"/>
      <c r="J61" s="724"/>
      <c r="K61" s="724"/>
      <c r="L61" s="724"/>
      <c r="M61" s="724"/>
      <c r="N61" s="724"/>
      <c r="O61" s="724"/>
      <c r="P61" s="724"/>
      <c r="Q61" s="724"/>
      <c r="R61" s="724"/>
      <c r="S61" s="724"/>
      <c r="T61" s="724"/>
      <c r="U61" s="724"/>
      <c r="V61" s="724"/>
    </row>
    <row r="62" spans="1:33" ht="14.25">
      <c r="B62" s="724"/>
      <c r="C62" s="725"/>
      <c r="D62" s="724"/>
      <c r="E62" s="724"/>
      <c r="F62" s="724"/>
      <c r="G62" s="724"/>
      <c r="H62" s="724"/>
      <c r="I62" s="724"/>
      <c r="J62" s="724"/>
      <c r="K62" s="724"/>
      <c r="L62" s="724"/>
      <c r="M62" s="724"/>
      <c r="N62" s="724"/>
      <c r="O62" s="724"/>
      <c r="P62" s="724"/>
      <c r="Q62" s="724"/>
      <c r="R62" s="724"/>
      <c r="S62" s="724"/>
      <c r="T62" s="724"/>
      <c r="U62" s="724"/>
      <c r="V62" s="724"/>
    </row>
    <row r="63" spans="1:33" ht="14.25">
      <c r="B63" s="724"/>
      <c r="C63" s="725"/>
      <c r="D63" s="724"/>
      <c r="E63" s="724"/>
      <c r="F63" s="724"/>
      <c r="G63" s="724"/>
      <c r="H63" s="724"/>
      <c r="I63" s="724"/>
      <c r="J63" s="724"/>
      <c r="K63" s="724"/>
      <c r="L63" s="724"/>
      <c r="M63" s="724"/>
      <c r="N63" s="724"/>
      <c r="O63" s="724"/>
      <c r="P63" s="724"/>
      <c r="Q63" s="724"/>
      <c r="R63" s="724"/>
      <c r="S63" s="724"/>
      <c r="T63" s="724"/>
      <c r="U63" s="724"/>
      <c r="V63" s="724"/>
    </row>
    <row r="64" spans="1:33" ht="14.25">
      <c r="B64" s="724"/>
      <c r="C64" s="725"/>
      <c r="D64" s="724"/>
      <c r="E64" s="724"/>
      <c r="F64" s="724"/>
      <c r="G64" s="724"/>
      <c r="H64" s="724"/>
      <c r="I64" s="724"/>
      <c r="J64" s="724"/>
      <c r="K64" s="724"/>
      <c r="L64" s="724"/>
      <c r="M64" s="724"/>
      <c r="N64" s="724"/>
      <c r="O64" s="724"/>
      <c r="P64" s="724"/>
      <c r="Q64" s="724"/>
      <c r="R64" s="724"/>
      <c r="S64" s="724"/>
      <c r="T64" s="724"/>
      <c r="U64" s="724"/>
      <c r="V64" s="724"/>
    </row>
    <row r="65" spans="2:22" ht="14.25">
      <c r="B65" s="724"/>
      <c r="C65" s="725"/>
      <c r="D65" s="724"/>
      <c r="E65" s="724"/>
      <c r="F65" s="724"/>
      <c r="G65" s="724"/>
      <c r="H65" s="724"/>
      <c r="I65" s="724"/>
      <c r="J65" s="724"/>
      <c r="K65" s="724"/>
      <c r="L65" s="724"/>
      <c r="M65" s="724"/>
      <c r="N65" s="724"/>
      <c r="O65" s="724"/>
      <c r="P65" s="724"/>
      <c r="Q65" s="724"/>
      <c r="R65" s="724"/>
      <c r="S65" s="724"/>
      <c r="T65" s="724"/>
      <c r="U65" s="724"/>
      <c r="V65" s="724"/>
    </row>
    <row r="66" spans="2:22" ht="14.25">
      <c r="B66" s="726"/>
      <c r="C66" s="726"/>
      <c r="D66" s="724"/>
      <c r="E66" s="724"/>
      <c r="F66" s="724"/>
      <c r="G66" s="724"/>
      <c r="H66" s="724"/>
      <c r="I66" s="724"/>
      <c r="J66" s="724"/>
      <c r="K66" s="724"/>
      <c r="L66" s="724"/>
      <c r="M66" s="724"/>
      <c r="N66" s="724"/>
      <c r="O66" s="724"/>
      <c r="P66" s="724"/>
      <c r="Q66" s="724"/>
      <c r="R66" s="724"/>
      <c r="S66" s="724"/>
      <c r="T66" s="724"/>
      <c r="U66" s="724"/>
      <c r="V66" s="726"/>
    </row>
  </sheetData>
  <mergeCells count="71">
    <mergeCell ref="O52:S52"/>
    <mergeCell ref="T52:AE52"/>
    <mergeCell ref="Y44:AF47"/>
    <mergeCell ref="G51:H51"/>
    <mergeCell ref="J51:K51"/>
    <mergeCell ref="O51:S51"/>
    <mergeCell ref="T51:AE51"/>
    <mergeCell ref="A48:D48"/>
    <mergeCell ref="E48:AF49"/>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E28:E31"/>
    <mergeCell ref="F28:F31"/>
    <mergeCell ref="G28:P31"/>
    <mergeCell ref="Q28:X31"/>
    <mergeCell ref="Y28:AF31"/>
    <mergeCell ref="E32:E35"/>
    <mergeCell ref="F32:F35"/>
    <mergeCell ref="G32:P35"/>
    <mergeCell ref="Q32:X35"/>
    <mergeCell ref="Y32:AF35"/>
    <mergeCell ref="A20:D20"/>
    <mergeCell ref="E20:AF22"/>
    <mergeCell ref="E23:P23"/>
    <mergeCell ref="Q23:X23"/>
    <mergeCell ref="Y23:AF23"/>
    <mergeCell ref="E24:E27"/>
    <mergeCell ref="F24:F27"/>
    <mergeCell ref="G24:P27"/>
    <mergeCell ref="Q24:X27"/>
    <mergeCell ref="Y24:AF27"/>
    <mergeCell ref="A16:AE17"/>
    <mergeCell ref="A18:D18"/>
    <mergeCell ref="A19:D19"/>
    <mergeCell ref="E19:F19"/>
    <mergeCell ref="G19:H19"/>
    <mergeCell ref="J19:K19"/>
    <mergeCell ref="M19:N19"/>
    <mergeCell ref="A13:D13"/>
    <mergeCell ref="E13:AE13"/>
    <mergeCell ref="A14:D14"/>
    <mergeCell ref="E14:G14"/>
    <mergeCell ref="H14:L14"/>
    <mergeCell ref="M14:P14"/>
    <mergeCell ref="Q14:U14"/>
    <mergeCell ref="V14:Y14"/>
    <mergeCell ref="Z14:AE14"/>
    <mergeCell ref="A9:D11"/>
    <mergeCell ref="F9:I9"/>
    <mergeCell ref="E10:AE10"/>
    <mergeCell ref="E11:AE11"/>
    <mergeCell ref="A12:D12"/>
    <mergeCell ref="E12:AE12"/>
    <mergeCell ref="A3:Q3"/>
    <mergeCell ref="R3:S3"/>
    <mergeCell ref="A7:D7"/>
    <mergeCell ref="E7:AE7"/>
    <mergeCell ref="A8:D8"/>
    <mergeCell ref="E8:AE8"/>
  </mergeCells>
  <phoneticPr fontId="9"/>
  <conditionalFormatting sqref="E19:F19">
    <cfRule type="expression" dxfId="2" priority="2">
      <formula>$J$18="×"</formula>
    </cfRule>
  </conditionalFormatting>
  <conditionalFormatting sqref="F41:F43 G32 F36:G36 F37:F39 F40:G40 Y32 Y36 Q40">
    <cfRule type="expression" dxfId="1" priority="3">
      <formula>AND($N$18="○",$E$18="○")</formula>
    </cfRule>
  </conditionalFormatting>
  <conditionalFormatting sqref="Y24">
    <cfRule type="expression" dxfId="0" priority="1">
      <formula>AND($N$18="○",$E$18="○")</formula>
    </cfRule>
  </conditionalFormatting>
  <dataValidations count="3">
    <dataValidation imeMode="hiragana" allowBlank="1" showInputMessage="1" showErrorMessage="1" sqref="T52"/>
    <dataValidation imeMode="halfAlpha" allowBlank="1" showInputMessage="1" showErrorMessage="1" sqref="A14 H14 Q14 G51:H51 J51:K51 E51"/>
    <dataValidation type="list" allowBlank="1" showInputMessage="1" showErrorMessage="1" sqref="E18 N18 W18 E24:E47">
      <formula1>"○"</formula1>
    </dataValidation>
  </dataValidations>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election activeCell="A24" sqref="A24:AJ24"/>
    </sheetView>
  </sheetViews>
  <sheetFormatPr defaultColWidth="2.5" defaultRowHeight="13.5"/>
  <cols>
    <col min="1" max="34" width="2.5" style="746"/>
    <col min="35" max="36" width="2.5" style="746" customWidth="1"/>
    <col min="37" max="16384" width="2.5" style="746"/>
  </cols>
  <sheetData>
    <row r="1" spans="1:40">
      <c r="A1" s="744" t="s">
        <v>500</v>
      </c>
      <c r="B1" s="744"/>
      <c r="C1" s="744"/>
      <c r="D1" s="744"/>
      <c r="E1" s="744"/>
      <c r="F1" s="744"/>
      <c r="G1" s="744"/>
      <c r="H1" s="744"/>
      <c r="I1" s="744"/>
      <c r="J1" s="744"/>
      <c r="K1" s="744"/>
      <c r="L1" s="744"/>
      <c r="M1" s="744"/>
      <c r="N1" s="744"/>
      <c r="O1" s="744"/>
      <c r="P1" s="744"/>
      <c r="Q1" s="744"/>
      <c r="R1" s="744"/>
      <c r="S1" s="744"/>
      <c r="T1" s="744"/>
      <c r="U1" s="744"/>
      <c r="V1" s="744"/>
      <c r="W1" s="744"/>
      <c r="X1" s="744"/>
      <c r="Y1" s="745"/>
      <c r="Z1" s="745"/>
      <c r="AA1" s="745"/>
      <c r="AB1" s="745"/>
      <c r="AC1" s="745"/>
      <c r="AD1" s="745"/>
      <c r="AE1" s="745"/>
      <c r="AF1" s="745"/>
      <c r="AG1" s="745"/>
      <c r="AH1" s="745"/>
      <c r="AI1" s="745"/>
      <c r="AJ1" s="745"/>
      <c r="AK1" s="744"/>
      <c r="AL1" s="744"/>
      <c r="AM1" s="744"/>
      <c r="AN1" s="744"/>
    </row>
    <row r="2" spans="1:40">
      <c r="A2" s="744"/>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K2" s="744"/>
      <c r="AL2" s="744"/>
      <c r="AM2" s="744"/>
      <c r="AN2" s="744"/>
    </row>
    <row r="3" spans="1:40" ht="17.25">
      <c r="A3" s="1618" t="s">
        <v>501</v>
      </c>
      <c r="B3" s="1618"/>
      <c r="C3" s="1618"/>
      <c r="D3" s="1618"/>
      <c r="E3" s="1618"/>
      <c r="F3" s="1618"/>
      <c r="G3" s="1618"/>
      <c r="H3" s="1618"/>
      <c r="I3" s="1618"/>
      <c r="J3" s="1618"/>
      <c r="K3" s="1618"/>
      <c r="L3" s="1618"/>
      <c r="M3" s="1618"/>
      <c r="N3" s="1618"/>
      <c r="O3" s="1618"/>
      <c r="P3" s="1618"/>
      <c r="Q3" s="1618"/>
      <c r="R3" s="1618"/>
      <c r="S3" s="1618"/>
      <c r="T3" s="1618"/>
      <c r="U3" s="1618"/>
      <c r="V3" s="1618"/>
      <c r="W3" s="1619"/>
      <c r="X3" s="1619"/>
      <c r="Y3" s="747" t="s">
        <v>502</v>
      </c>
      <c r="Z3" s="747"/>
      <c r="AA3" s="747"/>
      <c r="AB3" s="748"/>
      <c r="AC3" s="748"/>
      <c r="AD3" s="748"/>
      <c r="AE3" s="748"/>
    </row>
    <row r="4" spans="1:40">
      <c r="A4" s="749"/>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row>
    <row r="5" spans="1:40">
      <c r="A5" s="744" t="s">
        <v>478</v>
      </c>
      <c r="B5" s="744"/>
      <c r="C5" s="744"/>
      <c r="D5" s="744"/>
      <c r="E5" s="744"/>
      <c r="F5" s="744"/>
      <c r="G5" s="744"/>
      <c r="H5" s="744"/>
      <c r="I5" s="744"/>
      <c r="J5" s="744"/>
      <c r="K5" s="744"/>
      <c r="L5" s="744"/>
      <c r="M5" s="744"/>
      <c r="N5" s="744"/>
      <c r="O5" s="744"/>
      <c r="P5" s="744"/>
      <c r="Q5" s="744"/>
      <c r="R5" s="750"/>
      <c r="S5" s="750"/>
      <c r="T5" s="750"/>
      <c r="U5" s="750"/>
      <c r="V5" s="750"/>
      <c r="W5" s="750"/>
      <c r="X5" s="750"/>
      <c r="Y5" s="750"/>
      <c r="Z5" s="750"/>
      <c r="AA5" s="751"/>
      <c r="AB5" s="751"/>
      <c r="AC5" s="752"/>
      <c r="AD5" s="752"/>
      <c r="AE5" s="752"/>
      <c r="AF5" s="752"/>
      <c r="AG5" s="752"/>
      <c r="AH5" s="752"/>
      <c r="AI5" s="752"/>
      <c r="AJ5" s="752"/>
    </row>
    <row r="6" spans="1:40" ht="7.5" customHeight="1">
      <c r="A6" s="744"/>
      <c r="B6" s="744"/>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row>
    <row r="7" spans="1:40">
      <c r="A7" s="1620" t="s">
        <v>503</v>
      </c>
      <c r="B7" s="1621"/>
      <c r="C7" s="1621"/>
      <c r="D7" s="1621"/>
      <c r="E7" s="1621"/>
      <c r="F7" s="1621"/>
      <c r="G7" s="1622"/>
      <c r="H7" s="1623"/>
      <c r="I7" s="1623"/>
      <c r="J7" s="1623"/>
      <c r="K7" s="1623"/>
      <c r="L7" s="1623"/>
      <c r="M7" s="1623"/>
      <c r="N7" s="1623"/>
      <c r="O7" s="1623"/>
      <c r="P7" s="1623"/>
      <c r="Q7" s="1623"/>
      <c r="R7" s="1623"/>
      <c r="S7" s="1623"/>
      <c r="T7" s="1623"/>
      <c r="U7" s="1623"/>
      <c r="V7" s="1623"/>
      <c r="W7" s="1623"/>
      <c r="X7" s="1623"/>
      <c r="Y7" s="1623"/>
      <c r="Z7" s="1623"/>
      <c r="AA7" s="1623"/>
      <c r="AB7" s="1623"/>
      <c r="AC7" s="1623"/>
      <c r="AD7" s="1623"/>
      <c r="AE7" s="1623"/>
      <c r="AF7" s="1623"/>
      <c r="AG7" s="1623"/>
      <c r="AH7" s="1623"/>
      <c r="AI7" s="1623"/>
      <c r="AJ7" s="1624"/>
    </row>
    <row r="8" spans="1:40" ht="19.899999999999999" customHeight="1">
      <c r="A8" s="1625" t="s">
        <v>6</v>
      </c>
      <c r="B8" s="1626"/>
      <c r="C8" s="1626"/>
      <c r="D8" s="1626"/>
      <c r="E8" s="1626"/>
      <c r="F8" s="1626"/>
      <c r="G8" s="1627"/>
      <c r="H8" s="1628"/>
      <c r="I8" s="1628"/>
      <c r="J8" s="1628"/>
      <c r="K8" s="1628"/>
      <c r="L8" s="1628"/>
      <c r="M8" s="1628"/>
      <c r="N8" s="1628"/>
      <c r="O8" s="1628"/>
      <c r="P8" s="1628"/>
      <c r="Q8" s="1628"/>
      <c r="R8" s="1628"/>
      <c r="S8" s="1628"/>
      <c r="T8" s="1628"/>
      <c r="U8" s="1628"/>
      <c r="V8" s="1628"/>
      <c r="W8" s="1628"/>
      <c r="X8" s="1628"/>
      <c r="Y8" s="1628"/>
      <c r="Z8" s="1628"/>
      <c r="AA8" s="1628"/>
      <c r="AB8" s="1628"/>
      <c r="AC8" s="1628"/>
      <c r="AD8" s="1628"/>
      <c r="AE8" s="1628"/>
      <c r="AF8" s="1628"/>
      <c r="AG8" s="1628"/>
      <c r="AH8" s="1628"/>
      <c r="AI8" s="1628"/>
      <c r="AJ8" s="1629"/>
    </row>
    <row r="9" spans="1:40">
      <c r="A9" s="1630" t="s">
        <v>116</v>
      </c>
      <c r="B9" s="1631"/>
      <c r="C9" s="1631"/>
      <c r="D9" s="1631"/>
      <c r="E9" s="1631"/>
      <c r="F9" s="1631"/>
      <c r="G9" s="753" t="s">
        <v>479</v>
      </c>
      <c r="H9" s="1636"/>
      <c r="I9" s="1636"/>
      <c r="J9" s="1636"/>
      <c r="K9" s="1636"/>
      <c r="L9" s="1636"/>
      <c r="M9" s="754"/>
      <c r="N9" s="755"/>
      <c r="O9" s="755"/>
      <c r="P9" s="755"/>
      <c r="Q9" s="755"/>
      <c r="R9" s="755"/>
      <c r="S9" s="755"/>
      <c r="T9" s="755"/>
      <c r="U9" s="755"/>
      <c r="V9" s="755"/>
      <c r="W9" s="755"/>
      <c r="X9" s="755"/>
      <c r="Y9" s="755"/>
      <c r="Z9" s="755"/>
      <c r="AA9" s="755"/>
      <c r="AB9" s="755"/>
      <c r="AC9" s="755"/>
      <c r="AD9" s="755"/>
      <c r="AE9" s="755"/>
      <c r="AF9" s="755"/>
      <c r="AG9" s="755"/>
      <c r="AH9" s="755"/>
      <c r="AI9" s="755"/>
      <c r="AJ9" s="756"/>
    </row>
    <row r="10" spans="1:40">
      <c r="A10" s="1632"/>
      <c r="B10" s="1633"/>
      <c r="C10" s="1633"/>
      <c r="D10" s="1633"/>
      <c r="E10" s="1633"/>
      <c r="F10" s="1633"/>
      <c r="G10" s="1637"/>
      <c r="H10" s="1638"/>
      <c r="I10" s="1638"/>
      <c r="J10" s="1638"/>
      <c r="K10" s="1638"/>
      <c r="L10" s="1638"/>
      <c r="M10" s="1638"/>
      <c r="N10" s="1638"/>
      <c r="O10" s="1638"/>
      <c r="P10" s="1638"/>
      <c r="Q10" s="1638"/>
      <c r="R10" s="1638"/>
      <c r="S10" s="1638"/>
      <c r="T10" s="1638"/>
      <c r="U10" s="1638"/>
      <c r="V10" s="1638"/>
      <c r="W10" s="1638"/>
      <c r="X10" s="1638"/>
      <c r="Y10" s="1638"/>
      <c r="Z10" s="1638"/>
      <c r="AA10" s="1638"/>
      <c r="AB10" s="1638"/>
      <c r="AC10" s="1638"/>
      <c r="AD10" s="1638"/>
      <c r="AE10" s="1638"/>
      <c r="AF10" s="1638"/>
      <c r="AG10" s="1638"/>
      <c r="AH10" s="1638"/>
      <c r="AI10" s="1638"/>
      <c r="AJ10" s="1639"/>
    </row>
    <row r="11" spans="1:40">
      <c r="A11" s="1634"/>
      <c r="B11" s="1635"/>
      <c r="C11" s="1635"/>
      <c r="D11" s="1635"/>
      <c r="E11" s="1635"/>
      <c r="F11" s="1635"/>
      <c r="G11" s="1640"/>
      <c r="H11" s="1641"/>
      <c r="I11" s="1641"/>
      <c r="J11" s="1641"/>
      <c r="K11" s="1641"/>
      <c r="L11" s="1641"/>
      <c r="M11" s="1641"/>
      <c r="N11" s="1641"/>
      <c r="O11" s="1641"/>
      <c r="P11" s="1641"/>
      <c r="Q11" s="1641"/>
      <c r="R11" s="1641"/>
      <c r="S11" s="1641"/>
      <c r="T11" s="1641"/>
      <c r="U11" s="1641"/>
      <c r="V11" s="1641"/>
      <c r="W11" s="1641"/>
      <c r="X11" s="1641"/>
      <c r="Y11" s="1641"/>
      <c r="Z11" s="1641"/>
      <c r="AA11" s="1641"/>
      <c r="AB11" s="1641"/>
      <c r="AC11" s="1641"/>
      <c r="AD11" s="1641"/>
      <c r="AE11" s="1641"/>
      <c r="AF11" s="1641"/>
      <c r="AG11" s="1641"/>
      <c r="AH11" s="1641"/>
      <c r="AI11" s="1641"/>
      <c r="AJ11" s="1642"/>
    </row>
    <row r="12" spans="1:40">
      <c r="A12" s="1643" t="s">
        <v>503</v>
      </c>
      <c r="B12" s="1644"/>
      <c r="C12" s="1644"/>
      <c r="D12" s="1644"/>
      <c r="E12" s="1644"/>
      <c r="F12" s="1644"/>
      <c r="G12" s="1645"/>
      <c r="H12" s="1646"/>
      <c r="I12" s="1646"/>
      <c r="J12" s="1646"/>
      <c r="K12" s="1646"/>
      <c r="L12" s="1646"/>
      <c r="M12" s="1646"/>
      <c r="N12" s="1646"/>
      <c r="O12" s="1646"/>
      <c r="P12" s="1646"/>
      <c r="Q12" s="1646"/>
      <c r="R12" s="1646"/>
      <c r="S12" s="1646"/>
      <c r="T12" s="1646"/>
      <c r="U12" s="1646"/>
      <c r="V12" s="1646"/>
      <c r="W12" s="1646"/>
      <c r="X12" s="1646"/>
      <c r="Y12" s="1646"/>
      <c r="Z12" s="1646"/>
      <c r="AA12" s="1646"/>
      <c r="AB12" s="1646"/>
      <c r="AC12" s="1646"/>
      <c r="AD12" s="1646"/>
      <c r="AE12" s="1646"/>
      <c r="AF12" s="1646"/>
      <c r="AG12" s="1646"/>
      <c r="AH12" s="1646"/>
      <c r="AI12" s="1646"/>
      <c r="AJ12" s="1647"/>
    </row>
    <row r="13" spans="1:40">
      <c r="A13" s="1632" t="s">
        <v>111</v>
      </c>
      <c r="B13" s="1633"/>
      <c r="C13" s="1633"/>
      <c r="D13" s="1633"/>
      <c r="E13" s="1633"/>
      <c r="F13" s="1633"/>
      <c r="G13" s="1648"/>
      <c r="H13" s="1649"/>
      <c r="I13" s="1649"/>
      <c r="J13" s="1649"/>
      <c r="K13" s="1649"/>
      <c r="L13" s="1649"/>
      <c r="M13" s="1649"/>
      <c r="N13" s="1649"/>
      <c r="O13" s="1649"/>
      <c r="P13" s="1649"/>
      <c r="Q13" s="1649"/>
      <c r="R13" s="1649"/>
      <c r="S13" s="1649"/>
      <c r="T13" s="1649"/>
      <c r="U13" s="1649"/>
      <c r="V13" s="1649"/>
      <c r="W13" s="1649"/>
      <c r="X13" s="1649"/>
      <c r="Y13" s="1649"/>
      <c r="Z13" s="1649"/>
      <c r="AA13" s="1649"/>
      <c r="AB13" s="1649"/>
      <c r="AC13" s="1649"/>
      <c r="AD13" s="1649"/>
      <c r="AE13" s="1649"/>
      <c r="AF13" s="1649"/>
      <c r="AG13" s="1649"/>
      <c r="AH13" s="1649"/>
      <c r="AI13" s="1649"/>
      <c r="AJ13" s="1650"/>
    </row>
    <row r="14" spans="1:40">
      <c r="A14" s="1651" t="s">
        <v>115</v>
      </c>
      <c r="B14" s="1651"/>
      <c r="C14" s="1651"/>
      <c r="D14" s="1651"/>
      <c r="E14" s="1651"/>
      <c r="F14" s="1651"/>
      <c r="G14" s="1652" t="s">
        <v>0</v>
      </c>
      <c r="H14" s="1652"/>
      <c r="I14" s="1652"/>
      <c r="J14" s="1625"/>
      <c r="K14" s="1653"/>
      <c r="L14" s="1653"/>
      <c r="M14" s="1653"/>
      <c r="N14" s="1653"/>
      <c r="O14" s="1653"/>
      <c r="P14" s="1654" t="s">
        <v>1</v>
      </c>
      <c r="Q14" s="1652"/>
      <c r="R14" s="1652"/>
      <c r="S14" s="1625"/>
      <c r="T14" s="1653"/>
      <c r="U14" s="1653"/>
      <c r="V14" s="1653"/>
      <c r="W14" s="1653"/>
      <c r="X14" s="1653"/>
      <c r="Y14" s="1654" t="s">
        <v>480</v>
      </c>
      <c r="Z14" s="1652"/>
      <c r="AA14" s="1652"/>
      <c r="AB14" s="1625"/>
      <c r="AC14" s="1655"/>
      <c r="AD14" s="1655"/>
      <c r="AE14" s="1655"/>
      <c r="AF14" s="1655"/>
      <c r="AG14" s="1655"/>
      <c r="AH14" s="1655"/>
      <c r="AI14" s="1655"/>
      <c r="AJ14" s="1655"/>
    </row>
    <row r="16" spans="1:40" ht="22.5" customHeight="1">
      <c r="A16" s="746" t="s">
        <v>504</v>
      </c>
    </row>
    <row r="17" spans="1:36" ht="45" customHeight="1">
      <c r="A17" s="1659" t="s">
        <v>505</v>
      </c>
      <c r="B17" s="1660"/>
      <c r="C17" s="1660"/>
      <c r="D17" s="1660"/>
      <c r="E17" s="1660"/>
      <c r="F17" s="1660"/>
      <c r="G17" s="1660"/>
      <c r="H17" s="1660"/>
      <c r="I17" s="1660"/>
      <c r="J17" s="1660"/>
      <c r="K17" s="1660"/>
      <c r="L17" s="1660"/>
      <c r="M17" s="1660"/>
      <c r="N17" s="1660"/>
      <c r="O17" s="1660"/>
      <c r="P17" s="1660"/>
      <c r="Q17" s="1660"/>
      <c r="R17" s="1660"/>
      <c r="S17" s="1660"/>
      <c r="T17" s="1660"/>
      <c r="U17" s="1660"/>
      <c r="V17" s="1660"/>
      <c r="W17" s="1660"/>
      <c r="X17" s="1660"/>
      <c r="Y17" s="1660"/>
      <c r="Z17" s="1660"/>
      <c r="AA17" s="1660"/>
      <c r="AB17" s="1660"/>
      <c r="AC17" s="1660"/>
      <c r="AD17" s="1660"/>
      <c r="AE17" s="1660"/>
      <c r="AF17" s="1660"/>
      <c r="AG17" s="1660"/>
      <c r="AH17" s="1660"/>
      <c r="AI17" s="1660"/>
      <c r="AJ17" s="1661"/>
    </row>
    <row r="18" spans="1:36" ht="79.900000000000006" customHeight="1">
      <c r="A18" s="1662"/>
      <c r="B18" s="1663"/>
      <c r="C18" s="1663"/>
      <c r="D18" s="1663"/>
      <c r="E18" s="1663"/>
      <c r="F18" s="1663"/>
      <c r="G18" s="1663"/>
      <c r="H18" s="1663"/>
      <c r="I18" s="1663"/>
      <c r="J18" s="1663"/>
      <c r="K18" s="1663"/>
      <c r="L18" s="1663"/>
      <c r="M18" s="1663"/>
      <c r="N18" s="1663"/>
      <c r="O18" s="1663"/>
      <c r="P18" s="1663"/>
      <c r="Q18" s="1663"/>
      <c r="R18" s="1663"/>
      <c r="S18" s="1663"/>
      <c r="T18" s="1663"/>
      <c r="U18" s="1663"/>
      <c r="V18" s="1663"/>
      <c r="W18" s="1663"/>
      <c r="X18" s="1663"/>
      <c r="Y18" s="1663"/>
      <c r="Z18" s="1663"/>
      <c r="AA18" s="1663"/>
      <c r="AB18" s="1663"/>
      <c r="AC18" s="1663"/>
      <c r="AD18" s="1663"/>
      <c r="AE18" s="1663"/>
      <c r="AF18" s="1663"/>
      <c r="AG18" s="1663"/>
      <c r="AH18" s="1663"/>
      <c r="AI18" s="1663"/>
      <c r="AJ18" s="1664"/>
    </row>
    <row r="20" spans="1:36" ht="22.5" customHeight="1">
      <c r="A20" s="746" t="s">
        <v>506</v>
      </c>
    </row>
    <row r="21" spans="1:36" ht="90" customHeight="1">
      <c r="A21" s="1665"/>
      <c r="B21" s="1666"/>
      <c r="C21" s="1666"/>
      <c r="D21" s="1666"/>
      <c r="E21" s="1666"/>
      <c r="F21" s="1666"/>
      <c r="G21" s="1666"/>
      <c r="H21" s="1666"/>
      <c r="I21" s="1666"/>
      <c r="J21" s="1666"/>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67"/>
    </row>
    <row r="23" spans="1:36" ht="22.5" customHeight="1">
      <c r="A23" s="746" t="s">
        <v>507</v>
      </c>
    </row>
    <row r="24" spans="1:36" ht="79.900000000000006" customHeight="1">
      <c r="A24" s="1668"/>
      <c r="B24" s="1669"/>
      <c r="C24" s="1669"/>
      <c r="D24" s="1669"/>
      <c r="E24" s="1669"/>
      <c r="F24" s="1669"/>
      <c r="G24" s="1669"/>
      <c r="H24" s="1669"/>
      <c r="I24" s="1669"/>
      <c r="J24" s="1669"/>
      <c r="K24" s="1669"/>
      <c r="L24" s="1669"/>
      <c r="M24" s="1669"/>
      <c r="N24" s="1669"/>
      <c r="O24" s="1669"/>
      <c r="P24" s="1669"/>
      <c r="Q24" s="1669"/>
      <c r="R24" s="1669"/>
      <c r="S24" s="1669"/>
      <c r="T24" s="1669"/>
      <c r="U24" s="1669"/>
      <c r="V24" s="1669"/>
      <c r="W24" s="1669"/>
      <c r="X24" s="1669"/>
      <c r="Y24" s="1669"/>
      <c r="Z24" s="1669"/>
      <c r="AA24" s="1669"/>
      <c r="AB24" s="1669"/>
      <c r="AC24" s="1669"/>
      <c r="AD24" s="1669"/>
      <c r="AE24" s="1669"/>
      <c r="AF24" s="1669"/>
      <c r="AG24" s="1669"/>
      <c r="AH24" s="1669"/>
      <c r="AI24" s="1669"/>
      <c r="AJ24" s="1670"/>
    </row>
    <row r="25" spans="1:36">
      <c r="A25" s="746" t="s">
        <v>131</v>
      </c>
      <c r="B25" s="746" t="s">
        <v>508</v>
      </c>
    </row>
    <row r="27" spans="1:36" ht="22.5" customHeight="1">
      <c r="A27" s="746" t="s">
        <v>509</v>
      </c>
    </row>
    <row r="28" spans="1:36">
      <c r="A28" s="1659" t="s">
        <v>510</v>
      </c>
      <c r="B28" s="1660"/>
      <c r="C28" s="1660"/>
      <c r="D28" s="1660"/>
      <c r="E28" s="1660"/>
      <c r="F28" s="1660"/>
      <c r="G28" s="1660"/>
      <c r="H28" s="1660"/>
      <c r="I28" s="1660"/>
      <c r="J28" s="1660"/>
      <c r="K28" s="1660"/>
      <c r="L28" s="1660"/>
      <c r="M28" s="1660"/>
      <c r="N28" s="1660"/>
      <c r="O28" s="1660"/>
      <c r="P28" s="1660"/>
      <c r="Q28" s="1660"/>
      <c r="R28" s="1660"/>
      <c r="S28" s="1660"/>
      <c r="T28" s="1660"/>
      <c r="U28" s="1660"/>
      <c r="V28" s="1660"/>
      <c r="W28" s="1660"/>
      <c r="X28" s="1660"/>
      <c r="Y28" s="1660"/>
      <c r="Z28" s="1660"/>
      <c r="AA28" s="1660"/>
      <c r="AB28" s="1660"/>
      <c r="AC28" s="1660"/>
      <c r="AD28" s="1660"/>
      <c r="AE28" s="1660"/>
      <c r="AF28" s="1660"/>
      <c r="AG28" s="1660"/>
      <c r="AH28" s="1660"/>
      <c r="AI28" s="1660"/>
      <c r="AJ28" s="1661"/>
    </row>
    <row r="29" spans="1:36" ht="79.900000000000006" customHeight="1">
      <c r="A29" s="1662"/>
      <c r="B29" s="1663"/>
      <c r="C29" s="1663"/>
      <c r="D29" s="1663"/>
      <c r="E29" s="1663"/>
      <c r="F29" s="1663"/>
      <c r="G29" s="1663"/>
      <c r="H29" s="1663"/>
      <c r="I29" s="1663"/>
      <c r="J29" s="1663"/>
      <c r="K29" s="1663"/>
      <c r="L29" s="1663"/>
      <c r="M29" s="1663"/>
      <c r="N29" s="1663"/>
      <c r="O29" s="1663"/>
      <c r="P29" s="1663"/>
      <c r="Q29" s="1663"/>
      <c r="R29" s="1663"/>
      <c r="S29" s="1663"/>
      <c r="T29" s="1663"/>
      <c r="U29" s="1663"/>
      <c r="V29" s="1663"/>
      <c r="W29" s="1663"/>
      <c r="X29" s="1663"/>
      <c r="Y29" s="1663"/>
      <c r="Z29" s="1663"/>
      <c r="AA29" s="1663"/>
      <c r="AB29" s="1663"/>
      <c r="AC29" s="1663"/>
      <c r="AD29" s="1663"/>
      <c r="AE29" s="1663"/>
      <c r="AF29" s="1663"/>
      <c r="AG29" s="1663"/>
      <c r="AH29" s="1663"/>
      <c r="AI29" s="1663"/>
      <c r="AJ29" s="1664"/>
    </row>
    <row r="31" spans="1:36">
      <c r="A31" s="757"/>
      <c r="B31" s="757"/>
      <c r="C31" s="757"/>
      <c r="D31" s="757"/>
      <c r="E31" s="757"/>
      <c r="F31" s="757"/>
      <c r="G31" s="757"/>
      <c r="H31" s="757"/>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c r="AJ31" s="757"/>
    </row>
    <row r="32" spans="1:36" s="763" customFormat="1" ht="19.5" customHeight="1">
      <c r="A32" s="758"/>
      <c r="B32" s="759"/>
      <c r="C32" s="758" t="s">
        <v>17</v>
      </c>
      <c r="D32" s="758"/>
      <c r="E32" s="1671"/>
      <c r="F32" s="1672"/>
      <c r="G32" s="758" t="s">
        <v>5</v>
      </c>
      <c r="H32" s="1671"/>
      <c r="I32" s="1672"/>
      <c r="J32" s="758" t="s">
        <v>4</v>
      </c>
      <c r="K32" s="1671"/>
      <c r="L32" s="1672"/>
      <c r="M32" s="758" t="s">
        <v>3</v>
      </c>
      <c r="N32" s="760"/>
      <c r="O32" s="760"/>
      <c r="P32" s="760"/>
      <c r="Q32" s="761"/>
      <c r="R32" s="1656" t="s">
        <v>497</v>
      </c>
      <c r="S32" s="1656"/>
      <c r="T32" s="1656"/>
      <c r="U32" s="1656"/>
      <c r="V32" s="1656"/>
      <c r="W32" s="1673" t="s">
        <v>498</v>
      </c>
      <c r="X32" s="1673"/>
      <c r="Y32" s="1673"/>
      <c r="Z32" s="1673"/>
      <c r="AA32" s="1673"/>
      <c r="AB32" s="1673"/>
      <c r="AC32" s="1673"/>
      <c r="AD32" s="1673"/>
      <c r="AE32" s="1673"/>
      <c r="AF32" s="1673"/>
      <c r="AG32" s="1673"/>
      <c r="AH32" s="1673"/>
      <c r="AI32" s="762"/>
      <c r="AJ32" s="760"/>
    </row>
    <row r="33" spans="1:36" s="763" customFormat="1" ht="19.5" customHeight="1">
      <c r="A33" s="758"/>
      <c r="B33" s="760"/>
      <c r="C33" s="758"/>
      <c r="D33" s="758"/>
      <c r="E33" s="758"/>
      <c r="F33" s="758"/>
      <c r="G33" s="758"/>
      <c r="H33" s="758"/>
      <c r="I33" s="758"/>
      <c r="J33" s="758"/>
      <c r="K33" s="758"/>
      <c r="L33" s="758"/>
      <c r="M33" s="758"/>
      <c r="N33" s="758"/>
      <c r="O33" s="758"/>
      <c r="P33" s="760"/>
      <c r="Q33" s="761"/>
      <c r="R33" s="1656" t="s">
        <v>499</v>
      </c>
      <c r="S33" s="1656"/>
      <c r="T33" s="1656"/>
      <c r="U33" s="1656"/>
      <c r="V33" s="1656"/>
      <c r="W33" s="1657"/>
      <c r="X33" s="1658"/>
      <c r="Y33" s="1658"/>
      <c r="Z33" s="1658"/>
      <c r="AA33" s="1658"/>
      <c r="AB33" s="1658"/>
      <c r="AC33" s="1658"/>
      <c r="AD33" s="1658"/>
      <c r="AE33" s="1658"/>
      <c r="AF33" s="1658"/>
      <c r="AG33" s="1658"/>
      <c r="AH33" s="1658"/>
      <c r="AI33" s="764"/>
      <c r="AJ33" s="760"/>
    </row>
  </sheetData>
  <mergeCells count="34">
    <mergeCell ref="R33:V33"/>
    <mergeCell ref="W33:AH33"/>
    <mergeCell ref="A17:AJ17"/>
    <mergeCell ref="A18:AJ18"/>
    <mergeCell ref="A21:AJ21"/>
    <mergeCell ref="A24:AJ24"/>
    <mergeCell ref="A28:AJ28"/>
    <mergeCell ref="A29:AJ29"/>
    <mergeCell ref="E32:F32"/>
    <mergeCell ref="H32:I32"/>
    <mergeCell ref="K32:L32"/>
    <mergeCell ref="R32:V32"/>
    <mergeCell ref="W32:AH32"/>
    <mergeCell ref="A13:F13"/>
    <mergeCell ref="G13:AJ13"/>
    <mergeCell ref="A14:F14"/>
    <mergeCell ref="G14:J14"/>
    <mergeCell ref="K14:O14"/>
    <mergeCell ref="P14:S14"/>
    <mergeCell ref="T14:X14"/>
    <mergeCell ref="Y14:AB14"/>
    <mergeCell ref="AC14:AJ14"/>
    <mergeCell ref="A9:F11"/>
    <mergeCell ref="H9:L9"/>
    <mergeCell ref="G10:AJ10"/>
    <mergeCell ref="G11:AJ11"/>
    <mergeCell ref="A12:F12"/>
    <mergeCell ref="G12:AJ12"/>
    <mergeCell ref="A3:V3"/>
    <mergeCell ref="W3:X3"/>
    <mergeCell ref="A7:F7"/>
    <mergeCell ref="G7:AJ7"/>
    <mergeCell ref="A8:F8"/>
    <mergeCell ref="G8:AJ8"/>
  </mergeCells>
  <phoneticPr fontId="9"/>
  <dataValidations count="2">
    <dataValidation imeMode="halfAlpha" allowBlank="1" showInputMessage="1" showErrorMessage="1" sqref="A14 K14 T14 H32:I32 K32:L32 E32:F32"/>
    <dataValidation imeMode="hiragana" allowBlank="1" showInputMessage="1" showErrorMessage="1" sqref="W33"/>
  </dataValidations>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B59"/>
  <sheetViews>
    <sheetView view="pageBreakPreview" topLeftCell="A7" zoomScaleNormal="100" zoomScaleSheetLayoutView="100" workbookViewId="0">
      <selection activeCell="U31" sqref="U31:Y31"/>
    </sheetView>
  </sheetViews>
  <sheetFormatPr defaultColWidth="9" defaultRowHeight="14.25"/>
  <cols>
    <col min="1" max="1" width="5.875" style="765" customWidth="1"/>
    <col min="2" max="2" width="2.625" style="766" customWidth="1"/>
    <col min="3" max="37" width="2.625" style="765" customWidth="1"/>
    <col min="38" max="39" width="3.625" style="765" customWidth="1"/>
    <col min="40" max="40" width="3" style="765" customWidth="1"/>
    <col min="41" max="49" width="4.875" style="765" customWidth="1"/>
    <col min="50" max="16384" width="9" style="765"/>
  </cols>
  <sheetData>
    <row r="1" spans="2:54" ht="21.2" customHeight="1">
      <c r="B1" s="1681" t="s">
        <v>511</v>
      </c>
      <c r="C1" s="1682"/>
      <c r="D1" s="1682"/>
      <c r="E1" s="1682"/>
      <c r="F1" s="1682"/>
      <c r="G1" s="1682"/>
      <c r="H1" s="1682"/>
      <c r="I1" s="1682"/>
      <c r="J1" s="1682"/>
      <c r="K1" s="1682"/>
      <c r="L1" s="1682"/>
      <c r="M1" s="1682"/>
      <c r="N1" s="1682"/>
      <c r="O1" s="1682"/>
      <c r="P1" s="1682"/>
      <c r="Q1" s="1682"/>
      <c r="R1" s="1682"/>
      <c r="S1" s="1682"/>
      <c r="T1" s="1682"/>
      <c r="U1" s="1682"/>
      <c r="V1" s="1682"/>
      <c r="W1" s="1682"/>
      <c r="X1" s="1682"/>
      <c r="Y1" s="1682"/>
      <c r="Z1" s="1682"/>
      <c r="AA1" s="1682"/>
      <c r="AB1" s="1682"/>
      <c r="AC1" s="1682"/>
      <c r="AD1" s="1682"/>
      <c r="AE1" s="1682"/>
      <c r="AF1" s="1682"/>
      <c r="AG1" s="1682"/>
      <c r="AH1" s="1682"/>
      <c r="AI1" s="1682"/>
      <c r="AJ1" s="1682"/>
      <c r="AK1" s="1682"/>
      <c r="AL1" s="1682"/>
      <c r="AM1" s="1682"/>
    </row>
    <row r="2" spans="2:54" ht="21.2" customHeight="1">
      <c r="B2" s="1683" t="s">
        <v>512</v>
      </c>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row>
    <row r="3" spans="2:54" ht="21.2" customHeight="1"/>
    <row r="4" spans="2:54" ht="21.2" customHeight="1">
      <c r="AB4" s="1684" t="s">
        <v>17</v>
      </c>
      <c r="AC4" s="1684"/>
      <c r="AD4" s="1685">
        <v>5</v>
      </c>
      <c r="AE4" s="1685"/>
      <c r="AF4" s="767" t="s">
        <v>5</v>
      </c>
      <c r="AG4" s="1686">
        <v>1</v>
      </c>
      <c r="AH4" s="1686"/>
      <c r="AI4" s="767" t="s">
        <v>14</v>
      </c>
      <c r="AJ4" s="1686">
        <v>5</v>
      </c>
      <c r="AK4" s="1686"/>
      <c r="AL4" s="765" t="s">
        <v>513</v>
      </c>
    </row>
    <row r="5" spans="2:54" ht="21.2" customHeight="1"/>
    <row r="6" spans="2:54" ht="21.2" customHeight="1">
      <c r="C6" s="1674" t="s">
        <v>514</v>
      </c>
      <c r="D6" s="1674"/>
      <c r="E6" s="1674"/>
      <c r="F6" s="1674"/>
      <c r="G6" s="1674"/>
      <c r="H6" s="1674"/>
      <c r="I6" s="1674"/>
      <c r="J6" s="1674"/>
      <c r="K6" s="768"/>
      <c r="L6" s="765" t="s">
        <v>515</v>
      </c>
    </row>
    <row r="7" spans="2:54" ht="21.2" customHeight="1"/>
    <row r="8" spans="2:54" ht="21.2" customHeight="1">
      <c r="U8" s="765" t="s">
        <v>516</v>
      </c>
      <c r="W8" s="769"/>
      <c r="X8" s="769"/>
      <c r="Y8" s="1675" t="s">
        <v>666</v>
      </c>
      <c r="Z8" s="1675"/>
      <c r="AA8" s="1675"/>
      <c r="AB8" s="1675"/>
      <c r="AC8" s="1675"/>
      <c r="AD8" s="1675"/>
      <c r="AE8" s="1675"/>
      <c r="AF8" s="1675"/>
      <c r="AG8" s="1675"/>
      <c r="AH8" s="1675"/>
      <c r="AI8" s="1675"/>
      <c r="AJ8" s="1675"/>
    </row>
    <row r="9" spans="2:54" ht="21.2" customHeight="1">
      <c r="R9" s="765" t="s">
        <v>517</v>
      </c>
      <c r="U9" s="765" t="s">
        <v>518</v>
      </c>
      <c r="W9" s="769"/>
      <c r="X9" s="769"/>
      <c r="Y9" s="1675" t="s">
        <v>667</v>
      </c>
      <c r="Z9" s="1675"/>
      <c r="AA9" s="1675"/>
      <c r="AB9" s="1675"/>
      <c r="AC9" s="1675"/>
      <c r="AD9" s="1675"/>
      <c r="AE9" s="1675"/>
      <c r="AF9" s="1675"/>
      <c r="AG9" s="1675"/>
      <c r="AH9" s="1675"/>
      <c r="AI9" s="1675"/>
      <c r="AJ9" s="1675"/>
    </row>
    <row r="10" spans="2:54" ht="21.2" customHeight="1">
      <c r="U10" s="765" t="s">
        <v>519</v>
      </c>
      <c r="W10" s="770"/>
      <c r="X10" s="770"/>
      <c r="Y10" s="1675" t="s">
        <v>668</v>
      </c>
      <c r="Z10" s="1675"/>
      <c r="AA10" s="1675"/>
      <c r="AB10" s="1675"/>
      <c r="AC10" s="1675"/>
      <c r="AD10" s="1675"/>
      <c r="AE10" s="1675"/>
      <c r="AF10" s="1675"/>
      <c r="AG10" s="1675"/>
      <c r="AH10" s="1675"/>
      <c r="AI10" s="1675"/>
      <c r="AJ10" s="1675"/>
    </row>
    <row r="11" spans="2:54" ht="21.2" customHeight="1">
      <c r="B11" s="771"/>
      <c r="C11" s="771"/>
      <c r="D11" s="771"/>
      <c r="E11" s="771"/>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Z11" s="772"/>
      <c r="BA11" s="773"/>
      <c r="BB11" s="774"/>
    </row>
    <row r="12" spans="2:54" ht="21.2" customHeight="1" thickBot="1">
      <c r="B12" s="769" t="s">
        <v>520</v>
      </c>
      <c r="C12" s="775"/>
      <c r="D12" s="775"/>
      <c r="E12" s="775"/>
      <c r="F12" s="775"/>
      <c r="G12" s="775"/>
      <c r="H12" s="775"/>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Z12" s="772"/>
      <c r="BA12" s="773"/>
      <c r="BB12" s="774"/>
    </row>
    <row r="13" spans="2:54" ht="35.25" customHeight="1">
      <c r="B13" s="1676" t="s">
        <v>521</v>
      </c>
      <c r="C13" s="1677"/>
      <c r="D13" s="1677"/>
      <c r="E13" s="1677"/>
      <c r="F13" s="1677"/>
      <c r="G13" s="1677"/>
      <c r="H13" s="1677"/>
      <c r="I13" s="1677"/>
      <c r="J13" s="1678"/>
      <c r="K13" s="1679" t="s">
        <v>669</v>
      </c>
      <c r="L13" s="1679"/>
      <c r="M13" s="1679"/>
      <c r="N13" s="1679"/>
      <c r="O13" s="1679"/>
      <c r="P13" s="1679"/>
      <c r="Q13" s="1679"/>
      <c r="R13" s="1679"/>
      <c r="S13" s="1679"/>
      <c r="T13" s="1679"/>
      <c r="U13" s="1679"/>
      <c r="V13" s="1679"/>
      <c r="W13" s="1679"/>
      <c r="X13" s="1679"/>
      <c r="Y13" s="1679"/>
      <c r="Z13" s="1679"/>
      <c r="AA13" s="1679"/>
      <c r="AB13" s="1679"/>
      <c r="AC13" s="1679"/>
      <c r="AD13" s="1679"/>
      <c r="AE13" s="1679"/>
      <c r="AF13" s="1679"/>
      <c r="AG13" s="1679"/>
      <c r="AH13" s="1679"/>
      <c r="AI13" s="1679"/>
      <c r="AJ13" s="1679"/>
      <c r="AK13" s="1679"/>
      <c r="AL13" s="1679"/>
      <c r="AM13" s="1680"/>
      <c r="AZ13" s="772"/>
      <c r="BA13" s="773"/>
      <c r="BB13" s="774"/>
    </row>
    <row r="14" spans="2:54" s="776" customFormat="1" ht="36" customHeight="1">
      <c r="B14" s="1701" t="s">
        <v>522</v>
      </c>
      <c r="C14" s="1702"/>
      <c r="D14" s="1702"/>
      <c r="E14" s="1702"/>
      <c r="F14" s="1702"/>
      <c r="G14" s="1702"/>
      <c r="H14" s="1702"/>
      <c r="I14" s="1702"/>
      <c r="J14" s="1703"/>
      <c r="K14" s="1704">
        <v>1111111111</v>
      </c>
      <c r="L14" s="1705"/>
      <c r="M14" s="1705"/>
      <c r="N14" s="1705"/>
      <c r="O14" s="1705"/>
      <c r="P14" s="1705"/>
      <c r="Q14" s="1705"/>
      <c r="R14" s="1705"/>
      <c r="S14" s="1705"/>
      <c r="T14" s="1705"/>
      <c r="U14" s="1705"/>
      <c r="V14" s="1705"/>
      <c r="W14" s="1705"/>
      <c r="X14" s="1705"/>
      <c r="Y14" s="1705"/>
      <c r="Z14" s="1705"/>
      <c r="AA14" s="1705"/>
      <c r="AB14" s="1705"/>
      <c r="AC14" s="1705"/>
      <c r="AD14" s="1705"/>
      <c r="AE14" s="1705"/>
      <c r="AF14" s="1705"/>
      <c r="AG14" s="1705"/>
      <c r="AH14" s="1705"/>
      <c r="AI14" s="1705"/>
      <c r="AJ14" s="1705"/>
      <c r="AK14" s="1705"/>
      <c r="AL14" s="1705"/>
      <c r="AM14" s="1706"/>
      <c r="AZ14" s="777"/>
      <c r="BA14" s="773"/>
      <c r="BB14" s="774"/>
    </row>
    <row r="15" spans="2:54" ht="21.2" customHeight="1">
      <c r="B15" s="1687" t="s">
        <v>523</v>
      </c>
      <c r="C15" s="1688"/>
      <c r="D15" s="1688"/>
      <c r="E15" s="1688"/>
      <c r="F15" s="1688"/>
      <c r="G15" s="1688"/>
      <c r="H15" s="1688"/>
      <c r="I15" s="1688"/>
      <c r="J15" s="1689"/>
      <c r="K15" s="1710" t="s">
        <v>524</v>
      </c>
      <c r="L15" s="1711"/>
      <c r="M15" s="1711"/>
      <c r="N15" s="1711"/>
      <c r="O15" s="1711"/>
      <c r="P15" s="1711"/>
      <c r="Q15" s="1712">
        <v>730</v>
      </c>
      <c r="R15" s="1713"/>
      <c r="S15" s="1713"/>
      <c r="T15" s="778" t="s">
        <v>160</v>
      </c>
      <c r="U15" s="1714" t="s">
        <v>670</v>
      </c>
      <c r="V15" s="1714"/>
      <c r="W15" s="1714"/>
      <c r="X15" s="1715"/>
      <c r="Y15" s="1716"/>
      <c r="Z15" s="1716"/>
      <c r="AA15" s="1716"/>
      <c r="AB15" s="1716"/>
      <c r="AC15" s="1716"/>
      <c r="AD15" s="1716"/>
      <c r="AE15" s="1716"/>
      <c r="AF15" s="1716"/>
      <c r="AG15" s="1716"/>
      <c r="AH15" s="1716"/>
      <c r="AI15" s="1716"/>
      <c r="AJ15" s="1716"/>
      <c r="AK15" s="1716"/>
      <c r="AL15" s="1716"/>
      <c r="AM15" s="1717"/>
      <c r="AZ15" s="777"/>
      <c r="BA15" s="773"/>
      <c r="BB15" s="774"/>
    </row>
    <row r="16" spans="2:54" ht="21.95" customHeight="1">
      <c r="B16" s="1707"/>
      <c r="C16" s="1708"/>
      <c r="D16" s="1708"/>
      <c r="E16" s="1708"/>
      <c r="F16" s="1708"/>
      <c r="G16" s="1708"/>
      <c r="H16" s="1708"/>
      <c r="I16" s="1708"/>
      <c r="J16" s="1709"/>
      <c r="K16" s="1710" t="s">
        <v>525</v>
      </c>
      <c r="L16" s="1711"/>
      <c r="M16" s="1711"/>
      <c r="N16" s="1711"/>
      <c r="O16" s="1711"/>
      <c r="P16" s="1711"/>
      <c r="Q16" s="1718" t="s">
        <v>671</v>
      </c>
      <c r="R16" s="1719"/>
      <c r="S16" s="1719"/>
      <c r="T16" s="1719"/>
      <c r="U16" s="1719"/>
      <c r="V16" s="1720" t="s">
        <v>672</v>
      </c>
      <c r="W16" s="1720"/>
      <c r="X16" s="1720"/>
      <c r="Y16" s="1720"/>
      <c r="Z16" s="1720"/>
      <c r="AA16" s="1720"/>
      <c r="AB16" s="1720"/>
      <c r="AC16" s="1720"/>
      <c r="AD16" s="1720"/>
      <c r="AE16" s="1720"/>
      <c r="AF16" s="1720"/>
      <c r="AG16" s="1720"/>
      <c r="AH16" s="1720"/>
      <c r="AI16" s="1720"/>
      <c r="AJ16" s="1720"/>
      <c r="AK16" s="1720"/>
      <c r="AL16" s="1720"/>
      <c r="AM16" s="1721"/>
      <c r="AZ16" s="777"/>
      <c r="BA16" s="773"/>
      <c r="BB16" s="774"/>
    </row>
    <row r="17" spans="2:54" ht="21.2" customHeight="1">
      <c r="B17" s="1687" t="s">
        <v>527</v>
      </c>
      <c r="C17" s="1688"/>
      <c r="D17" s="1688"/>
      <c r="E17" s="1688"/>
      <c r="F17" s="1688"/>
      <c r="G17" s="1688"/>
      <c r="H17" s="1688"/>
      <c r="I17" s="1688"/>
      <c r="J17" s="1689"/>
      <c r="K17" s="1693" t="s">
        <v>528</v>
      </c>
      <c r="L17" s="1693"/>
      <c r="M17" s="1693"/>
      <c r="N17" s="1693"/>
      <c r="O17" s="1693"/>
      <c r="P17" s="1694" t="s">
        <v>673</v>
      </c>
      <c r="Q17" s="1694"/>
      <c r="R17" s="1694"/>
      <c r="S17" s="1694"/>
      <c r="T17" s="1694"/>
      <c r="U17" s="1694"/>
      <c r="V17" s="1694"/>
      <c r="W17" s="1694"/>
      <c r="X17" s="1694"/>
      <c r="Y17" s="1693" t="s">
        <v>529</v>
      </c>
      <c r="Z17" s="1693"/>
      <c r="AA17" s="1693"/>
      <c r="AB17" s="1693"/>
      <c r="AC17" s="1693"/>
      <c r="AD17" s="1694" t="s">
        <v>674</v>
      </c>
      <c r="AE17" s="1694"/>
      <c r="AF17" s="1694"/>
      <c r="AG17" s="1694"/>
      <c r="AH17" s="1694"/>
      <c r="AI17" s="1694"/>
      <c r="AJ17" s="1694"/>
      <c r="AK17" s="1694"/>
      <c r="AL17" s="1694"/>
      <c r="AM17" s="1695"/>
      <c r="AZ17" s="777"/>
      <c r="BA17" s="773"/>
      <c r="BB17" s="774"/>
    </row>
    <row r="18" spans="2:54" ht="21.2" customHeight="1" thickBot="1">
      <c r="B18" s="1690"/>
      <c r="C18" s="1691"/>
      <c r="D18" s="1691"/>
      <c r="E18" s="1691"/>
      <c r="F18" s="1691"/>
      <c r="G18" s="1691"/>
      <c r="H18" s="1691"/>
      <c r="I18" s="1691"/>
      <c r="J18" s="1692"/>
      <c r="K18" s="1696" t="s">
        <v>530</v>
      </c>
      <c r="L18" s="1697"/>
      <c r="M18" s="1697"/>
      <c r="N18" s="1697"/>
      <c r="O18" s="1697"/>
      <c r="P18" s="1697"/>
      <c r="Q18" s="1697"/>
      <c r="R18" s="1697"/>
      <c r="S18" s="1697"/>
      <c r="T18" s="1698" t="s">
        <v>675</v>
      </c>
      <c r="U18" s="1699"/>
      <c r="V18" s="1699"/>
      <c r="W18" s="1699"/>
      <c r="X18" s="1699"/>
      <c r="Y18" s="1699"/>
      <c r="Z18" s="1699"/>
      <c r="AA18" s="1699"/>
      <c r="AB18" s="1699"/>
      <c r="AC18" s="1699"/>
      <c r="AD18" s="1699"/>
      <c r="AE18" s="1699"/>
      <c r="AF18" s="1699"/>
      <c r="AG18" s="1699"/>
      <c r="AH18" s="1699"/>
      <c r="AI18" s="1699"/>
      <c r="AJ18" s="1699"/>
      <c r="AK18" s="1699"/>
      <c r="AL18" s="1699"/>
      <c r="AM18" s="1700"/>
      <c r="AZ18" s="777"/>
      <c r="BA18" s="773"/>
      <c r="BB18" s="774"/>
    </row>
    <row r="19" spans="2:54" ht="21.2" customHeight="1" thickBot="1">
      <c r="B19" s="779"/>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Z19" s="777"/>
      <c r="BA19" s="773"/>
      <c r="BB19" s="774"/>
    </row>
    <row r="20" spans="2:54" ht="21.2" customHeight="1">
      <c r="B20" s="1773" t="s">
        <v>531</v>
      </c>
      <c r="C20" s="1776" t="s">
        <v>532</v>
      </c>
      <c r="D20" s="1776"/>
      <c r="E20" s="1776"/>
      <c r="F20" s="1776"/>
      <c r="G20" s="1776"/>
      <c r="H20" s="1776"/>
      <c r="I20" s="1776"/>
      <c r="J20" s="1776"/>
      <c r="K20" s="1776"/>
      <c r="L20" s="1778" t="s">
        <v>533</v>
      </c>
      <c r="M20" s="1779"/>
      <c r="N20" s="1782" t="s">
        <v>534</v>
      </c>
      <c r="O20" s="1782"/>
      <c r="P20" s="1782"/>
      <c r="Q20" s="1782"/>
      <c r="R20" s="1782"/>
      <c r="S20" s="1782"/>
      <c r="T20" s="1783"/>
      <c r="U20" s="1785" t="s">
        <v>535</v>
      </c>
      <c r="V20" s="1782"/>
      <c r="W20" s="1782"/>
      <c r="X20" s="1782"/>
      <c r="Y20" s="1783"/>
      <c r="Z20" s="1786" t="s">
        <v>536</v>
      </c>
      <c r="AA20" s="1787"/>
      <c r="AB20" s="1787"/>
      <c r="AC20" s="1787"/>
      <c r="AD20" s="1787"/>
      <c r="AE20" s="1787"/>
      <c r="AF20" s="1787"/>
      <c r="AG20" s="1787"/>
      <c r="AH20" s="1787"/>
      <c r="AI20" s="1787"/>
      <c r="AJ20" s="1787"/>
      <c r="AK20" s="1787"/>
      <c r="AL20" s="1787"/>
      <c r="AM20" s="1788"/>
      <c r="AZ20" s="777"/>
      <c r="BA20" s="773"/>
      <c r="BB20" s="774"/>
    </row>
    <row r="21" spans="2:54" ht="21.2" customHeight="1">
      <c r="B21" s="1774"/>
      <c r="C21" s="1777"/>
      <c r="D21" s="1777"/>
      <c r="E21" s="1777"/>
      <c r="F21" s="1777"/>
      <c r="G21" s="1777"/>
      <c r="H21" s="1777"/>
      <c r="I21" s="1777"/>
      <c r="J21" s="1777"/>
      <c r="K21" s="1777"/>
      <c r="L21" s="1780"/>
      <c r="M21" s="1781"/>
      <c r="N21" s="1711"/>
      <c r="O21" s="1711"/>
      <c r="P21" s="1711"/>
      <c r="Q21" s="1711"/>
      <c r="R21" s="1711"/>
      <c r="S21" s="1711"/>
      <c r="T21" s="1784"/>
      <c r="U21" s="1710"/>
      <c r="V21" s="1711"/>
      <c r="W21" s="1711"/>
      <c r="X21" s="1711"/>
      <c r="Y21" s="1784"/>
      <c r="Z21" s="1789" t="s">
        <v>537</v>
      </c>
      <c r="AA21" s="1716"/>
      <c r="AB21" s="1716"/>
      <c r="AC21" s="1716"/>
      <c r="AD21" s="1716"/>
      <c r="AE21" s="1716"/>
      <c r="AF21" s="1790"/>
      <c r="AG21" s="1789" t="s">
        <v>538</v>
      </c>
      <c r="AH21" s="1716"/>
      <c r="AI21" s="1716"/>
      <c r="AJ21" s="1716"/>
      <c r="AK21" s="1716"/>
      <c r="AL21" s="1716"/>
      <c r="AM21" s="1717"/>
      <c r="AZ21" s="777"/>
      <c r="BA21" s="773"/>
      <c r="BB21" s="774"/>
    </row>
    <row r="22" spans="2:54" ht="21" customHeight="1">
      <c r="B22" s="1774"/>
      <c r="C22" s="1752" t="s">
        <v>539</v>
      </c>
      <c r="D22" s="1728" t="s">
        <v>540</v>
      </c>
      <c r="E22" s="1728"/>
      <c r="F22" s="1728"/>
      <c r="G22" s="1728"/>
      <c r="H22" s="1728"/>
      <c r="I22" s="1728"/>
      <c r="J22" s="1728"/>
      <c r="K22" s="1728"/>
      <c r="L22" s="1722" t="s">
        <v>541</v>
      </c>
      <c r="M22" s="1723"/>
      <c r="N22" s="1718" t="s">
        <v>541</v>
      </c>
      <c r="O22" s="1719"/>
      <c r="P22" s="1719"/>
      <c r="Q22" s="1719"/>
      <c r="R22" s="1719"/>
      <c r="S22" s="1719"/>
      <c r="T22" s="1724"/>
      <c r="U22" s="1732"/>
      <c r="V22" s="1730"/>
      <c r="W22" s="1730"/>
      <c r="X22" s="1730"/>
      <c r="Y22" s="1731"/>
      <c r="Z22" s="1755"/>
      <c r="AA22" s="1756"/>
      <c r="AB22" s="1756"/>
      <c r="AC22" s="1756"/>
      <c r="AD22" s="1756"/>
      <c r="AE22" s="1756"/>
      <c r="AF22" s="1757"/>
      <c r="AG22" s="1764"/>
      <c r="AH22" s="1765"/>
      <c r="AI22" s="1765"/>
      <c r="AJ22" s="1765"/>
      <c r="AK22" s="1765"/>
      <c r="AL22" s="1765"/>
      <c r="AM22" s="1766"/>
      <c r="AZ22" s="777"/>
      <c r="BA22" s="773"/>
      <c r="BB22" s="774"/>
    </row>
    <row r="23" spans="2:54" ht="21" customHeight="1">
      <c r="B23" s="1774"/>
      <c r="C23" s="1753"/>
      <c r="D23" s="1728" t="s">
        <v>542</v>
      </c>
      <c r="E23" s="1728"/>
      <c r="F23" s="1728"/>
      <c r="G23" s="1728"/>
      <c r="H23" s="1728"/>
      <c r="I23" s="1728"/>
      <c r="J23" s="1728"/>
      <c r="K23" s="1728"/>
      <c r="L23" s="1722" t="s">
        <v>541</v>
      </c>
      <c r="M23" s="1723"/>
      <c r="N23" s="1718" t="s">
        <v>541</v>
      </c>
      <c r="O23" s="1719"/>
      <c r="P23" s="1719"/>
      <c r="Q23" s="1719"/>
      <c r="R23" s="1719"/>
      <c r="S23" s="1719"/>
      <c r="T23" s="1724"/>
      <c r="U23" s="1729"/>
      <c r="V23" s="1730"/>
      <c r="W23" s="1730"/>
      <c r="X23" s="1730"/>
      <c r="Y23" s="1731"/>
      <c r="Z23" s="1758"/>
      <c r="AA23" s="1759"/>
      <c r="AB23" s="1759"/>
      <c r="AC23" s="1759"/>
      <c r="AD23" s="1759"/>
      <c r="AE23" s="1759"/>
      <c r="AF23" s="1760"/>
      <c r="AG23" s="1767"/>
      <c r="AH23" s="1768"/>
      <c r="AI23" s="1768"/>
      <c r="AJ23" s="1768"/>
      <c r="AK23" s="1768"/>
      <c r="AL23" s="1768"/>
      <c r="AM23" s="1769"/>
      <c r="AZ23" s="777"/>
      <c r="BA23" s="773"/>
      <c r="BB23" s="774"/>
    </row>
    <row r="24" spans="2:54" ht="21" customHeight="1">
      <c r="B24" s="1774"/>
      <c r="C24" s="1753"/>
      <c r="D24" s="1733" t="s">
        <v>543</v>
      </c>
      <c r="E24" s="1734"/>
      <c r="F24" s="1734"/>
      <c r="G24" s="1734"/>
      <c r="H24" s="1734"/>
      <c r="I24" s="1734"/>
      <c r="J24" s="1734"/>
      <c r="K24" s="1735"/>
      <c r="L24" s="1722" t="s">
        <v>541</v>
      </c>
      <c r="M24" s="1723"/>
      <c r="N24" s="1718" t="s">
        <v>541</v>
      </c>
      <c r="O24" s="1719"/>
      <c r="P24" s="1719"/>
      <c r="Q24" s="1719"/>
      <c r="R24" s="1719"/>
      <c r="S24" s="1719"/>
      <c r="T24" s="1724"/>
      <c r="U24" s="1725"/>
      <c r="V24" s="1726"/>
      <c r="W24" s="1726"/>
      <c r="X24" s="1726"/>
      <c r="Y24" s="1727"/>
      <c r="Z24" s="1758"/>
      <c r="AA24" s="1759"/>
      <c r="AB24" s="1759"/>
      <c r="AC24" s="1759"/>
      <c r="AD24" s="1759"/>
      <c r="AE24" s="1759"/>
      <c r="AF24" s="1760"/>
      <c r="AG24" s="1767"/>
      <c r="AH24" s="1768"/>
      <c r="AI24" s="1768"/>
      <c r="AJ24" s="1768"/>
      <c r="AK24" s="1768"/>
      <c r="AL24" s="1768"/>
      <c r="AM24" s="1769"/>
      <c r="AZ24" s="777"/>
      <c r="BA24" s="773"/>
      <c r="BB24" s="774"/>
    </row>
    <row r="25" spans="2:54" ht="21" customHeight="1">
      <c r="B25" s="1774"/>
      <c r="C25" s="1753"/>
      <c r="D25" s="1728" t="s">
        <v>544</v>
      </c>
      <c r="E25" s="1728"/>
      <c r="F25" s="1728"/>
      <c r="G25" s="1728"/>
      <c r="H25" s="1728"/>
      <c r="I25" s="1728"/>
      <c r="J25" s="1728"/>
      <c r="K25" s="1728"/>
      <c r="L25" s="1722" t="s">
        <v>541</v>
      </c>
      <c r="M25" s="1723"/>
      <c r="N25" s="1718" t="s">
        <v>541</v>
      </c>
      <c r="O25" s="1719"/>
      <c r="P25" s="1719"/>
      <c r="Q25" s="1719"/>
      <c r="R25" s="1719"/>
      <c r="S25" s="1719"/>
      <c r="T25" s="1724"/>
      <c r="U25" s="1729"/>
      <c r="V25" s="1730"/>
      <c r="W25" s="1730"/>
      <c r="X25" s="1730"/>
      <c r="Y25" s="1731"/>
      <c r="Z25" s="1758"/>
      <c r="AA25" s="1759"/>
      <c r="AB25" s="1759"/>
      <c r="AC25" s="1759"/>
      <c r="AD25" s="1759"/>
      <c r="AE25" s="1759"/>
      <c r="AF25" s="1760"/>
      <c r="AG25" s="1767"/>
      <c r="AH25" s="1768"/>
      <c r="AI25" s="1768"/>
      <c r="AJ25" s="1768"/>
      <c r="AK25" s="1768"/>
      <c r="AL25" s="1768"/>
      <c r="AM25" s="1769"/>
      <c r="AZ25" s="777"/>
      <c r="BA25" s="773"/>
      <c r="BB25" s="774"/>
    </row>
    <row r="26" spans="2:54" ht="21" customHeight="1">
      <c r="B26" s="1774"/>
      <c r="C26" s="1753"/>
      <c r="D26" s="1728" t="s">
        <v>221</v>
      </c>
      <c r="E26" s="1728"/>
      <c r="F26" s="1728"/>
      <c r="G26" s="1728"/>
      <c r="H26" s="1728"/>
      <c r="I26" s="1728"/>
      <c r="J26" s="1728"/>
      <c r="K26" s="1728"/>
      <c r="L26" s="1722" t="s">
        <v>541</v>
      </c>
      <c r="M26" s="1723"/>
      <c r="N26" s="1718" t="s">
        <v>541</v>
      </c>
      <c r="O26" s="1719"/>
      <c r="P26" s="1719"/>
      <c r="Q26" s="1719"/>
      <c r="R26" s="1719"/>
      <c r="S26" s="1719"/>
      <c r="T26" s="1724"/>
      <c r="U26" s="1729"/>
      <c r="V26" s="1730"/>
      <c r="W26" s="1730"/>
      <c r="X26" s="1730"/>
      <c r="Y26" s="1731"/>
      <c r="Z26" s="1758"/>
      <c r="AA26" s="1759"/>
      <c r="AB26" s="1759"/>
      <c r="AC26" s="1759"/>
      <c r="AD26" s="1759"/>
      <c r="AE26" s="1759"/>
      <c r="AF26" s="1760"/>
      <c r="AG26" s="1767"/>
      <c r="AH26" s="1768"/>
      <c r="AI26" s="1768"/>
      <c r="AJ26" s="1768"/>
      <c r="AK26" s="1768"/>
      <c r="AL26" s="1768"/>
      <c r="AM26" s="1769"/>
      <c r="AZ26" s="777"/>
      <c r="BA26" s="773"/>
      <c r="BB26" s="774"/>
    </row>
    <row r="27" spans="2:54" ht="21" customHeight="1">
      <c r="B27" s="1774"/>
      <c r="C27" s="1753"/>
      <c r="D27" s="1728" t="s">
        <v>222</v>
      </c>
      <c r="E27" s="1728"/>
      <c r="F27" s="1728"/>
      <c r="G27" s="1728"/>
      <c r="H27" s="1728"/>
      <c r="I27" s="1728"/>
      <c r="J27" s="1728"/>
      <c r="K27" s="1728"/>
      <c r="L27" s="1722" t="s">
        <v>541</v>
      </c>
      <c r="M27" s="1723"/>
      <c r="N27" s="1718" t="s">
        <v>541</v>
      </c>
      <c r="O27" s="1719"/>
      <c r="P27" s="1719"/>
      <c r="Q27" s="1719"/>
      <c r="R27" s="1719"/>
      <c r="S27" s="1719"/>
      <c r="T27" s="1724"/>
      <c r="U27" s="1729"/>
      <c r="V27" s="1730"/>
      <c r="W27" s="1730"/>
      <c r="X27" s="1730"/>
      <c r="Y27" s="1731"/>
      <c r="Z27" s="1758"/>
      <c r="AA27" s="1759"/>
      <c r="AB27" s="1759"/>
      <c r="AC27" s="1759"/>
      <c r="AD27" s="1759"/>
      <c r="AE27" s="1759"/>
      <c r="AF27" s="1760"/>
      <c r="AG27" s="1767"/>
      <c r="AH27" s="1768"/>
      <c r="AI27" s="1768"/>
      <c r="AJ27" s="1768"/>
      <c r="AK27" s="1768"/>
      <c r="AL27" s="1768"/>
      <c r="AM27" s="1769"/>
      <c r="AZ27" s="777"/>
      <c r="BA27" s="773"/>
      <c r="BB27" s="774"/>
    </row>
    <row r="28" spans="2:54" ht="21" customHeight="1">
      <c r="B28" s="1774"/>
      <c r="C28" s="1753"/>
      <c r="D28" s="1728" t="s">
        <v>545</v>
      </c>
      <c r="E28" s="1728"/>
      <c r="F28" s="1728"/>
      <c r="G28" s="1728"/>
      <c r="H28" s="1728"/>
      <c r="I28" s="1728"/>
      <c r="J28" s="1728"/>
      <c r="K28" s="1728"/>
      <c r="L28" s="1722" t="s">
        <v>541</v>
      </c>
      <c r="M28" s="1723"/>
      <c r="N28" s="1718" t="s">
        <v>541</v>
      </c>
      <c r="O28" s="1719"/>
      <c r="P28" s="1719"/>
      <c r="Q28" s="1719"/>
      <c r="R28" s="1719"/>
      <c r="S28" s="1719"/>
      <c r="T28" s="1724"/>
      <c r="U28" s="1729"/>
      <c r="V28" s="1730"/>
      <c r="W28" s="1730"/>
      <c r="X28" s="1730"/>
      <c r="Y28" s="1731"/>
      <c r="Z28" s="1758"/>
      <c r="AA28" s="1759"/>
      <c r="AB28" s="1759"/>
      <c r="AC28" s="1759"/>
      <c r="AD28" s="1759"/>
      <c r="AE28" s="1759"/>
      <c r="AF28" s="1760"/>
      <c r="AG28" s="1767"/>
      <c r="AH28" s="1768"/>
      <c r="AI28" s="1768"/>
      <c r="AJ28" s="1768"/>
      <c r="AK28" s="1768"/>
      <c r="AL28" s="1768"/>
      <c r="AM28" s="1769"/>
      <c r="AZ28" s="777"/>
      <c r="BA28" s="773"/>
      <c r="BB28" s="774"/>
    </row>
    <row r="29" spans="2:54" ht="21" customHeight="1">
      <c r="B29" s="1774"/>
      <c r="C29" s="1753"/>
      <c r="D29" s="1728" t="s">
        <v>546</v>
      </c>
      <c r="E29" s="1728"/>
      <c r="F29" s="1728"/>
      <c r="G29" s="1728"/>
      <c r="H29" s="1728"/>
      <c r="I29" s="1728"/>
      <c r="J29" s="1728"/>
      <c r="K29" s="1728"/>
      <c r="L29" s="1736"/>
      <c r="M29" s="1737"/>
      <c r="N29" s="1738"/>
      <c r="O29" s="1739"/>
      <c r="P29" s="1739"/>
      <c r="Q29" s="1739"/>
      <c r="R29" s="1739"/>
      <c r="S29" s="1739"/>
      <c r="T29" s="1740"/>
      <c r="U29" s="1741"/>
      <c r="V29" s="1742"/>
      <c r="W29" s="1742"/>
      <c r="X29" s="1742"/>
      <c r="Y29" s="1743"/>
      <c r="Z29" s="1758"/>
      <c r="AA29" s="1759"/>
      <c r="AB29" s="1759"/>
      <c r="AC29" s="1759"/>
      <c r="AD29" s="1759"/>
      <c r="AE29" s="1759"/>
      <c r="AF29" s="1760"/>
      <c r="AG29" s="1767"/>
      <c r="AH29" s="1768"/>
      <c r="AI29" s="1768"/>
      <c r="AJ29" s="1768"/>
      <c r="AK29" s="1768"/>
      <c r="AL29" s="1768"/>
      <c r="AM29" s="1769"/>
      <c r="AZ29" s="777"/>
      <c r="BA29" s="773"/>
      <c r="BB29" s="774"/>
    </row>
    <row r="30" spans="2:54" ht="21" customHeight="1">
      <c r="B30" s="1774"/>
      <c r="C30" s="1753"/>
      <c r="D30" s="1728" t="s">
        <v>223</v>
      </c>
      <c r="E30" s="1728"/>
      <c r="F30" s="1728"/>
      <c r="G30" s="1728"/>
      <c r="H30" s="1728"/>
      <c r="I30" s="1728"/>
      <c r="J30" s="1728"/>
      <c r="K30" s="1728"/>
      <c r="L30" s="1722" t="s">
        <v>676</v>
      </c>
      <c r="M30" s="1723"/>
      <c r="N30" s="1718" t="s">
        <v>655</v>
      </c>
      <c r="O30" s="1719"/>
      <c r="P30" s="1719"/>
      <c r="Q30" s="1719"/>
      <c r="R30" s="1719"/>
      <c r="S30" s="1719"/>
      <c r="T30" s="1724"/>
      <c r="U30" s="1732">
        <v>45017</v>
      </c>
      <c r="V30" s="1730"/>
      <c r="W30" s="1730"/>
      <c r="X30" s="1730"/>
      <c r="Y30" s="1731"/>
      <c r="Z30" s="1758"/>
      <c r="AA30" s="1759"/>
      <c r="AB30" s="1759"/>
      <c r="AC30" s="1759"/>
      <c r="AD30" s="1759"/>
      <c r="AE30" s="1759"/>
      <c r="AF30" s="1760"/>
      <c r="AG30" s="1767"/>
      <c r="AH30" s="1768"/>
      <c r="AI30" s="1768"/>
      <c r="AJ30" s="1768"/>
      <c r="AK30" s="1768"/>
      <c r="AL30" s="1768"/>
      <c r="AM30" s="1769"/>
      <c r="AZ30" s="777"/>
      <c r="BA30" s="773"/>
      <c r="BB30" s="774"/>
    </row>
    <row r="31" spans="2:54" ht="21" customHeight="1">
      <c r="B31" s="1774"/>
      <c r="C31" s="1752" t="s">
        <v>547</v>
      </c>
      <c r="D31" s="1728" t="s">
        <v>323</v>
      </c>
      <c r="E31" s="1728"/>
      <c r="F31" s="1728"/>
      <c r="G31" s="1728"/>
      <c r="H31" s="1728"/>
      <c r="I31" s="1728"/>
      <c r="J31" s="1728"/>
      <c r="K31" s="1728"/>
      <c r="L31" s="1722"/>
      <c r="M31" s="1723"/>
      <c r="N31" s="1718" t="s">
        <v>541</v>
      </c>
      <c r="O31" s="1719"/>
      <c r="P31" s="1719"/>
      <c r="Q31" s="1719"/>
      <c r="R31" s="1719"/>
      <c r="S31" s="1719"/>
      <c r="T31" s="1724"/>
      <c r="U31" s="1729"/>
      <c r="V31" s="1730"/>
      <c r="W31" s="1730"/>
      <c r="X31" s="1730"/>
      <c r="Y31" s="1731"/>
      <c r="Z31" s="1758"/>
      <c r="AA31" s="1759"/>
      <c r="AB31" s="1759"/>
      <c r="AC31" s="1759"/>
      <c r="AD31" s="1759"/>
      <c r="AE31" s="1759"/>
      <c r="AF31" s="1760"/>
      <c r="AG31" s="1767"/>
      <c r="AH31" s="1768"/>
      <c r="AI31" s="1768"/>
      <c r="AJ31" s="1768"/>
      <c r="AK31" s="1768"/>
      <c r="AL31" s="1768"/>
      <c r="AM31" s="1769"/>
      <c r="AZ31" s="777"/>
      <c r="BA31" s="773"/>
      <c r="BB31" s="774"/>
    </row>
    <row r="32" spans="2:54" ht="21" customHeight="1">
      <c r="B32" s="1774"/>
      <c r="C32" s="1753"/>
      <c r="D32" s="1728" t="s">
        <v>224</v>
      </c>
      <c r="E32" s="1728"/>
      <c r="F32" s="1728"/>
      <c r="G32" s="1728"/>
      <c r="H32" s="1728"/>
      <c r="I32" s="1728"/>
      <c r="J32" s="1728"/>
      <c r="K32" s="1728"/>
      <c r="L32" s="1722"/>
      <c r="M32" s="1723"/>
      <c r="N32" s="1718" t="s">
        <v>541</v>
      </c>
      <c r="O32" s="1719"/>
      <c r="P32" s="1719"/>
      <c r="Q32" s="1719"/>
      <c r="R32" s="1719"/>
      <c r="S32" s="1719"/>
      <c r="T32" s="1724"/>
      <c r="U32" s="1729"/>
      <c r="V32" s="1730"/>
      <c r="W32" s="1730"/>
      <c r="X32" s="1730"/>
      <c r="Y32" s="1731"/>
      <c r="Z32" s="1758"/>
      <c r="AA32" s="1759"/>
      <c r="AB32" s="1759"/>
      <c r="AC32" s="1759"/>
      <c r="AD32" s="1759"/>
      <c r="AE32" s="1759"/>
      <c r="AF32" s="1760"/>
      <c r="AG32" s="1767"/>
      <c r="AH32" s="1768"/>
      <c r="AI32" s="1768"/>
      <c r="AJ32" s="1768"/>
      <c r="AK32" s="1768"/>
      <c r="AL32" s="1768"/>
      <c r="AM32" s="1769"/>
      <c r="AZ32" s="777"/>
      <c r="BA32" s="773"/>
      <c r="BB32" s="774"/>
    </row>
    <row r="33" spans="2:54" ht="21" customHeight="1">
      <c r="B33" s="1774"/>
      <c r="C33" s="1753"/>
      <c r="D33" s="1728" t="s">
        <v>225</v>
      </c>
      <c r="E33" s="1728"/>
      <c r="F33" s="1728"/>
      <c r="G33" s="1728"/>
      <c r="H33" s="1728"/>
      <c r="I33" s="1728"/>
      <c r="J33" s="1728"/>
      <c r="K33" s="1728"/>
      <c r="L33" s="1722"/>
      <c r="M33" s="1723"/>
      <c r="N33" s="1718" t="s">
        <v>541</v>
      </c>
      <c r="O33" s="1719"/>
      <c r="P33" s="1719"/>
      <c r="Q33" s="1719"/>
      <c r="R33" s="1719"/>
      <c r="S33" s="1719"/>
      <c r="T33" s="1724"/>
      <c r="U33" s="1729"/>
      <c r="V33" s="1730"/>
      <c r="W33" s="1730"/>
      <c r="X33" s="1730"/>
      <c r="Y33" s="1731"/>
      <c r="Z33" s="1758"/>
      <c r="AA33" s="1759"/>
      <c r="AB33" s="1759"/>
      <c r="AC33" s="1759"/>
      <c r="AD33" s="1759"/>
      <c r="AE33" s="1759"/>
      <c r="AF33" s="1760"/>
      <c r="AG33" s="1767"/>
      <c r="AH33" s="1768"/>
      <c r="AI33" s="1768"/>
      <c r="AJ33" s="1768"/>
      <c r="AK33" s="1768"/>
      <c r="AL33" s="1768"/>
      <c r="AM33" s="1769"/>
      <c r="AZ33" s="781"/>
      <c r="BA33" s="773"/>
      <c r="BB33" s="774"/>
    </row>
    <row r="34" spans="2:54" ht="21" customHeight="1">
      <c r="B34" s="1774"/>
      <c r="C34" s="1753"/>
      <c r="D34" s="1728" t="s">
        <v>226</v>
      </c>
      <c r="E34" s="1728"/>
      <c r="F34" s="1728"/>
      <c r="G34" s="1728"/>
      <c r="H34" s="1728"/>
      <c r="I34" s="1728"/>
      <c r="J34" s="1728"/>
      <c r="K34" s="1728"/>
      <c r="L34" s="1722"/>
      <c r="M34" s="1723"/>
      <c r="N34" s="1718" t="s">
        <v>541</v>
      </c>
      <c r="O34" s="1719"/>
      <c r="P34" s="1719"/>
      <c r="Q34" s="1719"/>
      <c r="R34" s="1719"/>
      <c r="S34" s="1719"/>
      <c r="T34" s="1724"/>
      <c r="U34" s="1729"/>
      <c r="V34" s="1730"/>
      <c r="W34" s="1730"/>
      <c r="X34" s="1730"/>
      <c r="Y34" s="1731"/>
      <c r="Z34" s="1758"/>
      <c r="AA34" s="1759"/>
      <c r="AB34" s="1759"/>
      <c r="AC34" s="1759"/>
      <c r="AD34" s="1759"/>
      <c r="AE34" s="1759"/>
      <c r="AF34" s="1760"/>
      <c r="AG34" s="1767"/>
      <c r="AH34" s="1768"/>
      <c r="AI34" s="1768"/>
      <c r="AJ34" s="1768"/>
      <c r="AK34" s="1768"/>
      <c r="AL34" s="1768"/>
      <c r="AM34" s="1769"/>
    </row>
    <row r="35" spans="2:54" ht="21" customHeight="1">
      <c r="B35" s="1774"/>
      <c r="C35" s="1753"/>
      <c r="D35" s="1728" t="s">
        <v>227</v>
      </c>
      <c r="E35" s="1728"/>
      <c r="F35" s="1728"/>
      <c r="G35" s="1728"/>
      <c r="H35" s="1728"/>
      <c r="I35" s="1728"/>
      <c r="J35" s="1728"/>
      <c r="K35" s="1728"/>
      <c r="L35" s="1722"/>
      <c r="M35" s="1723"/>
      <c r="N35" s="1718" t="s">
        <v>541</v>
      </c>
      <c r="O35" s="1719"/>
      <c r="P35" s="1719"/>
      <c r="Q35" s="1719"/>
      <c r="R35" s="1719"/>
      <c r="S35" s="1719"/>
      <c r="T35" s="1724"/>
      <c r="U35" s="1729"/>
      <c r="V35" s="1730"/>
      <c r="W35" s="1730"/>
      <c r="X35" s="1730"/>
      <c r="Y35" s="1731"/>
      <c r="Z35" s="1758"/>
      <c r="AA35" s="1759"/>
      <c r="AB35" s="1759"/>
      <c r="AC35" s="1759"/>
      <c r="AD35" s="1759"/>
      <c r="AE35" s="1759"/>
      <c r="AF35" s="1760"/>
      <c r="AG35" s="1767"/>
      <c r="AH35" s="1768"/>
      <c r="AI35" s="1768"/>
      <c r="AJ35" s="1768"/>
      <c r="AK35" s="1768"/>
      <c r="AL35" s="1768"/>
      <c r="AM35" s="1769"/>
    </row>
    <row r="36" spans="2:54" ht="21" customHeight="1">
      <c r="B36" s="1774"/>
      <c r="C36" s="1753"/>
      <c r="D36" s="1733" t="s">
        <v>548</v>
      </c>
      <c r="E36" s="1734"/>
      <c r="F36" s="1734"/>
      <c r="G36" s="1734"/>
      <c r="H36" s="1734"/>
      <c r="I36" s="1734"/>
      <c r="J36" s="1734"/>
      <c r="K36" s="1735"/>
      <c r="L36" s="1736"/>
      <c r="M36" s="1737"/>
      <c r="N36" s="1738"/>
      <c r="O36" s="1739"/>
      <c r="P36" s="1739"/>
      <c r="Q36" s="1739"/>
      <c r="R36" s="1739"/>
      <c r="S36" s="1739"/>
      <c r="T36" s="1740"/>
      <c r="U36" s="1741"/>
      <c r="V36" s="1742"/>
      <c r="W36" s="1742"/>
      <c r="X36" s="1742"/>
      <c r="Y36" s="1743"/>
      <c r="Z36" s="1758"/>
      <c r="AA36" s="1759"/>
      <c r="AB36" s="1759"/>
      <c r="AC36" s="1759"/>
      <c r="AD36" s="1759"/>
      <c r="AE36" s="1759"/>
      <c r="AF36" s="1760"/>
      <c r="AG36" s="1767"/>
      <c r="AH36" s="1768"/>
      <c r="AI36" s="1768"/>
      <c r="AJ36" s="1768"/>
      <c r="AK36" s="1768"/>
      <c r="AL36" s="1768"/>
      <c r="AM36" s="1769"/>
    </row>
    <row r="37" spans="2:54" ht="21" customHeight="1">
      <c r="B37" s="1774"/>
      <c r="C37" s="1753"/>
      <c r="D37" s="1733" t="s">
        <v>549</v>
      </c>
      <c r="E37" s="1734"/>
      <c r="F37" s="1734"/>
      <c r="G37" s="1734"/>
      <c r="H37" s="1734"/>
      <c r="I37" s="1734"/>
      <c r="J37" s="1734"/>
      <c r="K37" s="1735"/>
      <c r="L37" s="1736"/>
      <c r="M37" s="1737"/>
      <c r="N37" s="1738"/>
      <c r="O37" s="1739"/>
      <c r="P37" s="1739"/>
      <c r="Q37" s="1739"/>
      <c r="R37" s="1739"/>
      <c r="S37" s="1739"/>
      <c r="T37" s="1740"/>
      <c r="U37" s="1741"/>
      <c r="V37" s="1742"/>
      <c r="W37" s="1742"/>
      <c r="X37" s="1742"/>
      <c r="Y37" s="1743"/>
      <c r="Z37" s="1758"/>
      <c r="AA37" s="1759"/>
      <c r="AB37" s="1759"/>
      <c r="AC37" s="1759"/>
      <c r="AD37" s="1759"/>
      <c r="AE37" s="1759"/>
      <c r="AF37" s="1760"/>
      <c r="AG37" s="1767"/>
      <c r="AH37" s="1768"/>
      <c r="AI37" s="1768"/>
      <c r="AJ37" s="1768"/>
      <c r="AK37" s="1768"/>
      <c r="AL37" s="1768"/>
      <c r="AM37" s="1769"/>
    </row>
    <row r="38" spans="2:54" ht="21" customHeight="1" thickBot="1">
      <c r="B38" s="1775"/>
      <c r="C38" s="1754"/>
      <c r="D38" s="1746" t="s">
        <v>550</v>
      </c>
      <c r="E38" s="1746"/>
      <c r="F38" s="1746"/>
      <c r="G38" s="1746"/>
      <c r="H38" s="1746"/>
      <c r="I38" s="1746"/>
      <c r="J38" s="1746"/>
      <c r="K38" s="1746"/>
      <c r="L38" s="1722" t="s">
        <v>541</v>
      </c>
      <c r="M38" s="1723"/>
      <c r="N38" s="1718" t="s">
        <v>541</v>
      </c>
      <c r="O38" s="1719"/>
      <c r="P38" s="1719"/>
      <c r="Q38" s="1719"/>
      <c r="R38" s="1719"/>
      <c r="S38" s="1719"/>
      <c r="T38" s="1724"/>
      <c r="U38" s="1729"/>
      <c r="V38" s="1730"/>
      <c r="W38" s="1730"/>
      <c r="X38" s="1730"/>
      <c r="Y38" s="1731"/>
      <c r="Z38" s="1761"/>
      <c r="AA38" s="1762"/>
      <c r="AB38" s="1762"/>
      <c r="AC38" s="1762"/>
      <c r="AD38" s="1762"/>
      <c r="AE38" s="1762"/>
      <c r="AF38" s="1763"/>
      <c r="AG38" s="1770"/>
      <c r="AH38" s="1771"/>
      <c r="AI38" s="1771"/>
      <c r="AJ38" s="1771"/>
      <c r="AK38" s="1771"/>
      <c r="AL38" s="1771"/>
      <c r="AM38" s="1772"/>
    </row>
    <row r="39" spans="2:54" ht="27.95" customHeight="1" thickBot="1">
      <c r="B39" s="1747" t="s">
        <v>551</v>
      </c>
      <c r="C39" s="1748"/>
      <c r="D39" s="1748"/>
      <c r="E39" s="1748"/>
      <c r="F39" s="1748"/>
      <c r="G39" s="1748"/>
      <c r="H39" s="1748"/>
      <c r="I39" s="1748"/>
      <c r="J39" s="1748"/>
      <c r="K39" s="1749"/>
      <c r="L39" s="1750" t="s">
        <v>552</v>
      </c>
      <c r="M39" s="1748"/>
      <c r="N39" s="1748"/>
      <c r="O39" s="1748"/>
      <c r="P39" s="1748"/>
      <c r="Q39" s="1748"/>
      <c r="R39" s="1748"/>
      <c r="S39" s="1748"/>
      <c r="T39" s="1748"/>
      <c r="U39" s="1748"/>
      <c r="V39" s="1748"/>
      <c r="W39" s="1748"/>
      <c r="X39" s="1748"/>
      <c r="Y39" s="1748"/>
      <c r="Z39" s="1748"/>
      <c r="AA39" s="1748"/>
      <c r="AB39" s="1748"/>
      <c r="AC39" s="1748"/>
      <c r="AD39" s="1748"/>
      <c r="AE39" s="1748"/>
      <c r="AF39" s="1748"/>
      <c r="AG39" s="1748"/>
      <c r="AH39" s="1748"/>
      <c r="AI39" s="1748"/>
      <c r="AJ39" s="1748"/>
      <c r="AK39" s="1748"/>
      <c r="AL39" s="1748"/>
      <c r="AM39" s="1751"/>
    </row>
    <row r="40" spans="2:54" ht="18" customHeight="1">
      <c r="B40" s="782"/>
      <c r="C40" s="782"/>
      <c r="D40" s="782"/>
      <c r="E40" s="782"/>
      <c r="F40" s="782"/>
      <c r="G40" s="782"/>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row>
    <row r="41" spans="2:54" ht="30.75" customHeight="1">
      <c r="B41" s="1744" t="s">
        <v>553</v>
      </c>
      <c r="C41" s="1744"/>
      <c r="D41" s="1744"/>
      <c r="E41" s="1744"/>
      <c r="F41" s="1744"/>
      <c r="G41" s="1744"/>
      <c r="H41" s="1744"/>
      <c r="I41" s="1744"/>
      <c r="J41" s="1744"/>
      <c r="K41" s="1744"/>
      <c r="L41" s="1744"/>
      <c r="M41" s="1744"/>
      <c r="N41" s="1744"/>
      <c r="O41" s="1744"/>
      <c r="P41" s="1744"/>
      <c r="Q41" s="1744"/>
      <c r="R41" s="1744"/>
      <c r="S41" s="1744"/>
      <c r="T41" s="1744"/>
      <c r="U41" s="1744"/>
      <c r="V41" s="1744"/>
      <c r="W41" s="1744"/>
      <c r="X41" s="1744"/>
      <c r="Y41" s="1744"/>
      <c r="Z41" s="1744"/>
      <c r="AA41" s="1744"/>
      <c r="AB41" s="1744"/>
      <c r="AC41" s="1744"/>
      <c r="AD41" s="1744"/>
      <c r="AE41" s="1744"/>
      <c r="AF41" s="1744"/>
      <c r="AG41" s="1744"/>
      <c r="AH41" s="1744"/>
      <c r="AI41" s="1744"/>
      <c r="AJ41" s="1744"/>
      <c r="AK41" s="1744"/>
      <c r="AL41" s="1744"/>
      <c r="AM41" s="1744"/>
    </row>
    <row r="42" spans="2:54" ht="30.75" customHeight="1">
      <c r="B42" s="1745" t="s">
        <v>554</v>
      </c>
      <c r="C42" s="1745"/>
      <c r="D42" s="1745"/>
      <c r="E42" s="1745"/>
      <c r="F42" s="1745"/>
      <c r="G42" s="1745"/>
      <c r="H42" s="1745"/>
      <c r="I42" s="1745"/>
      <c r="J42" s="1745"/>
      <c r="K42" s="1745"/>
      <c r="L42" s="1745"/>
      <c r="M42" s="1745"/>
      <c r="N42" s="1745"/>
      <c r="O42" s="1745"/>
      <c r="P42" s="1745"/>
      <c r="Q42" s="1745"/>
      <c r="R42" s="1745"/>
      <c r="S42" s="1745"/>
      <c r="T42" s="1745"/>
      <c r="U42" s="1745"/>
      <c r="V42" s="1745"/>
      <c r="W42" s="1745"/>
      <c r="X42" s="1745"/>
      <c r="Y42" s="1745"/>
      <c r="Z42" s="1745"/>
      <c r="AA42" s="1745"/>
      <c r="AB42" s="1745"/>
      <c r="AC42" s="1745"/>
      <c r="AD42" s="1745"/>
      <c r="AE42" s="1745"/>
      <c r="AF42" s="1745"/>
      <c r="AG42" s="1745"/>
      <c r="AH42" s="1745"/>
      <c r="AI42" s="1745"/>
      <c r="AJ42" s="1745"/>
      <c r="AK42" s="1745"/>
      <c r="AL42" s="1745"/>
      <c r="AM42" s="1745"/>
    </row>
    <row r="43" spans="2:54" ht="30.75" customHeight="1">
      <c r="B43" s="1745" t="s">
        <v>555</v>
      </c>
      <c r="C43" s="1745"/>
      <c r="D43" s="1745"/>
      <c r="E43" s="1745"/>
      <c r="F43" s="1745"/>
      <c r="G43" s="1745"/>
      <c r="H43" s="1745"/>
      <c r="I43" s="1745"/>
      <c r="J43" s="1745"/>
      <c r="K43" s="1745"/>
      <c r="L43" s="1745"/>
      <c r="M43" s="1745"/>
      <c r="N43" s="1745"/>
      <c r="O43" s="1745"/>
      <c r="P43" s="1745"/>
      <c r="Q43" s="1745"/>
      <c r="R43" s="1745"/>
      <c r="S43" s="1745"/>
      <c r="T43" s="1745"/>
      <c r="U43" s="1745"/>
      <c r="V43" s="1745"/>
      <c r="W43" s="1745"/>
      <c r="X43" s="1745"/>
      <c r="Y43" s="1745"/>
      <c r="Z43" s="1745"/>
      <c r="AA43" s="1745"/>
      <c r="AB43" s="1745"/>
      <c r="AC43" s="1745"/>
      <c r="AD43" s="1745"/>
      <c r="AE43" s="1745"/>
      <c r="AF43" s="1745"/>
      <c r="AG43" s="1745"/>
      <c r="AH43" s="1745"/>
      <c r="AI43" s="1745"/>
      <c r="AJ43" s="1745"/>
      <c r="AK43" s="1745"/>
      <c r="AL43" s="1745"/>
      <c r="AM43" s="1745"/>
    </row>
    <row r="44" spans="2:54" ht="21.2" customHeight="1">
      <c r="B44" s="765"/>
    </row>
    <row r="45" spans="2:54" ht="21.2" customHeight="1">
      <c r="B45" s="765"/>
    </row>
    <row r="46" spans="2:54" ht="21.2" customHeight="1">
      <c r="B46" s="765"/>
    </row>
    <row r="47" spans="2:54" ht="21.2" customHeight="1">
      <c r="B47" s="765"/>
    </row>
    <row r="48" spans="2:54" ht="21.2" customHeight="1">
      <c r="B48" s="765"/>
    </row>
    <row r="49" spans="2:2" ht="21.2" customHeight="1">
      <c r="B49" s="765"/>
    </row>
    <row r="50" spans="2:2" ht="21.2" customHeight="1">
      <c r="B50" s="765"/>
    </row>
    <row r="51" spans="2:2" ht="21.2" customHeight="1">
      <c r="B51" s="765"/>
    </row>
    <row r="52" spans="2:2" ht="21.2" customHeight="1">
      <c r="B52" s="765"/>
    </row>
    <row r="53" spans="2:2" ht="21.2" customHeight="1">
      <c r="B53" s="765"/>
    </row>
    <row r="54" spans="2:2" ht="21.2" customHeight="1">
      <c r="B54" s="765"/>
    </row>
    <row r="55" spans="2:2" ht="21.2" customHeight="1">
      <c r="B55" s="765"/>
    </row>
    <row r="56" spans="2:2" ht="21.2" customHeight="1">
      <c r="B56" s="765"/>
    </row>
    <row r="57" spans="2:2" ht="21.2" customHeight="1">
      <c r="B57" s="765"/>
    </row>
    <row r="58" spans="2:2">
      <c r="B58" s="765"/>
    </row>
    <row r="59" spans="2:2">
      <c r="B59" s="765"/>
    </row>
  </sheetData>
  <sheetProtection selectLockedCells="1"/>
  <mergeCells count="114">
    <mergeCell ref="B41:AM41"/>
    <mergeCell ref="B42:AM42"/>
    <mergeCell ref="B43:AM43"/>
    <mergeCell ref="D38:K38"/>
    <mergeCell ref="L38:M38"/>
    <mergeCell ref="N38:T38"/>
    <mergeCell ref="U38:Y38"/>
    <mergeCell ref="B39:K39"/>
    <mergeCell ref="L39:AM39"/>
    <mergeCell ref="C31:C38"/>
    <mergeCell ref="Z22:AF38"/>
    <mergeCell ref="AG22:AM38"/>
    <mergeCell ref="B20:B38"/>
    <mergeCell ref="C20:K21"/>
    <mergeCell ref="L20:M21"/>
    <mergeCell ref="N20:T21"/>
    <mergeCell ref="U20:Y21"/>
    <mergeCell ref="Z20:AM20"/>
    <mergeCell ref="Z21:AF21"/>
    <mergeCell ref="AG21:AM21"/>
    <mergeCell ref="C22:C30"/>
    <mergeCell ref="D36:K36"/>
    <mergeCell ref="L36:M36"/>
    <mergeCell ref="N36:T36"/>
    <mergeCell ref="U36:Y36"/>
    <mergeCell ref="D37:K37"/>
    <mergeCell ref="L37:M37"/>
    <mergeCell ref="N37:T37"/>
    <mergeCell ref="U37:Y37"/>
    <mergeCell ref="D34:K34"/>
    <mergeCell ref="L34:M34"/>
    <mergeCell ref="N34:T34"/>
    <mergeCell ref="U34:Y34"/>
    <mergeCell ref="D35:K35"/>
    <mergeCell ref="L35:M35"/>
    <mergeCell ref="N35:T35"/>
    <mergeCell ref="U35:Y35"/>
    <mergeCell ref="L32:M32"/>
    <mergeCell ref="N32:T32"/>
    <mergeCell ref="U32:Y32"/>
    <mergeCell ref="D33:K33"/>
    <mergeCell ref="L33:M33"/>
    <mergeCell ref="N33:T33"/>
    <mergeCell ref="U33:Y33"/>
    <mergeCell ref="D30:K30"/>
    <mergeCell ref="L30:M30"/>
    <mergeCell ref="N30:T30"/>
    <mergeCell ref="U30:Y30"/>
    <mergeCell ref="D31:K31"/>
    <mergeCell ref="L31:M31"/>
    <mergeCell ref="N31:T31"/>
    <mergeCell ref="U31:Y31"/>
    <mergeCell ref="D32:K32"/>
    <mergeCell ref="D28:K28"/>
    <mergeCell ref="L28:M28"/>
    <mergeCell ref="N28:T28"/>
    <mergeCell ref="U28:Y28"/>
    <mergeCell ref="D29:K29"/>
    <mergeCell ref="L29:M29"/>
    <mergeCell ref="N29:T29"/>
    <mergeCell ref="U29:Y29"/>
    <mergeCell ref="D26:K26"/>
    <mergeCell ref="L26:M26"/>
    <mergeCell ref="N26:T26"/>
    <mergeCell ref="U26:Y26"/>
    <mergeCell ref="D27:K27"/>
    <mergeCell ref="L27:M27"/>
    <mergeCell ref="N27:T27"/>
    <mergeCell ref="U27:Y27"/>
    <mergeCell ref="L24:M24"/>
    <mergeCell ref="N24:T24"/>
    <mergeCell ref="U24:Y24"/>
    <mergeCell ref="D25:K25"/>
    <mergeCell ref="L25:M25"/>
    <mergeCell ref="N25:T25"/>
    <mergeCell ref="U25:Y25"/>
    <mergeCell ref="L22:M22"/>
    <mergeCell ref="N22:T22"/>
    <mergeCell ref="U22:Y22"/>
    <mergeCell ref="D23:K23"/>
    <mergeCell ref="L23:M23"/>
    <mergeCell ref="N23:T23"/>
    <mergeCell ref="U23:Y23"/>
    <mergeCell ref="D24:K24"/>
    <mergeCell ref="D22:K22"/>
    <mergeCell ref="B17:J18"/>
    <mergeCell ref="K17:O17"/>
    <mergeCell ref="P17:X17"/>
    <mergeCell ref="Y17:AC17"/>
    <mergeCell ref="AD17:AM17"/>
    <mergeCell ref="K18:S18"/>
    <mergeCell ref="T18:AM18"/>
    <mergeCell ref="B14:J14"/>
    <mergeCell ref="K14:AM14"/>
    <mergeCell ref="B15:J16"/>
    <mergeCell ref="K15:P15"/>
    <mergeCell ref="Q15:S15"/>
    <mergeCell ref="U15:X15"/>
    <mergeCell ref="Y15:AM15"/>
    <mergeCell ref="K16:P16"/>
    <mergeCell ref="Q16:U16"/>
    <mergeCell ref="V16:AM16"/>
    <mergeCell ref="C6:J6"/>
    <mergeCell ref="Y8:AJ8"/>
    <mergeCell ref="Y9:AJ9"/>
    <mergeCell ref="Y10:AJ10"/>
    <mergeCell ref="B13:J13"/>
    <mergeCell ref="K13:AM13"/>
    <mergeCell ref="B1:AM1"/>
    <mergeCell ref="B2:AM2"/>
    <mergeCell ref="AB4:AC4"/>
    <mergeCell ref="AD4:AE4"/>
    <mergeCell ref="AG4:AH4"/>
    <mergeCell ref="AJ4:AK4"/>
  </mergeCells>
  <phoneticPr fontId="9"/>
  <dataValidations count="3">
    <dataValidation type="list" allowBlank="1" showInputMessage="1" showErrorMessage="1" sqref="L22:M28 L30:M35 L38:M38">
      <formula1>"　,〇"</formula1>
    </dataValidation>
    <dataValidation type="list" allowBlank="1" showInputMessage="1" showErrorMessage="1" sqref="N22:T28 N30:T35 N38:T38">
      <formula1>"　,新規, 変更, 終了 "</formula1>
    </dataValidation>
    <dataValidation type="list" allowBlank="1" showInputMessage="1" showErrorMessage="1" sqref="Q16:U16">
      <formula1>"（市町を選んでください）,竹原市,三原市,尾道市,府中市,三次市,庄原市,大竹市,東広島市,廿日市市,安芸高田市,江田島市,府中町,海田町,熊野町,坂町,安芸太田町,北広島町,大崎上島町,世羅町,神石高原町"</formula1>
    </dataValidation>
  </dataValidations>
  <hyperlinks>
    <hyperlink ref="T18" r:id="rId1"/>
  </hyperlinks>
  <pageMargins left="0.7" right="0.53" top="0.8" bottom="0.45" header="0.3" footer="0.3"/>
  <pageSetup paperSize="9" scale="77" orientation="portrait" r:id="rId2"/>
  <rowBreaks count="1" manualBreakCount="1">
    <brk id="44" min="1" max="38"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Y83"/>
  <sheetViews>
    <sheetView view="pageBreakPreview" zoomScale="70" zoomScaleNormal="70" zoomScaleSheetLayoutView="70" workbookViewId="0">
      <selection activeCell="AN45" sqref="AN45"/>
    </sheetView>
  </sheetViews>
  <sheetFormatPr defaultColWidth="2.875" defaultRowHeight="13.5"/>
  <cols>
    <col min="1" max="1" width="3.5" style="783" customWidth="1"/>
    <col min="2" max="2" width="5.25" style="783" customWidth="1"/>
    <col min="3" max="9" width="2.5" style="783" customWidth="1"/>
    <col min="10" max="36" width="3.625" style="783" customWidth="1"/>
    <col min="37" max="37" width="5.125" style="783" customWidth="1"/>
    <col min="38" max="38" width="26" style="783" customWidth="1"/>
    <col min="39" max="42" width="4.875" style="783" customWidth="1"/>
    <col min="43" max="43" width="2.875" style="783" customWidth="1"/>
    <col min="44" max="223" width="9.875" style="783" customWidth="1"/>
    <col min="224" max="224" width="2.875" style="783" customWidth="1"/>
    <col min="225" max="225" width="6" style="783" customWidth="1"/>
    <col min="226" max="256" width="2.875" style="783"/>
    <col min="257" max="257" width="3.5" style="783" customWidth="1"/>
    <col min="258" max="258" width="5.25" style="783" customWidth="1"/>
    <col min="259" max="265" width="2.5" style="783" customWidth="1"/>
    <col min="266" max="292" width="3.625" style="783" customWidth="1"/>
    <col min="293" max="293" width="5.125" style="783" customWidth="1"/>
    <col min="294" max="294" width="26" style="783" customWidth="1"/>
    <col min="295" max="298" width="4.875" style="783" customWidth="1"/>
    <col min="299" max="299" width="2.875" style="783" customWidth="1"/>
    <col min="300" max="479" width="9.875" style="783" customWidth="1"/>
    <col min="480" max="480" width="2.875" style="783" customWidth="1"/>
    <col min="481" max="481" width="6" style="783" customWidth="1"/>
    <col min="482" max="512" width="2.875" style="783"/>
    <col min="513" max="513" width="3.5" style="783" customWidth="1"/>
    <col min="514" max="514" width="5.25" style="783" customWidth="1"/>
    <col min="515" max="521" width="2.5" style="783" customWidth="1"/>
    <col min="522" max="548" width="3.625" style="783" customWidth="1"/>
    <col min="549" max="549" width="5.125" style="783" customWidth="1"/>
    <col min="550" max="550" width="26" style="783" customWidth="1"/>
    <col min="551" max="554" width="4.875" style="783" customWidth="1"/>
    <col min="555" max="555" width="2.875" style="783" customWidth="1"/>
    <col min="556" max="735" width="9.875" style="783" customWidth="1"/>
    <col min="736" max="736" width="2.875" style="783" customWidth="1"/>
    <col min="737" max="737" width="6" style="783" customWidth="1"/>
    <col min="738" max="768" width="2.875" style="783"/>
    <col min="769" max="769" width="3.5" style="783" customWidth="1"/>
    <col min="770" max="770" width="5.25" style="783" customWidth="1"/>
    <col min="771" max="777" width="2.5" style="783" customWidth="1"/>
    <col min="778" max="804" width="3.625" style="783" customWidth="1"/>
    <col min="805" max="805" width="5.125" style="783" customWidth="1"/>
    <col min="806" max="806" width="26" style="783" customWidth="1"/>
    <col min="807" max="810" width="4.875" style="783" customWidth="1"/>
    <col min="811" max="811" width="2.875" style="783" customWidth="1"/>
    <col min="812" max="991" width="9.875" style="783" customWidth="1"/>
    <col min="992" max="992" width="2.875" style="783" customWidth="1"/>
    <col min="993" max="993" width="6" style="783" customWidth="1"/>
    <col min="994" max="1024" width="2.875" style="783"/>
    <col min="1025" max="1025" width="3.5" style="783" customWidth="1"/>
    <col min="1026" max="1026" width="5.25" style="783" customWidth="1"/>
    <col min="1027" max="1033" width="2.5" style="783" customWidth="1"/>
    <col min="1034" max="1060" width="3.625" style="783" customWidth="1"/>
    <col min="1061" max="1061" width="5.125" style="783" customWidth="1"/>
    <col min="1062" max="1062" width="26" style="783" customWidth="1"/>
    <col min="1063" max="1066" width="4.875" style="783" customWidth="1"/>
    <col min="1067" max="1067" width="2.875" style="783" customWidth="1"/>
    <col min="1068" max="1247" width="9.875" style="783" customWidth="1"/>
    <col min="1248" max="1248" width="2.875" style="783" customWidth="1"/>
    <col min="1249" max="1249" width="6" style="783" customWidth="1"/>
    <col min="1250" max="1280" width="2.875" style="783"/>
    <col min="1281" max="1281" width="3.5" style="783" customWidth="1"/>
    <col min="1282" max="1282" width="5.25" style="783" customWidth="1"/>
    <col min="1283" max="1289" width="2.5" style="783" customWidth="1"/>
    <col min="1290" max="1316" width="3.625" style="783" customWidth="1"/>
    <col min="1317" max="1317" width="5.125" style="783" customWidth="1"/>
    <col min="1318" max="1318" width="26" style="783" customWidth="1"/>
    <col min="1319" max="1322" width="4.875" style="783" customWidth="1"/>
    <col min="1323" max="1323" width="2.875" style="783" customWidth="1"/>
    <col min="1324" max="1503" width="9.875" style="783" customWidth="1"/>
    <col min="1504" max="1504" width="2.875" style="783" customWidth="1"/>
    <col min="1505" max="1505" width="6" style="783" customWidth="1"/>
    <col min="1506" max="1536" width="2.875" style="783"/>
    <col min="1537" max="1537" width="3.5" style="783" customWidth="1"/>
    <col min="1538" max="1538" width="5.25" style="783" customWidth="1"/>
    <col min="1539" max="1545" width="2.5" style="783" customWidth="1"/>
    <col min="1546" max="1572" width="3.625" style="783" customWidth="1"/>
    <col min="1573" max="1573" width="5.125" style="783" customWidth="1"/>
    <col min="1574" max="1574" width="26" style="783" customWidth="1"/>
    <col min="1575" max="1578" width="4.875" style="783" customWidth="1"/>
    <col min="1579" max="1579" width="2.875" style="783" customWidth="1"/>
    <col min="1580" max="1759" width="9.875" style="783" customWidth="1"/>
    <col min="1760" max="1760" width="2.875" style="783" customWidth="1"/>
    <col min="1761" max="1761" width="6" style="783" customWidth="1"/>
    <col min="1762" max="1792" width="2.875" style="783"/>
    <col min="1793" max="1793" width="3.5" style="783" customWidth="1"/>
    <col min="1794" max="1794" width="5.25" style="783" customWidth="1"/>
    <col min="1795" max="1801" width="2.5" style="783" customWidth="1"/>
    <col min="1802" max="1828" width="3.625" style="783" customWidth="1"/>
    <col min="1829" max="1829" width="5.125" style="783" customWidth="1"/>
    <col min="1830" max="1830" width="26" style="783" customWidth="1"/>
    <col min="1831" max="1834" width="4.875" style="783" customWidth="1"/>
    <col min="1835" max="1835" width="2.875" style="783" customWidth="1"/>
    <col min="1836" max="2015" width="9.875" style="783" customWidth="1"/>
    <col min="2016" max="2016" width="2.875" style="783" customWidth="1"/>
    <col min="2017" max="2017" width="6" style="783" customWidth="1"/>
    <col min="2018" max="2048" width="2.875" style="783"/>
    <col min="2049" max="2049" width="3.5" style="783" customWidth="1"/>
    <col min="2050" max="2050" width="5.25" style="783" customWidth="1"/>
    <col min="2051" max="2057" width="2.5" style="783" customWidth="1"/>
    <col min="2058" max="2084" width="3.625" style="783" customWidth="1"/>
    <col min="2085" max="2085" width="5.125" style="783" customWidth="1"/>
    <col min="2086" max="2086" width="26" style="783" customWidth="1"/>
    <col min="2087" max="2090" width="4.875" style="783" customWidth="1"/>
    <col min="2091" max="2091" width="2.875" style="783" customWidth="1"/>
    <col min="2092" max="2271" width="9.875" style="783" customWidth="1"/>
    <col min="2272" max="2272" width="2.875" style="783" customWidth="1"/>
    <col min="2273" max="2273" width="6" style="783" customWidth="1"/>
    <col min="2274" max="2304" width="2.875" style="783"/>
    <col min="2305" max="2305" width="3.5" style="783" customWidth="1"/>
    <col min="2306" max="2306" width="5.25" style="783" customWidth="1"/>
    <col min="2307" max="2313" width="2.5" style="783" customWidth="1"/>
    <col min="2314" max="2340" width="3.625" style="783" customWidth="1"/>
    <col min="2341" max="2341" width="5.125" style="783" customWidth="1"/>
    <col min="2342" max="2342" width="26" style="783" customWidth="1"/>
    <col min="2343" max="2346" width="4.875" style="783" customWidth="1"/>
    <col min="2347" max="2347" width="2.875" style="783" customWidth="1"/>
    <col min="2348" max="2527" width="9.875" style="783" customWidth="1"/>
    <col min="2528" max="2528" width="2.875" style="783" customWidth="1"/>
    <col min="2529" max="2529" width="6" style="783" customWidth="1"/>
    <col min="2530" max="2560" width="2.875" style="783"/>
    <col min="2561" max="2561" width="3.5" style="783" customWidth="1"/>
    <col min="2562" max="2562" width="5.25" style="783" customWidth="1"/>
    <col min="2563" max="2569" width="2.5" style="783" customWidth="1"/>
    <col min="2570" max="2596" width="3.625" style="783" customWidth="1"/>
    <col min="2597" max="2597" width="5.125" style="783" customWidth="1"/>
    <col min="2598" max="2598" width="26" style="783" customWidth="1"/>
    <col min="2599" max="2602" width="4.875" style="783" customWidth="1"/>
    <col min="2603" max="2603" width="2.875" style="783" customWidth="1"/>
    <col min="2604" max="2783" width="9.875" style="783" customWidth="1"/>
    <col min="2784" max="2784" width="2.875" style="783" customWidth="1"/>
    <col min="2785" max="2785" width="6" style="783" customWidth="1"/>
    <col min="2786" max="2816" width="2.875" style="783"/>
    <col min="2817" max="2817" width="3.5" style="783" customWidth="1"/>
    <col min="2818" max="2818" width="5.25" style="783" customWidth="1"/>
    <col min="2819" max="2825" width="2.5" style="783" customWidth="1"/>
    <col min="2826" max="2852" width="3.625" style="783" customWidth="1"/>
    <col min="2853" max="2853" width="5.125" style="783" customWidth="1"/>
    <col min="2854" max="2854" width="26" style="783" customWidth="1"/>
    <col min="2855" max="2858" width="4.875" style="783" customWidth="1"/>
    <col min="2859" max="2859" width="2.875" style="783" customWidth="1"/>
    <col min="2860" max="3039" width="9.875" style="783" customWidth="1"/>
    <col min="3040" max="3040" width="2.875" style="783" customWidth="1"/>
    <col min="3041" max="3041" width="6" style="783" customWidth="1"/>
    <col min="3042" max="3072" width="2.875" style="783"/>
    <col min="3073" max="3073" width="3.5" style="783" customWidth="1"/>
    <col min="3074" max="3074" width="5.25" style="783" customWidth="1"/>
    <col min="3075" max="3081" width="2.5" style="783" customWidth="1"/>
    <col min="3082" max="3108" width="3.625" style="783" customWidth="1"/>
    <col min="3109" max="3109" width="5.125" style="783" customWidth="1"/>
    <col min="3110" max="3110" width="26" style="783" customWidth="1"/>
    <col min="3111" max="3114" width="4.875" style="783" customWidth="1"/>
    <col min="3115" max="3115" width="2.875" style="783" customWidth="1"/>
    <col min="3116" max="3295" width="9.875" style="783" customWidth="1"/>
    <col min="3296" max="3296" width="2.875" style="783" customWidth="1"/>
    <col min="3297" max="3297" width="6" style="783" customWidth="1"/>
    <col min="3298" max="3328" width="2.875" style="783"/>
    <col min="3329" max="3329" width="3.5" style="783" customWidth="1"/>
    <col min="3330" max="3330" width="5.25" style="783" customWidth="1"/>
    <col min="3331" max="3337" width="2.5" style="783" customWidth="1"/>
    <col min="3338" max="3364" width="3.625" style="783" customWidth="1"/>
    <col min="3365" max="3365" width="5.125" style="783" customWidth="1"/>
    <col min="3366" max="3366" width="26" style="783" customWidth="1"/>
    <col min="3367" max="3370" width="4.875" style="783" customWidth="1"/>
    <col min="3371" max="3371" width="2.875" style="783" customWidth="1"/>
    <col min="3372" max="3551" width="9.875" style="783" customWidth="1"/>
    <col min="3552" max="3552" width="2.875" style="783" customWidth="1"/>
    <col min="3553" max="3553" width="6" style="783" customWidth="1"/>
    <col min="3554" max="3584" width="2.875" style="783"/>
    <col min="3585" max="3585" width="3.5" style="783" customWidth="1"/>
    <col min="3586" max="3586" width="5.25" style="783" customWidth="1"/>
    <col min="3587" max="3593" width="2.5" style="783" customWidth="1"/>
    <col min="3594" max="3620" width="3.625" style="783" customWidth="1"/>
    <col min="3621" max="3621" width="5.125" style="783" customWidth="1"/>
    <col min="3622" max="3622" width="26" style="783" customWidth="1"/>
    <col min="3623" max="3626" width="4.875" style="783" customWidth="1"/>
    <col min="3627" max="3627" width="2.875" style="783" customWidth="1"/>
    <col min="3628" max="3807" width="9.875" style="783" customWidth="1"/>
    <col min="3808" max="3808" width="2.875" style="783" customWidth="1"/>
    <col min="3809" max="3809" width="6" style="783" customWidth="1"/>
    <col min="3810" max="3840" width="2.875" style="783"/>
    <col min="3841" max="3841" width="3.5" style="783" customWidth="1"/>
    <col min="3842" max="3842" width="5.25" style="783" customWidth="1"/>
    <col min="3843" max="3849" width="2.5" style="783" customWidth="1"/>
    <col min="3850" max="3876" width="3.625" style="783" customWidth="1"/>
    <col min="3877" max="3877" width="5.125" style="783" customWidth="1"/>
    <col min="3878" max="3878" width="26" style="783" customWidth="1"/>
    <col min="3879" max="3882" width="4.875" style="783" customWidth="1"/>
    <col min="3883" max="3883" width="2.875" style="783" customWidth="1"/>
    <col min="3884" max="4063" width="9.875" style="783" customWidth="1"/>
    <col min="4064" max="4064" width="2.875" style="783" customWidth="1"/>
    <col min="4065" max="4065" width="6" style="783" customWidth="1"/>
    <col min="4066" max="4096" width="2.875" style="783"/>
    <col min="4097" max="4097" width="3.5" style="783" customWidth="1"/>
    <col min="4098" max="4098" width="5.25" style="783" customWidth="1"/>
    <col min="4099" max="4105" width="2.5" style="783" customWidth="1"/>
    <col min="4106" max="4132" width="3.625" style="783" customWidth="1"/>
    <col min="4133" max="4133" width="5.125" style="783" customWidth="1"/>
    <col min="4134" max="4134" width="26" style="783" customWidth="1"/>
    <col min="4135" max="4138" width="4.875" style="783" customWidth="1"/>
    <col min="4139" max="4139" width="2.875" style="783" customWidth="1"/>
    <col min="4140" max="4319" width="9.875" style="783" customWidth="1"/>
    <col min="4320" max="4320" width="2.875" style="783" customWidth="1"/>
    <col min="4321" max="4321" width="6" style="783" customWidth="1"/>
    <col min="4322" max="4352" width="2.875" style="783"/>
    <col min="4353" max="4353" width="3.5" style="783" customWidth="1"/>
    <col min="4354" max="4354" width="5.25" style="783" customWidth="1"/>
    <col min="4355" max="4361" width="2.5" style="783" customWidth="1"/>
    <col min="4362" max="4388" width="3.625" style="783" customWidth="1"/>
    <col min="4389" max="4389" width="5.125" style="783" customWidth="1"/>
    <col min="4390" max="4390" width="26" style="783" customWidth="1"/>
    <col min="4391" max="4394" width="4.875" style="783" customWidth="1"/>
    <col min="4395" max="4395" width="2.875" style="783" customWidth="1"/>
    <col min="4396" max="4575" width="9.875" style="783" customWidth="1"/>
    <col min="4576" max="4576" width="2.875" style="783" customWidth="1"/>
    <col min="4577" max="4577" width="6" style="783" customWidth="1"/>
    <col min="4578" max="4608" width="2.875" style="783"/>
    <col min="4609" max="4609" width="3.5" style="783" customWidth="1"/>
    <col min="4610" max="4610" width="5.25" style="783" customWidth="1"/>
    <col min="4611" max="4617" width="2.5" style="783" customWidth="1"/>
    <col min="4618" max="4644" width="3.625" style="783" customWidth="1"/>
    <col min="4645" max="4645" width="5.125" style="783" customWidth="1"/>
    <col min="4646" max="4646" width="26" style="783" customWidth="1"/>
    <col min="4647" max="4650" width="4.875" style="783" customWidth="1"/>
    <col min="4651" max="4651" width="2.875" style="783" customWidth="1"/>
    <col min="4652" max="4831" width="9.875" style="783" customWidth="1"/>
    <col min="4832" max="4832" width="2.875" style="783" customWidth="1"/>
    <col min="4833" max="4833" width="6" style="783" customWidth="1"/>
    <col min="4834" max="4864" width="2.875" style="783"/>
    <col min="4865" max="4865" width="3.5" style="783" customWidth="1"/>
    <col min="4866" max="4866" width="5.25" style="783" customWidth="1"/>
    <col min="4867" max="4873" width="2.5" style="783" customWidth="1"/>
    <col min="4874" max="4900" width="3.625" style="783" customWidth="1"/>
    <col min="4901" max="4901" width="5.125" style="783" customWidth="1"/>
    <col min="4902" max="4902" width="26" style="783" customWidth="1"/>
    <col min="4903" max="4906" width="4.875" style="783" customWidth="1"/>
    <col min="4907" max="4907" width="2.875" style="783" customWidth="1"/>
    <col min="4908" max="5087" width="9.875" style="783" customWidth="1"/>
    <col min="5088" max="5088" width="2.875" style="783" customWidth="1"/>
    <col min="5089" max="5089" width="6" style="783" customWidth="1"/>
    <col min="5090" max="5120" width="2.875" style="783"/>
    <col min="5121" max="5121" width="3.5" style="783" customWidth="1"/>
    <col min="5122" max="5122" width="5.25" style="783" customWidth="1"/>
    <col min="5123" max="5129" width="2.5" style="783" customWidth="1"/>
    <col min="5130" max="5156" width="3.625" style="783" customWidth="1"/>
    <col min="5157" max="5157" width="5.125" style="783" customWidth="1"/>
    <col min="5158" max="5158" width="26" style="783" customWidth="1"/>
    <col min="5159" max="5162" width="4.875" style="783" customWidth="1"/>
    <col min="5163" max="5163" width="2.875" style="783" customWidth="1"/>
    <col min="5164" max="5343" width="9.875" style="783" customWidth="1"/>
    <col min="5344" max="5344" width="2.875" style="783" customWidth="1"/>
    <col min="5345" max="5345" width="6" style="783" customWidth="1"/>
    <col min="5346" max="5376" width="2.875" style="783"/>
    <col min="5377" max="5377" width="3.5" style="783" customWidth="1"/>
    <col min="5378" max="5378" width="5.25" style="783" customWidth="1"/>
    <col min="5379" max="5385" width="2.5" style="783" customWidth="1"/>
    <col min="5386" max="5412" width="3.625" style="783" customWidth="1"/>
    <col min="5413" max="5413" width="5.125" style="783" customWidth="1"/>
    <col min="5414" max="5414" width="26" style="783" customWidth="1"/>
    <col min="5415" max="5418" width="4.875" style="783" customWidth="1"/>
    <col min="5419" max="5419" width="2.875" style="783" customWidth="1"/>
    <col min="5420" max="5599" width="9.875" style="783" customWidth="1"/>
    <col min="5600" max="5600" width="2.875" style="783" customWidth="1"/>
    <col min="5601" max="5601" width="6" style="783" customWidth="1"/>
    <col min="5602" max="5632" width="2.875" style="783"/>
    <col min="5633" max="5633" width="3.5" style="783" customWidth="1"/>
    <col min="5634" max="5634" width="5.25" style="783" customWidth="1"/>
    <col min="5635" max="5641" width="2.5" style="783" customWidth="1"/>
    <col min="5642" max="5668" width="3.625" style="783" customWidth="1"/>
    <col min="5669" max="5669" width="5.125" style="783" customWidth="1"/>
    <col min="5670" max="5670" width="26" style="783" customWidth="1"/>
    <col min="5671" max="5674" width="4.875" style="783" customWidth="1"/>
    <col min="5675" max="5675" width="2.875" style="783" customWidth="1"/>
    <col min="5676" max="5855" width="9.875" style="783" customWidth="1"/>
    <col min="5856" max="5856" width="2.875" style="783" customWidth="1"/>
    <col min="5857" max="5857" width="6" style="783" customWidth="1"/>
    <col min="5858" max="5888" width="2.875" style="783"/>
    <col min="5889" max="5889" width="3.5" style="783" customWidth="1"/>
    <col min="5890" max="5890" width="5.25" style="783" customWidth="1"/>
    <col min="5891" max="5897" width="2.5" style="783" customWidth="1"/>
    <col min="5898" max="5924" width="3.625" style="783" customWidth="1"/>
    <col min="5925" max="5925" width="5.125" style="783" customWidth="1"/>
    <col min="5926" max="5926" width="26" style="783" customWidth="1"/>
    <col min="5927" max="5930" width="4.875" style="783" customWidth="1"/>
    <col min="5931" max="5931" width="2.875" style="783" customWidth="1"/>
    <col min="5932" max="6111" width="9.875" style="783" customWidth="1"/>
    <col min="6112" max="6112" width="2.875" style="783" customWidth="1"/>
    <col min="6113" max="6113" width="6" style="783" customWidth="1"/>
    <col min="6114" max="6144" width="2.875" style="783"/>
    <col min="6145" max="6145" width="3.5" style="783" customWidth="1"/>
    <col min="6146" max="6146" width="5.25" style="783" customWidth="1"/>
    <col min="6147" max="6153" width="2.5" style="783" customWidth="1"/>
    <col min="6154" max="6180" width="3.625" style="783" customWidth="1"/>
    <col min="6181" max="6181" width="5.125" style="783" customWidth="1"/>
    <col min="6182" max="6182" width="26" style="783" customWidth="1"/>
    <col min="6183" max="6186" width="4.875" style="783" customWidth="1"/>
    <col min="6187" max="6187" width="2.875" style="783" customWidth="1"/>
    <col min="6188" max="6367" width="9.875" style="783" customWidth="1"/>
    <col min="6368" max="6368" width="2.875" style="783" customWidth="1"/>
    <col min="6369" max="6369" width="6" style="783" customWidth="1"/>
    <col min="6370" max="6400" width="2.875" style="783"/>
    <col min="6401" max="6401" width="3.5" style="783" customWidth="1"/>
    <col min="6402" max="6402" width="5.25" style="783" customWidth="1"/>
    <col min="6403" max="6409" width="2.5" style="783" customWidth="1"/>
    <col min="6410" max="6436" width="3.625" style="783" customWidth="1"/>
    <col min="6437" max="6437" width="5.125" style="783" customWidth="1"/>
    <col min="6438" max="6438" width="26" style="783" customWidth="1"/>
    <col min="6439" max="6442" width="4.875" style="783" customWidth="1"/>
    <col min="6443" max="6443" width="2.875" style="783" customWidth="1"/>
    <col min="6444" max="6623" width="9.875" style="783" customWidth="1"/>
    <col min="6624" max="6624" width="2.875" style="783" customWidth="1"/>
    <col min="6625" max="6625" width="6" style="783" customWidth="1"/>
    <col min="6626" max="6656" width="2.875" style="783"/>
    <col min="6657" max="6657" width="3.5" style="783" customWidth="1"/>
    <col min="6658" max="6658" width="5.25" style="783" customWidth="1"/>
    <col min="6659" max="6665" width="2.5" style="783" customWidth="1"/>
    <col min="6666" max="6692" width="3.625" style="783" customWidth="1"/>
    <col min="6693" max="6693" width="5.125" style="783" customWidth="1"/>
    <col min="6694" max="6694" width="26" style="783" customWidth="1"/>
    <col min="6695" max="6698" width="4.875" style="783" customWidth="1"/>
    <col min="6699" max="6699" width="2.875" style="783" customWidth="1"/>
    <col min="6700" max="6879" width="9.875" style="783" customWidth="1"/>
    <col min="6880" max="6880" width="2.875" style="783" customWidth="1"/>
    <col min="6881" max="6881" width="6" style="783" customWidth="1"/>
    <col min="6882" max="6912" width="2.875" style="783"/>
    <col min="6913" max="6913" width="3.5" style="783" customWidth="1"/>
    <col min="6914" max="6914" width="5.25" style="783" customWidth="1"/>
    <col min="6915" max="6921" width="2.5" style="783" customWidth="1"/>
    <col min="6922" max="6948" width="3.625" style="783" customWidth="1"/>
    <col min="6949" max="6949" width="5.125" style="783" customWidth="1"/>
    <col min="6950" max="6950" width="26" style="783" customWidth="1"/>
    <col min="6951" max="6954" width="4.875" style="783" customWidth="1"/>
    <col min="6955" max="6955" width="2.875" style="783" customWidth="1"/>
    <col min="6956" max="7135" width="9.875" style="783" customWidth="1"/>
    <col min="7136" max="7136" width="2.875" style="783" customWidth="1"/>
    <col min="7137" max="7137" width="6" style="783" customWidth="1"/>
    <col min="7138" max="7168" width="2.875" style="783"/>
    <col min="7169" max="7169" width="3.5" style="783" customWidth="1"/>
    <col min="7170" max="7170" width="5.25" style="783" customWidth="1"/>
    <col min="7171" max="7177" width="2.5" style="783" customWidth="1"/>
    <col min="7178" max="7204" width="3.625" style="783" customWidth="1"/>
    <col min="7205" max="7205" width="5.125" style="783" customWidth="1"/>
    <col min="7206" max="7206" width="26" style="783" customWidth="1"/>
    <col min="7207" max="7210" width="4.875" style="783" customWidth="1"/>
    <col min="7211" max="7211" width="2.875" style="783" customWidth="1"/>
    <col min="7212" max="7391" width="9.875" style="783" customWidth="1"/>
    <col min="7392" max="7392" width="2.875" style="783" customWidth="1"/>
    <col min="7393" max="7393" width="6" style="783" customWidth="1"/>
    <col min="7394" max="7424" width="2.875" style="783"/>
    <col min="7425" max="7425" width="3.5" style="783" customWidth="1"/>
    <col min="7426" max="7426" width="5.25" style="783" customWidth="1"/>
    <col min="7427" max="7433" width="2.5" style="783" customWidth="1"/>
    <col min="7434" max="7460" width="3.625" style="783" customWidth="1"/>
    <col min="7461" max="7461" width="5.125" style="783" customWidth="1"/>
    <col min="7462" max="7462" width="26" style="783" customWidth="1"/>
    <col min="7463" max="7466" width="4.875" style="783" customWidth="1"/>
    <col min="7467" max="7467" width="2.875" style="783" customWidth="1"/>
    <col min="7468" max="7647" width="9.875" style="783" customWidth="1"/>
    <col min="7648" max="7648" width="2.875" style="783" customWidth="1"/>
    <col min="7649" max="7649" width="6" style="783" customWidth="1"/>
    <col min="7650" max="7680" width="2.875" style="783"/>
    <col min="7681" max="7681" width="3.5" style="783" customWidth="1"/>
    <col min="7682" max="7682" width="5.25" style="783" customWidth="1"/>
    <col min="7683" max="7689" width="2.5" style="783" customWidth="1"/>
    <col min="7690" max="7716" width="3.625" style="783" customWidth="1"/>
    <col min="7717" max="7717" width="5.125" style="783" customWidth="1"/>
    <col min="7718" max="7718" width="26" style="783" customWidth="1"/>
    <col min="7719" max="7722" width="4.875" style="783" customWidth="1"/>
    <col min="7723" max="7723" width="2.875" style="783" customWidth="1"/>
    <col min="7724" max="7903" width="9.875" style="783" customWidth="1"/>
    <col min="7904" max="7904" width="2.875" style="783" customWidth="1"/>
    <col min="7905" max="7905" width="6" style="783" customWidth="1"/>
    <col min="7906" max="7936" width="2.875" style="783"/>
    <col min="7937" max="7937" width="3.5" style="783" customWidth="1"/>
    <col min="7938" max="7938" width="5.25" style="783" customWidth="1"/>
    <col min="7939" max="7945" width="2.5" style="783" customWidth="1"/>
    <col min="7946" max="7972" width="3.625" style="783" customWidth="1"/>
    <col min="7973" max="7973" width="5.125" style="783" customWidth="1"/>
    <col min="7974" max="7974" width="26" style="783" customWidth="1"/>
    <col min="7975" max="7978" width="4.875" style="783" customWidth="1"/>
    <col min="7979" max="7979" width="2.875" style="783" customWidth="1"/>
    <col min="7980" max="8159" width="9.875" style="783" customWidth="1"/>
    <col min="8160" max="8160" width="2.875" style="783" customWidth="1"/>
    <col min="8161" max="8161" width="6" style="783" customWidth="1"/>
    <col min="8162" max="8192" width="2.875" style="783"/>
    <col min="8193" max="8193" width="3.5" style="783" customWidth="1"/>
    <col min="8194" max="8194" width="5.25" style="783" customWidth="1"/>
    <col min="8195" max="8201" width="2.5" style="783" customWidth="1"/>
    <col min="8202" max="8228" width="3.625" style="783" customWidth="1"/>
    <col min="8229" max="8229" width="5.125" style="783" customWidth="1"/>
    <col min="8230" max="8230" width="26" style="783" customWidth="1"/>
    <col min="8231" max="8234" width="4.875" style="783" customWidth="1"/>
    <col min="8235" max="8235" width="2.875" style="783" customWidth="1"/>
    <col min="8236" max="8415" width="9.875" style="783" customWidth="1"/>
    <col min="8416" max="8416" width="2.875" style="783" customWidth="1"/>
    <col min="8417" max="8417" width="6" style="783" customWidth="1"/>
    <col min="8418" max="8448" width="2.875" style="783"/>
    <col min="8449" max="8449" width="3.5" style="783" customWidth="1"/>
    <col min="8450" max="8450" width="5.25" style="783" customWidth="1"/>
    <col min="8451" max="8457" width="2.5" style="783" customWidth="1"/>
    <col min="8458" max="8484" width="3.625" style="783" customWidth="1"/>
    <col min="8485" max="8485" width="5.125" style="783" customWidth="1"/>
    <col min="8486" max="8486" width="26" style="783" customWidth="1"/>
    <col min="8487" max="8490" width="4.875" style="783" customWidth="1"/>
    <col min="8491" max="8491" width="2.875" style="783" customWidth="1"/>
    <col min="8492" max="8671" width="9.875" style="783" customWidth="1"/>
    <col min="8672" max="8672" width="2.875" style="783" customWidth="1"/>
    <col min="8673" max="8673" width="6" style="783" customWidth="1"/>
    <col min="8674" max="8704" width="2.875" style="783"/>
    <col min="8705" max="8705" width="3.5" style="783" customWidth="1"/>
    <col min="8706" max="8706" width="5.25" style="783" customWidth="1"/>
    <col min="8707" max="8713" width="2.5" style="783" customWidth="1"/>
    <col min="8714" max="8740" width="3.625" style="783" customWidth="1"/>
    <col min="8741" max="8741" width="5.125" style="783" customWidth="1"/>
    <col min="8742" max="8742" width="26" style="783" customWidth="1"/>
    <col min="8743" max="8746" width="4.875" style="783" customWidth="1"/>
    <col min="8747" max="8747" width="2.875" style="783" customWidth="1"/>
    <col min="8748" max="8927" width="9.875" style="783" customWidth="1"/>
    <col min="8928" max="8928" width="2.875" style="783" customWidth="1"/>
    <col min="8929" max="8929" width="6" style="783" customWidth="1"/>
    <col min="8930" max="8960" width="2.875" style="783"/>
    <col min="8961" max="8961" width="3.5" style="783" customWidth="1"/>
    <col min="8962" max="8962" width="5.25" style="783" customWidth="1"/>
    <col min="8963" max="8969" width="2.5" style="783" customWidth="1"/>
    <col min="8970" max="8996" width="3.625" style="783" customWidth="1"/>
    <col min="8997" max="8997" width="5.125" style="783" customWidth="1"/>
    <col min="8998" max="8998" width="26" style="783" customWidth="1"/>
    <col min="8999" max="9002" width="4.875" style="783" customWidth="1"/>
    <col min="9003" max="9003" width="2.875" style="783" customWidth="1"/>
    <col min="9004" max="9183" width="9.875" style="783" customWidth="1"/>
    <col min="9184" max="9184" width="2.875" style="783" customWidth="1"/>
    <col min="9185" max="9185" width="6" style="783" customWidth="1"/>
    <col min="9186" max="9216" width="2.875" style="783"/>
    <col min="9217" max="9217" width="3.5" style="783" customWidth="1"/>
    <col min="9218" max="9218" width="5.25" style="783" customWidth="1"/>
    <col min="9219" max="9225" width="2.5" style="783" customWidth="1"/>
    <col min="9226" max="9252" width="3.625" style="783" customWidth="1"/>
    <col min="9253" max="9253" width="5.125" style="783" customWidth="1"/>
    <col min="9254" max="9254" width="26" style="783" customWidth="1"/>
    <col min="9255" max="9258" width="4.875" style="783" customWidth="1"/>
    <col min="9259" max="9259" width="2.875" style="783" customWidth="1"/>
    <col min="9260" max="9439" width="9.875" style="783" customWidth="1"/>
    <col min="9440" max="9440" width="2.875" style="783" customWidth="1"/>
    <col min="9441" max="9441" width="6" style="783" customWidth="1"/>
    <col min="9442" max="9472" width="2.875" style="783"/>
    <col min="9473" max="9473" width="3.5" style="783" customWidth="1"/>
    <col min="9474" max="9474" width="5.25" style="783" customWidth="1"/>
    <col min="9475" max="9481" width="2.5" style="783" customWidth="1"/>
    <col min="9482" max="9508" width="3.625" style="783" customWidth="1"/>
    <col min="9509" max="9509" width="5.125" style="783" customWidth="1"/>
    <col min="9510" max="9510" width="26" style="783" customWidth="1"/>
    <col min="9511" max="9514" width="4.875" style="783" customWidth="1"/>
    <col min="9515" max="9515" width="2.875" style="783" customWidth="1"/>
    <col min="9516" max="9695" width="9.875" style="783" customWidth="1"/>
    <col min="9696" max="9696" width="2.875" style="783" customWidth="1"/>
    <col min="9697" max="9697" width="6" style="783" customWidth="1"/>
    <col min="9698" max="9728" width="2.875" style="783"/>
    <col min="9729" max="9729" width="3.5" style="783" customWidth="1"/>
    <col min="9730" max="9730" width="5.25" style="783" customWidth="1"/>
    <col min="9731" max="9737" width="2.5" style="783" customWidth="1"/>
    <col min="9738" max="9764" width="3.625" style="783" customWidth="1"/>
    <col min="9765" max="9765" width="5.125" style="783" customWidth="1"/>
    <col min="9766" max="9766" width="26" style="783" customWidth="1"/>
    <col min="9767" max="9770" width="4.875" style="783" customWidth="1"/>
    <col min="9771" max="9771" width="2.875" style="783" customWidth="1"/>
    <col min="9772" max="9951" width="9.875" style="783" customWidth="1"/>
    <col min="9952" max="9952" width="2.875" style="783" customWidth="1"/>
    <col min="9953" max="9953" width="6" style="783" customWidth="1"/>
    <col min="9954" max="9984" width="2.875" style="783"/>
    <col min="9985" max="9985" width="3.5" style="783" customWidth="1"/>
    <col min="9986" max="9986" width="5.25" style="783" customWidth="1"/>
    <col min="9987" max="9993" width="2.5" style="783" customWidth="1"/>
    <col min="9994" max="10020" width="3.625" style="783" customWidth="1"/>
    <col min="10021" max="10021" width="5.125" style="783" customWidth="1"/>
    <col min="10022" max="10022" width="26" style="783" customWidth="1"/>
    <col min="10023" max="10026" width="4.875" style="783" customWidth="1"/>
    <col min="10027" max="10027" width="2.875" style="783" customWidth="1"/>
    <col min="10028" max="10207" width="9.875" style="783" customWidth="1"/>
    <col min="10208" max="10208" width="2.875" style="783" customWidth="1"/>
    <col min="10209" max="10209" width="6" style="783" customWidth="1"/>
    <col min="10210" max="10240" width="2.875" style="783"/>
    <col min="10241" max="10241" width="3.5" style="783" customWidth="1"/>
    <col min="10242" max="10242" width="5.25" style="783" customWidth="1"/>
    <col min="10243" max="10249" width="2.5" style="783" customWidth="1"/>
    <col min="10250" max="10276" width="3.625" style="783" customWidth="1"/>
    <col min="10277" max="10277" width="5.125" style="783" customWidth="1"/>
    <col min="10278" max="10278" width="26" style="783" customWidth="1"/>
    <col min="10279" max="10282" width="4.875" style="783" customWidth="1"/>
    <col min="10283" max="10283" width="2.875" style="783" customWidth="1"/>
    <col min="10284" max="10463" width="9.875" style="783" customWidth="1"/>
    <col min="10464" max="10464" width="2.875" style="783" customWidth="1"/>
    <col min="10465" max="10465" width="6" style="783" customWidth="1"/>
    <col min="10466" max="10496" width="2.875" style="783"/>
    <col min="10497" max="10497" width="3.5" style="783" customWidth="1"/>
    <col min="10498" max="10498" width="5.25" style="783" customWidth="1"/>
    <col min="10499" max="10505" width="2.5" style="783" customWidth="1"/>
    <col min="10506" max="10532" width="3.625" style="783" customWidth="1"/>
    <col min="10533" max="10533" width="5.125" style="783" customWidth="1"/>
    <col min="10534" max="10534" width="26" style="783" customWidth="1"/>
    <col min="10535" max="10538" width="4.875" style="783" customWidth="1"/>
    <col min="10539" max="10539" width="2.875" style="783" customWidth="1"/>
    <col min="10540" max="10719" width="9.875" style="783" customWidth="1"/>
    <col min="10720" max="10720" width="2.875" style="783" customWidth="1"/>
    <col min="10721" max="10721" width="6" style="783" customWidth="1"/>
    <col min="10722" max="10752" width="2.875" style="783"/>
    <col min="10753" max="10753" width="3.5" style="783" customWidth="1"/>
    <col min="10754" max="10754" width="5.25" style="783" customWidth="1"/>
    <col min="10755" max="10761" width="2.5" style="783" customWidth="1"/>
    <col min="10762" max="10788" width="3.625" style="783" customWidth="1"/>
    <col min="10789" max="10789" width="5.125" style="783" customWidth="1"/>
    <col min="10790" max="10790" width="26" style="783" customWidth="1"/>
    <col min="10791" max="10794" width="4.875" style="783" customWidth="1"/>
    <col min="10795" max="10795" width="2.875" style="783" customWidth="1"/>
    <col min="10796" max="10975" width="9.875" style="783" customWidth="1"/>
    <col min="10976" max="10976" width="2.875" style="783" customWidth="1"/>
    <col min="10977" max="10977" width="6" style="783" customWidth="1"/>
    <col min="10978" max="11008" width="2.875" style="783"/>
    <col min="11009" max="11009" width="3.5" style="783" customWidth="1"/>
    <col min="11010" max="11010" width="5.25" style="783" customWidth="1"/>
    <col min="11011" max="11017" width="2.5" style="783" customWidth="1"/>
    <col min="11018" max="11044" width="3.625" style="783" customWidth="1"/>
    <col min="11045" max="11045" width="5.125" style="783" customWidth="1"/>
    <col min="11046" max="11046" width="26" style="783" customWidth="1"/>
    <col min="11047" max="11050" width="4.875" style="783" customWidth="1"/>
    <col min="11051" max="11051" width="2.875" style="783" customWidth="1"/>
    <col min="11052" max="11231" width="9.875" style="783" customWidth="1"/>
    <col min="11232" max="11232" width="2.875" style="783" customWidth="1"/>
    <col min="11233" max="11233" width="6" style="783" customWidth="1"/>
    <col min="11234" max="11264" width="2.875" style="783"/>
    <col min="11265" max="11265" width="3.5" style="783" customWidth="1"/>
    <col min="11266" max="11266" width="5.25" style="783" customWidth="1"/>
    <col min="11267" max="11273" width="2.5" style="783" customWidth="1"/>
    <col min="11274" max="11300" width="3.625" style="783" customWidth="1"/>
    <col min="11301" max="11301" width="5.125" style="783" customWidth="1"/>
    <col min="11302" max="11302" width="26" style="783" customWidth="1"/>
    <col min="11303" max="11306" width="4.875" style="783" customWidth="1"/>
    <col min="11307" max="11307" width="2.875" style="783" customWidth="1"/>
    <col min="11308" max="11487" width="9.875" style="783" customWidth="1"/>
    <col min="11488" max="11488" width="2.875" style="783" customWidth="1"/>
    <col min="11489" max="11489" width="6" style="783" customWidth="1"/>
    <col min="11490" max="11520" width="2.875" style="783"/>
    <col min="11521" max="11521" width="3.5" style="783" customWidth="1"/>
    <col min="11522" max="11522" width="5.25" style="783" customWidth="1"/>
    <col min="11523" max="11529" width="2.5" style="783" customWidth="1"/>
    <col min="11530" max="11556" width="3.625" style="783" customWidth="1"/>
    <col min="11557" max="11557" width="5.125" style="783" customWidth="1"/>
    <col min="11558" max="11558" width="26" style="783" customWidth="1"/>
    <col min="11559" max="11562" width="4.875" style="783" customWidth="1"/>
    <col min="11563" max="11563" width="2.875" style="783" customWidth="1"/>
    <col min="11564" max="11743" width="9.875" style="783" customWidth="1"/>
    <col min="11744" max="11744" width="2.875" style="783" customWidth="1"/>
    <col min="11745" max="11745" width="6" style="783" customWidth="1"/>
    <col min="11746" max="11776" width="2.875" style="783"/>
    <col min="11777" max="11777" width="3.5" style="783" customWidth="1"/>
    <col min="11778" max="11778" width="5.25" style="783" customWidth="1"/>
    <col min="11779" max="11785" width="2.5" style="783" customWidth="1"/>
    <col min="11786" max="11812" width="3.625" style="783" customWidth="1"/>
    <col min="11813" max="11813" width="5.125" style="783" customWidth="1"/>
    <col min="11814" max="11814" width="26" style="783" customWidth="1"/>
    <col min="11815" max="11818" width="4.875" style="783" customWidth="1"/>
    <col min="11819" max="11819" width="2.875" style="783" customWidth="1"/>
    <col min="11820" max="11999" width="9.875" style="783" customWidth="1"/>
    <col min="12000" max="12000" width="2.875" style="783" customWidth="1"/>
    <col min="12001" max="12001" width="6" style="783" customWidth="1"/>
    <col min="12002" max="12032" width="2.875" style="783"/>
    <col min="12033" max="12033" width="3.5" style="783" customWidth="1"/>
    <col min="12034" max="12034" width="5.25" style="783" customWidth="1"/>
    <col min="12035" max="12041" width="2.5" style="783" customWidth="1"/>
    <col min="12042" max="12068" width="3.625" style="783" customWidth="1"/>
    <col min="12069" max="12069" width="5.125" style="783" customWidth="1"/>
    <col min="12070" max="12070" width="26" style="783" customWidth="1"/>
    <col min="12071" max="12074" width="4.875" style="783" customWidth="1"/>
    <col min="12075" max="12075" width="2.875" style="783" customWidth="1"/>
    <col min="12076" max="12255" width="9.875" style="783" customWidth="1"/>
    <col min="12256" max="12256" width="2.875" style="783" customWidth="1"/>
    <col min="12257" max="12257" width="6" style="783" customWidth="1"/>
    <col min="12258" max="12288" width="2.875" style="783"/>
    <col min="12289" max="12289" width="3.5" style="783" customWidth="1"/>
    <col min="12290" max="12290" width="5.25" style="783" customWidth="1"/>
    <col min="12291" max="12297" width="2.5" style="783" customWidth="1"/>
    <col min="12298" max="12324" width="3.625" style="783" customWidth="1"/>
    <col min="12325" max="12325" width="5.125" style="783" customWidth="1"/>
    <col min="12326" max="12326" width="26" style="783" customWidth="1"/>
    <col min="12327" max="12330" width="4.875" style="783" customWidth="1"/>
    <col min="12331" max="12331" width="2.875" style="783" customWidth="1"/>
    <col min="12332" max="12511" width="9.875" style="783" customWidth="1"/>
    <col min="12512" max="12512" width="2.875" style="783" customWidth="1"/>
    <col min="12513" max="12513" width="6" style="783" customWidth="1"/>
    <col min="12514" max="12544" width="2.875" style="783"/>
    <col min="12545" max="12545" width="3.5" style="783" customWidth="1"/>
    <col min="12546" max="12546" width="5.25" style="783" customWidth="1"/>
    <col min="12547" max="12553" width="2.5" style="783" customWidth="1"/>
    <col min="12554" max="12580" width="3.625" style="783" customWidth="1"/>
    <col min="12581" max="12581" width="5.125" style="783" customWidth="1"/>
    <col min="12582" max="12582" width="26" style="783" customWidth="1"/>
    <col min="12583" max="12586" width="4.875" style="783" customWidth="1"/>
    <col min="12587" max="12587" width="2.875" style="783" customWidth="1"/>
    <col min="12588" max="12767" width="9.875" style="783" customWidth="1"/>
    <col min="12768" max="12768" width="2.875" style="783" customWidth="1"/>
    <col min="12769" max="12769" width="6" style="783" customWidth="1"/>
    <col min="12770" max="12800" width="2.875" style="783"/>
    <col min="12801" max="12801" width="3.5" style="783" customWidth="1"/>
    <col min="12802" max="12802" width="5.25" style="783" customWidth="1"/>
    <col min="12803" max="12809" width="2.5" style="783" customWidth="1"/>
    <col min="12810" max="12836" width="3.625" style="783" customWidth="1"/>
    <col min="12837" max="12837" width="5.125" style="783" customWidth="1"/>
    <col min="12838" max="12838" width="26" style="783" customWidth="1"/>
    <col min="12839" max="12842" width="4.875" style="783" customWidth="1"/>
    <col min="12843" max="12843" width="2.875" style="783" customWidth="1"/>
    <col min="12844" max="13023" width="9.875" style="783" customWidth="1"/>
    <col min="13024" max="13024" width="2.875" style="783" customWidth="1"/>
    <col min="13025" max="13025" width="6" style="783" customWidth="1"/>
    <col min="13026" max="13056" width="2.875" style="783"/>
    <col min="13057" max="13057" width="3.5" style="783" customWidth="1"/>
    <col min="13058" max="13058" width="5.25" style="783" customWidth="1"/>
    <col min="13059" max="13065" width="2.5" style="783" customWidth="1"/>
    <col min="13066" max="13092" width="3.625" style="783" customWidth="1"/>
    <col min="13093" max="13093" width="5.125" style="783" customWidth="1"/>
    <col min="13094" max="13094" width="26" style="783" customWidth="1"/>
    <col min="13095" max="13098" width="4.875" style="783" customWidth="1"/>
    <col min="13099" max="13099" width="2.875" style="783" customWidth="1"/>
    <col min="13100" max="13279" width="9.875" style="783" customWidth="1"/>
    <col min="13280" max="13280" width="2.875" style="783" customWidth="1"/>
    <col min="13281" max="13281" width="6" style="783" customWidth="1"/>
    <col min="13282" max="13312" width="2.875" style="783"/>
    <col min="13313" max="13313" width="3.5" style="783" customWidth="1"/>
    <col min="13314" max="13314" width="5.25" style="783" customWidth="1"/>
    <col min="13315" max="13321" width="2.5" style="783" customWidth="1"/>
    <col min="13322" max="13348" width="3.625" style="783" customWidth="1"/>
    <col min="13349" max="13349" width="5.125" style="783" customWidth="1"/>
    <col min="13350" max="13350" width="26" style="783" customWidth="1"/>
    <col min="13351" max="13354" width="4.875" style="783" customWidth="1"/>
    <col min="13355" max="13355" width="2.875" style="783" customWidth="1"/>
    <col min="13356" max="13535" width="9.875" style="783" customWidth="1"/>
    <col min="13536" max="13536" width="2.875" style="783" customWidth="1"/>
    <col min="13537" max="13537" width="6" style="783" customWidth="1"/>
    <col min="13538" max="13568" width="2.875" style="783"/>
    <col min="13569" max="13569" width="3.5" style="783" customWidth="1"/>
    <col min="13570" max="13570" width="5.25" style="783" customWidth="1"/>
    <col min="13571" max="13577" width="2.5" style="783" customWidth="1"/>
    <col min="13578" max="13604" width="3.625" style="783" customWidth="1"/>
    <col min="13605" max="13605" width="5.125" style="783" customWidth="1"/>
    <col min="13606" max="13606" width="26" style="783" customWidth="1"/>
    <col min="13607" max="13610" width="4.875" style="783" customWidth="1"/>
    <col min="13611" max="13611" width="2.875" style="783" customWidth="1"/>
    <col min="13612" max="13791" width="9.875" style="783" customWidth="1"/>
    <col min="13792" max="13792" width="2.875" style="783" customWidth="1"/>
    <col min="13793" max="13793" width="6" style="783" customWidth="1"/>
    <col min="13794" max="13824" width="2.875" style="783"/>
    <col min="13825" max="13825" width="3.5" style="783" customWidth="1"/>
    <col min="13826" max="13826" width="5.25" style="783" customWidth="1"/>
    <col min="13827" max="13833" width="2.5" style="783" customWidth="1"/>
    <col min="13834" max="13860" width="3.625" style="783" customWidth="1"/>
    <col min="13861" max="13861" width="5.125" style="783" customWidth="1"/>
    <col min="13862" max="13862" width="26" style="783" customWidth="1"/>
    <col min="13863" max="13866" width="4.875" style="783" customWidth="1"/>
    <col min="13867" max="13867" width="2.875" style="783" customWidth="1"/>
    <col min="13868" max="14047" width="9.875" style="783" customWidth="1"/>
    <col min="14048" max="14048" width="2.875" style="783" customWidth="1"/>
    <col min="14049" max="14049" width="6" style="783" customWidth="1"/>
    <col min="14050" max="14080" width="2.875" style="783"/>
    <col min="14081" max="14081" width="3.5" style="783" customWidth="1"/>
    <col min="14082" max="14082" width="5.25" style="783" customWidth="1"/>
    <col min="14083" max="14089" width="2.5" style="783" customWidth="1"/>
    <col min="14090" max="14116" width="3.625" style="783" customWidth="1"/>
    <col min="14117" max="14117" width="5.125" style="783" customWidth="1"/>
    <col min="14118" max="14118" width="26" style="783" customWidth="1"/>
    <col min="14119" max="14122" width="4.875" style="783" customWidth="1"/>
    <col min="14123" max="14123" width="2.875" style="783" customWidth="1"/>
    <col min="14124" max="14303" width="9.875" style="783" customWidth="1"/>
    <col min="14304" max="14304" width="2.875" style="783" customWidth="1"/>
    <col min="14305" max="14305" width="6" style="783" customWidth="1"/>
    <col min="14306" max="14336" width="2.875" style="783"/>
    <col min="14337" max="14337" width="3.5" style="783" customWidth="1"/>
    <col min="14338" max="14338" width="5.25" style="783" customWidth="1"/>
    <col min="14339" max="14345" width="2.5" style="783" customWidth="1"/>
    <col min="14346" max="14372" width="3.625" style="783" customWidth="1"/>
    <col min="14373" max="14373" width="5.125" style="783" customWidth="1"/>
    <col min="14374" max="14374" width="26" style="783" customWidth="1"/>
    <col min="14375" max="14378" width="4.875" style="783" customWidth="1"/>
    <col min="14379" max="14379" width="2.875" style="783" customWidth="1"/>
    <col min="14380" max="14559" width="9.875" style="783" customWidth="1"/>
    <col min="14560" max="14560" width="2.875" style="783" customWidth="1"/>
    <col min="14561" max="14561" width="6" style="783" customWidth="1"/>
    <col min="14562" max="14592" width="2.875" style="783"/>
    <col min="14593" max="14593" width="3.5" style="783" customWidth="1"/>
    <col min="14594" max="14594" width="5.25" style="783" customWidth="1"/>
    <col min="14595" max="14601" width="2.5" style="783" customWidth="1"/>
    <col min="14602" max="14628" width="3.625" style="783" customWidth="1"/>
    <col min="14629" max="14629" width="5.125" style="783" customWidth="1"/>
    <col min="14630" max="14630" width="26" style="783" customWidth="1"/>
    <col min="14631" max="14634" width="4.875" style="783" customWidth="1"/>
    <col min="14635" max="14635" width="2.875" style="783" customWidth="1"/>
    <col min="14636" max="14815" width="9.875" style="783" customWidth="1"/>
    <col min="14816" max="14816" width="2.875" style="783" customWidth="1"/>
    <col min="14817" max="14817" width="6" style="783" customWidth="1"/>
    <col min="14818" max="14848" width="2.875" style="783"/>
    <col min="14849" max="14849" width="3.5" style="783" customWidth="1"/>
    <col min="14850" max="14850" width="5.25" style="783" customWidth="1"/>
    <col min="14851" max="14857" width="2.5" style="783" customWidth="1"/>
    <col min="14858" max="14884" width="3.625" style="783" customWidth="1"/>
    <col min="14885" max="14885" width="5.125" style="783" customWidth="1"/>
    <col min="14886" max="14886" width="26" style="783" customWidth="1"/>
    <col min="14887" max="14890" width="4.875" style="783" customWidth="1"/>
    <col min="14891" max="14891" width="2.875" style="783" customWidth="1"/>
    <col min="14892" max="15071" width="9.875" style="783" customWidth="1"/>
    <col min="15072" max="15072" width="2.875" style="783" customWidth="1"/>
    <col min="15073" max="15073" width="6" style="783" customWidth="1"/>
    <col min="15074" max="15104" width="2.875" style="783"/>
    <col min="15105" max="15105" width="3.5" style="783" customWidth="1"/>
    <col min="15106" max="15106" width="5.25" style="783" customWidth="1"/>
    <col min="15107" max="15113" width="2.5" style="783" customWidth="1"/>
    <col min="15114" max="15140" width="3.625" style="783" customWidth="1"/>
    <col min="15141" max="15141" width="5.125" style="783" customWidth="1"/>
    <col min="15142" max="15142" width="26" style="783" customWidth="1"/>
    <col min="15143" max="15146" width="4.875" style="783" customWidth="1"/>
    <col min="15147" max="15147" width="2.875" style="783" customWidth="1"/>
    <col min="15148" max="15327" width="9.875" style="783" customWidth="1"/>
    <col min="15328" max="15328" width="2.875" style="783" customWidth="1"/>
    <col min="15329" max="15329" width="6" style="783" customWidth="1"/>
    <col min="15330" max="15360" width="2.875" style="783"/>
    <col min="15361" max="15361" width="3.5" style="783" customWidth="1"/>
    <col min="15362" max="15362" width="5.25" style="783" customWidth="1"/>
    <col min="15363" max="15369" width="2.5" style="783" customWidth="1"/>
    <col min="15370" max="15396" width="3.625" style="783" customWidth="1"/>
    <col min="15397" max="15397" width="5.125" style="783" customWidth="1"/>
    <col min="15398" max="15398" width="26" style="783" customWidth="1"/>
    <col min="15399" max="15402" width="4.875" style="783" customWidth="1"/>
    <col min="15403" max="15403" width="2.875" style="783" customWidth="1"/>
    <col min="15404" max="15583" width="9.875" style="783" customWidth="1"/>
    <col min="15584" max="15584" width="2.875" style="783" customWidth="1"/>
    <col min="15585" max="15585" width="6" style="783" customWidth="1"/>
    <col min="15586" max="15616" width="2.875" style="783"/>
    <col min="15617" max="15617" width="3.5" style="783" customWidth="1"/>
    <col min="15618" max="15618" width="5.25" style="783" customWidth="1"/>
    <col min="15619" max="15625" width="2.5" style="783" customWidth="1"/>
    <col min="15626" max="15652" width="3.625" style="783" customWidth="1"/>
    <col min="15653" max="15653" width="5.125" style="783" customWidth="1"/>
    <col min="15654" max="15654" width="26" style="783" customWidth="1"/>
    <col min="15655" max="15658" width="4.875" style="783" customWidth="1"/>
    <col min="15659" max="15659" width="2.875" style="783" customWidth="1"/>
    <col min="15660" max="15839" width="9.875" style="783" customWidth="1"/>
    <col min="15840" max="15840" width="2.875" style="783" customWidth="1"/>
    <col min="15841" max="15841" width="6" style="783" customWidth="1"/>
    <col min="15842" max="15872" width="2.875" style="783"/>
    <col min="15873" max="15873" width="3.5" style="783" customWidth="1"/>
    <col min="15874" max="15874" width="5.25" style="783" customWidth="1"/>
    <col min="15875" max="15881" width="2.5" style="783" customWidth="1"/>
    <col min="15882" max="15908" width="3.625" style="783" customWidth="1"/>
    <col min="15909" max="15909" width="5.125" style="783" customWidth="1"/>
    <col min="15910" max="15910" width="26" style="783" customWidth="1"/>
    <col min="15911" max="15914" width="4.875" style="783" customWidth="1"/>
    <col min="15915" max="15915" width="2.875" style="783" customWidth="1"/>
    <col min="15916" max="16095" width="9.875" style="783" customWidth="1"/>
    <col min="16096" max="16096" width="2.875" style="783" customWidth="1"/>
    <col min="16097" max="16097" width="6" style="783" customWidth="1"/>
    <col min="16098" max="16128" width="2.875" style="783"/>
    <col min="16129" max="16129" width="3.5" style="783" customWidth="1"/>
    <col min="16130" max="16130" width="5.25" style="783" customWidth="1"/>
    <col min="16131" max="16137" width="2.5" style="783" customWidth="1"/>
    <col min="16138" max="16164" width="3.625" style="783" customWidth="1"/>
    <col min="16165" max="16165" width="5.125" style="783" customWidth="1"/>
    <col min="16166" max="16166" width="26" style="783" customWidth="1"/>
    <col min="16167" max="16170" width="4.875" style="783" customWidth="1"/>
    <col min="16171" max="16171" width="2.875" style="783" customWidth="1"/>
    <col min="16172" max="16351" width="9.875" style="783" customWidth="1"/>
    <col min="16352" max="16352" width="2.875" style="783" customWidth="1"/>
    <col min="16353" max="16353" width="6" style="783" customWidth="1"/>
    <col min="16354" max="16384" width="2.875" style="783"/>
  </cols>
  <sheetData>
    <row r="1" spans="1:43" ht="28.7" customHeight="1">
      <c r="A1" s="1831" t="s">
        <v>583</v>
      </c>
      <c r="B1" s="1831"/>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c r="AM1" s="1831"/>
      <c r="AN1" s="1831"/>
      <c r="AO1" s="1831"/>
      <c r="AP1" s="1831"/>
      <c r="AQ1" s="1831"/>
    </row>
    <row r="2" spans="1:43" ht="21.75" customHeight="1" thickBot="1">
      <c r="I2" s="784"/>
      <c r="J2" s="784"/>
    </row>
    <row r="3" spans="1:43" ht="21.75" customHeight="1">
      <c r="A3" s="1832" t="s">
        <v>556</v>
      </c>
      <c r="B3" s="1833"/>
      <c r="C3" s="1833"/>
      <c r="D3" s="1833"/>
      <c r="E3" s="1833"/>
      <c r="F3" s="1833"/>
      <c r="G3" s="1833"/>
      <c r="H3" s="1833"/>
      <c r="I3" s="1834"/>
      <c r="J3" s="1838" t="s">
        <v>584</v>
      </c>
      <c r="K3" s="1833"/>
      <c r="L3" s="1833"/>
      <c r="M3" s="1833"/>
      <c r="N3" s="1833"/>
      <c r="O3" s="1833"/>
      <c r="P3" s="1833"/>
      <c r="Q3" s="1833"/>
      <c r="R3" s="1833"/>
      <c r="S3" s="1833"/>
      <c r="T3" s="1833"/>
      <c r="U3" s="1833"/>
      <c r="V3" s="1833"/>
      <c r="W3" s="1833"/>
      <c r="X3" s="1833"/>
      <c r="Y3" s="1833"/>
      <c r="Z3" s="1833"/>
      <c r="AA3" s="1833"/>
      <c r="AB3" s="1833"/>
      <c r="AC3" s="1833"/>
      <c r="AD3" s="1833"/>
      <c r="AE3" s="1833"/>
      <c r="AF3" s="1833"/>
      <c r="AG3" s="1833"/>
      <c r="AH3" s="1833"/>
      <c r="AI3" s="1833"/>
      <c r="AJ3" s="1833"/>
      <c r="AK3" s="1833"/>
      <c r="AL3" s="1833"/>
      <c r="AM3" s="785"/>
      <c r="AN3" s="785"/>
      <c r="AO3" s="785"/>
      <c r="AP3" s="786"/>
    </row>
    <row r="4" spans="1:43" ht="21.75" customHeight="1" thickBot="1">
      <c r="A4" s="1835"/>
      <c r="B4" s="1836"/>
      <c r="C4" s="1836"/>
      <c r="D4" s="1836"/>
      <c r="E4" s="1836"/>
      <c r="F4" s="1836"/>
      <c r="G4" s="1836"/>
      <c r="H4" s="1836"/>
      <c r="I4" s="1837"/>
      <c r="J4" s="1839"/>
      <c r="K4" s="1836"/>
      <c r="L4" s="1836"/>
      <c r="M4" s="1836"/>
      <c r="N4" s="1836"/>
      <c r="O4" s="1836"/>
      <c r="P4" s="1836"/>
      <c r="Q4" s="1836"/>
      <c r="R4" s="1836"/>
      <c r="S4" s="1836"/>
      <c r="T4" s="1836"/>
      <c r="U4" s="1836"/>
      <c r="V4" s="1836"/>
      <c r="W4" s="1836"/>
      <c r="X4" s="1836"/>
      <c r="Y4" s="1836"/>
      <c r="Z4" s="1836"/>
      <c r="AA4" s="1836"/>
      <c r="AB4" s="1836"/>
      <c r="AC4" s="1836"/>
      <c r="AD4" s="1836"/>
      <c r="AE4" s="1836"/>
      <c r="AF4" s="1836"/>
      <c r="AG4" s="1836"/>
      <c r="AH4" s="1836"/>
      <c r="AI4" s="1836"/>
      <c r="AJ4" s="1836"/>
      <c r="AK4" s="1836"/>
      <c r="AL4" s="1836"/>
      <c r="AM4" s="1840" t="s">
        <v>557</v>
      </c>
      <c r="AN4" s="1841"/>
      <c r="AO4" s="1841"/>
      <c r="AP4" s="1842"/>
    </row>
    <row r="5" spans="1:43" ht="22.7" customHeight="1" thickTop="1">
      <c r="A5" s="1843"/>
      <c r="B5" s="1844" t="s">
        <v>540</v>
      </c>
      <c r="C5" s="1845"/>
      <c r="D5" s="1845"/>
      <c r="E5" s="1845"/>
      <c r="F5" s="1845"/>
      <c r="G5" s="1845"/>
      <c r="H5" s="1845"/>
      <c r="I5" s="1846"/>
      <c r="J5" s="1850" t="s">
        <v>586</v>
      </c>
      <c r="K5" s="1851"/>
      <c r="L5" s="1851"/>
      <c r="M5" s="1851"/>
      <c r="N5" s="1851"/>
      <c r="O5" s="1851"/>
      <c r="P5" s="1851"/>
      <c r="Q5" s="1851"/>
      <c r="R5" s="1851"/>
      <c r="S5" s="1852"/>
      <c r="T5" s="1797" t="s">
        <v>541</v>
      </c>
      <c r="U5" s="1798"/>
      <c r="V5" s="1798"/>
      <c r="W5" s="1798"/>
      <c r="X5" s="1798"/>
      <c r="Y5" s="1798"/>
      <c r="Z5" s="1798"/>
      <c r="AA5" s="1798"/>
      <c r="AB5" s="1798"/>
      <c r="AC5" s="1798"/>
      <c r="AD5" s="1798"/>
      <c r="AE5" s="1798"/>
      <c r="AF5" s="1798"/>
      <c r="AG5" s="1798"/>
      <c r="AH5" s="1798"/>
      <c r="AI5" s="1798"/>
      <c r="AJ5" s="1798"/>
      <c r="AK5" s="1798"/>
      <c r="AL5" s="1799"/>
      <c r="AM5" s="1791"/>
      <c r="AN5" s="1792"/>
      <c r="AO5" s="1792"/>
      <c r="AP5" s="1793"/>
      <c r="AQ5" s="784"/>
    </row>
    <row r="6" spans="1:43" ht="22.7" customHeight="1">
      <c r="A6" s="1843"/>
      <c r="B6" s="1844"/>
      <c r="C6" s="1845"/>
      <c r="D6" s="1845"/>
      <c r="E6" s="1845"/>
      <c r="F6" s="1845"/>
      <c r="G6" s="1845"/>
      <c r="H6" s="1845"/>
      <c r="I6" s="1846"/>
      <c r="J6" s="1794" t="s">
        <v>558</v>
      </c>
      <c r="K6" s="1795"/>
      <c r="L6" s="1795"/>
      <c r="M6" s="1795"/>
      <c r="N6" s="1795"/>
      <c r="O6" s="1795"/>
      <c r="P6" s="1795"/>
      <c r="Q6" s="1795"/>
      <c r="R6" s="1795"/>
      <c r="S6" s="1796"/>
      <c r="T6" s="1797" t="s">
        <v>541</v>
      </c>
      <c r="U6" s="1798"/>
      <c r="V6" s="1798"/>
      <c r="W6" s="1798"/>
      <c r="X6" s="1798"/>
      <c r="Y6" s="1798"/>
      <c r="Z6" s="1798"/>
      <c r="AA6" s="1798"/>
      <c r="AB6" s="1798"/>
      <c r="AC6" s="1798"/>
      <c r="AD6" s="1798"/>
      <c r="AE6" s="1798"/>
      <c r="AF6" s="1798"/>
      <c r="AG6" s="1798"/>
      <c r="AH6" s="1798"/>
      <c r="AI6" s="1798"/>
      <c r="AJ6" s="1798"/>
      <c r="AK6" s="1798"/>
      <c r="AL6" s="1799"/>
      <c r="AM6" s="1791"/>
      <c r="AN6" s="1792"/>
      <c r="AO6" s="1792"/>
      <c r="AP6" s="1793"/>
      <c r="AQ6" s="784"/>
    </row>
    <row r="7" spans="1:43" ht="22.7" customHeight="1">
      <c r="A7" s="1843"/>
      <c r="B7" s="1844"/>
      <c r="C7" s="1845"/>
      <c r="D7" s="1845"/>
      <c r="E7" s="1845"/>
      <c r="F7" s="1845"/>
      <c r="G7" s="1845"/>
      <c r="H7" s="1845"/>
      <c r="I7" s="1846"/>
      <c r="J7" s="1806" t="s">
        <v>598</v>
      </c>
      <c r="K7" s="1807"/>
      <c r="L7" s="1807"/>
      <c r="M7" s="1807"/>
      <c r="N7" s="1807"/>
      <c r="O7" s="1807"/>
      <c r="P7" s="1807"/>
      <c r="Q7" s="1807"/>
      <c r="R7" s="1807"/>
      <c r="S7" s="1808"/>
      <c r="T7" s="1797" t="s">
        <v>541</v>
      </c>
      <c r="U7" s="1798"/>
      <c r="V7" s="1798"/>
      <c r="W7" s="1798"/>
      <c r="X7" s="1798"/>
      <c r="Y7" s="1798"/>
      <c r="Z7" s="1798"/>
      <c r="AA7" s="1798"/>
      <c r="AB7" s="1798"/>
      <c r="AC7" s="1798"/>
      <c r="AD7" s="1798"/>
      <c r="AE7" s="1798"/>
      <c r="AF7" s="1798"/>
      <c r="AG7" s="1798"/>
      <c r="AH7" s="1798"/>
      <c r="AI7" s="1798"/>
      <c r="AJ7" s="1798"/>
      <c r="AK7" s="1798"/>
      <c r="AL7" s="1799"/>
      <c r="AM7" s="796"/>
      <c r="AN7" s="797"/>
      <c r="AO7" s="797"/>
      <c r="AP7" s="798"/>
      <c r="AQ7" s="784"/>
    </row>
    <row r="8" spans="1:43" ht="108.75" customHeight="1">
      <c r="A8" s="1843"/>
      <c r="B8" s="1844"/>
      <c r="C8" s="1845"/>
      <c r="D8" s="1845"/>
      <c r="E8" s="1845"/>
      <c r="F8" s="1845"/>
      <c r="G8" s="1845"/>
      <c r="H8" s="1845"/>
      <c r="I8" s="1846"/>
      <c r="J8" s="1794" t="s">
        <v>602</v>
      </c>
      <c r="K8" s="1795"/>
      <c r="L8" s="1795"/>
      <c r="M8" s="1795"/>
      <c r="N8" s="1795"/>
      <c r="O8" s="1795"/>
      <c r="P8" s="1795"/>
      <c r="Q8" s="1795"/>
      <c r="R8" s="1795"/>
      <c r="S8" s="1796"/>
      <c r="T8" s="1809" t="s">
        <v>541</v>
      </c>
      <c r="U8" s="1810"/>
      <c r="V8" s="1810"/>
      <c r="W8" s="1810"/>
      <c r="X8" s="1810"/>
      <c r="Y8" s="1810"/>
      <c r="Z8" s="1810"/>
      <c r="AA8" s="1810"/>
      <c r="AB8" s="1810"/>
      <c r="AC8" s="1810"/>
      <c r="AD8" s="1810"/>
      <c r="AE8" s="1810"/>
      <c r="AF8" s="1810"/>
      <c r="AG8" s="1810"/>
      <c r="AH8" s="1810"/>
      <c r="AI8" s="1810"/>
      <c r="AJ8" s="1810"/>
      <c r="AK8" s="1810"/>
      <c r="AL8" s="1811"/>
      <c r="AM8" s="1791"/>
      <c r="AN8" s="1792"/>
      <c r="AO8" s="1792"/>
      <c r="AP8" s="1793"/>
      <c r="AQ8" s="784"/>
    </row>
    <row r="9" spans="1:43" ht="22.7" customHeight="1">
      <c r="A9" s="1843"/>
      <c r="B9" s="1847"/>
      <c r="C9" s="1848"/>
      <c r="D9" s="1848"/>
      <c r="E9" s="1848"/>
      <c r="F9" s="1848"/>
      <c r="G9" s="1848"/>
      <c r="H9" s="1848"/>
      <c r="I9" s="1849"/>
      <c r="J9" s="1794" t="s">
        <v>559</v>
      </c>
      <c r="K9" s="1795"/>
      <c r="L9" s="1795"/>
      <c r="M9" s="1795"/>
      <c r="N9" s="1795"/>
      <c r="O9" s="1795"/>
      <c r="P9" s="1795"/>
      <c r="Q9" s="1795"/>
      <c r="R9" s="1795"/>
      <c r="S9" s="1796"/>
      <c r="T9" s="1797" t="s">
        <v>541</v>
      </c>
      <c r="U9" s="1798"/>
      <c r="V9" s="1798"/>
      <c r="W9" s="1798"/>
      <c r="X9" s="1798"/>
      <c r="Y9" s="1798"/>
      <c r="Z9" s="1798"/>
      <c r="AA9" s="1798"/>
      <c r="AB9" s="1798"/>
      <c r="AC9" s="1798"/>
      <c r="AD9" s="1798"/>
      <c r="AE9" s="1798"/>
      <c r="AF9" s="1798"/>
      <c r="AG9" s="1798"/>
      <c r="AH9" s="1798"/>
      <c r="AI9" s="1798"/>
      <c r="AJ9" s="1798"/>
      <c r="AK9" s="1798"/>
      <c r="AL9" s="1799"/>
      <c r="AM9" s="1791"/>
      <c r="AN9" s="1792"/>
      <c r="AO9" s="1792"/>
      <c r="AP9" s="1793"/>
      <c r="AQ9" s="784"/>
    </row>
    <row r="10" spans="1:43" ht="22.7" customHeight="1">
      <c r="A10" s="1843"/>
      <c r="B10" s="1800" t="s">
        <v>542</v>
      </c>
      <c r="C10" s="1801"/>
      <c r="D10" s="1801"/>
      <c r="E10" s="1801"/>
      <c r="F10" s="1801"/>
      <c r="G10" s="1801"/>
      <c r="H10" s="1801"/>
      <c r="I10" s="1802"/>
      <c r="J10" s="1794" t="s">
        <v>586</v>
      </c>
      <c r="K10" s="1795"/>
      <c r="L10" s="1795"/>
      <c r="M10" s="1795"/>
      <c r="N10" s="1795"/>
      <c r="O10" s="1795"/>
      <c r="P10" s="1795"/>
      <c r="Q10" s="1795"/>
      <c r="R10" s="1795"/>
      <c r="S10" s="1796"/>
      <c r="T10" s="1797" t="s">
        <v>541</v>
      </c>
      <c r="U10" s="1798"/>
      <c r="V10" s="1798"/>
      <c r="W10" s="1798"/>
      <c r="X10" s="1798"/>
      <c r="Y10" s="1798"/>
      <c r="Z10" s="1798"/>
      <c r="AA10" s="1798"/>
      <c r="AB10" s="1798"/>
      <c r="AC10" s="1798"/>
      <c r="AD10" s="1798"/>
      <c r="AE10" s="1798"/>
      <c r="AF10" s="1798"/>
      <c r="AG10" s="1798"/>
      <c r="AH10" s="1798"/>
      <c r="AI10" s="1798"/>
      <c r="AJ10" s="1798"/>
      <c r="AK10" s="1798"/>
      <c r="AL10" s="1799"/>
      <c r="AM10" s="1791"/>
      <c r="AN10" s="1792"/>
      <c r="AO10" s="1792"/>
      <c r="AP10" s="1793"/>
      <c r="AQ10" s="784"/>
    </row>
    <row r="11" spans="1:43" ht="22.7" customHeight="1">
      <c r="A11" s="1843"/>
      <c r="B11" s="1800"/>
      <c r="C11" s="1801"/>
      <c r="D11" s="1801"/>
      <c r="E11" s="1801"/>
      <c r="F11" s="1801"/>
      <c r="G11" s="1801"/>
      <c r="H11" s="1801"/>
      <c r="I11" s="1802"/>
      <c r="J11" s="1794" t="s">
        <v>558</v>
      </c>
      <c r="K11" s="1795"/>
      <c r="L11" s="1795"/>
      <c r="M11" s="1795"/>
      <c r="N11" s="1795"/>
      <c r="O11" s="1795"/>
      <c r="P11" s="1795"/>
      <c r="Q11" s="1795"/>
      <c r="R11" s="1795"/>
      <c r="S11" s="1796"/>
      <c r="T11" s="1797" t="s">
        <v>541</v>
      </c>
      <c r="U11" s="1798"/>
      <c r="V11" s="1798"/>
      <c r="W11" s="1798"/>
      <c r="X11" s="1798"/>
      <c r="Y11" s="1798"/>
      <c r="Z11" s="1798"/>
      <c r="AA11" s="1798"/>
      <c r="AB11" s="1798"/>
      <c r="AC11" s="1798"/>
      <c r="AD11" s="1798"/>
      <c r="AE11" s="1798"/>
      <c r="AF11" s="1798"/>
      <c r="AG11" s="1798"/>
      <c r="AH11" s="1798"/>
      <c r="AI11" s="1798"/>
      <c r="AJ11" s="1798"/>
      <c r="AK11" s="1798"/>
      <c r="AL11" s="1799"/>
      <c r="AM11" s="1791"/>
      <c r="AN11" s="1792"/>
      <c r="AO11" s="1792"/>
      <c r="AP11" s="1793"/>
      <c r="AQ11" s="784"/>
    </row>
    <row r="12" spans="1:43" ht="22.7" customHeight="1">
      <c r="A12" s="1843"/>
      <c r="B12" s="1800"/>
      <c r="C12" s="1801"/>
      <c r="D12" s="1801"/>
      <c r="E12" s="1801"/>
      <c r="F12" s="1801"/>
      <c r="G12" s="1801"/>
      <c r="H12" s="1801"/>
      <c r="I12" s="1802"/>
      <c r="J12" s="1806" t="s">
        <v>598</v>
      </c>
      <c r="K12" s="1807"/>
      <c r="L12" s="1807"/>
      <c r="M12" s="1807"/>
      <c r="N12" s="1807"/>
      <c r="O12" s="1807"/>
      <c r="P12" s="1807"/>
      <c r="Q12" s="1807"/>
      <c r="R12" s="1807"/>
      <c r="S12" s="1808"/>
      <c r="T12" s="1797" t="s">
        <v>541</v>
      </c>
      <c r="U12" s="1798"/>
      <c r="V12" s="1798"/>
      <c r="W12" s="1798"/>
      <c r="X12" s="1798"/>
      <c r="Y12" s="1798"/>
      <c r="Z12" s="1798"/>
      <c r="AA12" s="1798"/>
      <c r="AB12" s="1798"/>
      <c r="AC12" s="1798"/>
      <c r="AD12" s="1798"/>
      <c r="AE12" s="1798"/>
      <c r="AF12" s="1798"/>
      <c r="AG12" s="1798"/>
      <c r="AH12" s="1798"/>
      <c r="AI12" s="1798"/>
      <c r="AJ12" s="1798"/>
      <c r="AK12" s="1798"/>
      <c r="AL12" s="1799"/>
      <c r="AM12" s="796"/>
      <c r="AN12" s="797"/>
      <c r="AO12" s="797"/>
      <c r="AP12" s="798"/>
      <c r="AQ12" s="784"/>
    </row>
    <row r="13" spans="1:43" ht="108.75" customHeight="1">
      <c r="A13" s="1843"/>
      <c r="B13" s="1800"/>
      <c r="C13" s="1801"/>
      <c r="D13" s="1801"/>
      <c r="E13" s="1801"/>
      <c r="F13" s="1801"/>
      <c r="G13" s="1801"/>
      <c r="H13" s="1801"/>
      <c r="I13" s="1802"/>
      <c r="J13" s="1794" t="s">
        <v>602</v>
      </c>
      <c r="K13" s="1795"/>
      <c r="L13" s="1795"/>
      <c r="M13" s="1795"/>
      <c r="N13" s="1795"/>
      <c r="O13" s="1795"/>
      <c r="P13" s="1795"/>
      <c r="Q13" s="1795"/>
      <c r="R13" s="1795"/>
      <c r="S13" s="1796"/>
      <c r="T13" s="1809" t="s">
        <v>541</v>
      </c>
      <c r="U13" s="1810"/>
      <c r="V13" s="1810"/>
      <c r="W13" s="1810"/>
      <c r="X13" s="1810"/>
      <c r="Y13" s="1810"/>
      <c r="Z13" s="1810"/>
      <c r="AA13" s="1810"/>
      <c r="AB13" s="1810"/>
      <c r="AC13" s="1810"/>
      <c r="AD13" s="1810"/>
      <c r="AE13" s="1810"/>
      <c r="AF13" s="1810"/>
      <c r="AG13" s="1810"/>
      <c r="AH13" s="1810"/>
      <c r="AI13" s="1810"/>
      <c r="AJ13" s="1810"/>
      <c r="AK13" s="1810"/>
      <c r="AL13" s="1811"/>
      <c r="AM13" s="1791"/>
      <c r="AN13" s="1792"/>
      <c r="AO13" s="1792"/>
      <c r="AP13" s="1793"/>
      <c r="AQ13" s="784"/>
    </row>
    <row r="14" spans="1:43" ht="22.7" customHeight="1">
      <c r="A14" s="1843"/>
      <c r="B14" s="1803"/>
      <c r="C14" s="1804"/>
      <c r="D14" s="1804"/>
      <c r="E14" s="1804"/>
      <c r="F14" s="1804"/>
      <c r="G14" s="1804"/>
      <c r="H14" s="1804"/>
      <c r="I14" s="1805"/>
      <c r="J14" s="1794" t="s">
        <v>559</v>
      </c>
      <c r="K14" s="1795"/>
      <c r="L14" s="1795"/>
      <c r="M14" s="1795"/>
      <c r="N14" s="1795"/>
      <c r="O14" s="1795"/>
      <c r="P14" s="1795"/>
      <c r="Q14" s="1795"/>
      <c r="R14" s="1795"/>
      <c r="S14" s="1796"/>
      <c r="T14" s="1797" t="s">
        <v>541</v>
      </c>
      <c r="U14" s="1798"/>
      <c r="V14" s="1798"/>
      <c r="W14" s="1798"/>
      <c r="X14" s="1798"/>
      <c r="Y14" s="1798"/>
      <c r="Z14" s="1798"/>
      <c r="AA14" s="1798"/>
      <c r="AB14" s="1798"/>
      <c r="AC14" s="1798"/>
      <c r="AD14" s="1798"/>
      <c r="AE14" s="1798"/>
      <c r="AF14" s="1798"/>
      <c r="AG14" s="1798"/>
      <c r="AH14" s="1798"/>
      <c r="AI14" s="1798"/>
      <c r="AJ14" s="1798"/>
      <c r="AK14" s="1798"/>
      <c r="AL14" s="1799"/>
      <c r="AM14" s="1791"/>
      <c r="AN14" s="1792"/>
      <c r="AO14" s="1792"/>
      <c r="AP14" s="1793"/>
      <c r="AQ14" s="784"/>
    </row>
    <row r="15" spans="1:43" ht="22.7" customHeight="1">
      <c r="A15" s="1843"/>
      <c r="B15" s="1800" t="s">
        <v>543</v>
      </c>
      <c r="C15" s="1801"/>
      <c r="D15" s="1801"/>
      <c r="E15" s="1801"/>
      <c r="F15" s="1801"/>
      <c r="G15" s="1801"/>
      <c r="H15" s="1801"/>
      <c r="I15" s="1802"/>
      <c r="J15" s="1794" t="s">
        <v>586</v>
      </c>
      <c r="K15" s="1795"/>
      <c r="L15" s="1795"/>
      <c r="M15" s="1795"/>
      <c r="N15" s="1795"/>
      <c r="O15" s="1795"/>
      <c r="P15" s="1795"/>
      <c r="Q15" s="1795"/>
      <c r="R15" s="1795"/>
      <c r="S15" s="1796"/>
      <c r="T15" s="1797" t="s">
        <v>541</v>
      </c>
      <c r="U15" s="1798"/>
      <c r="V15" s="1798"/>
      <c r="W15" s="1798"/>
      <c r="X15" s="1798"/>
      <c r="Y15" s="1798"/>
      <c r="Z15" s="1798"/>
      <c r="AA15" s="1798"/>
      <c r="AB15" s="1798"/>
      <c r="AC15" s="1798"/>
      <c r="AD15" s="1798"/>
      <c r="AE15" s="1798"/>
      <c r="AF15" s="1798"/>
      <c r="AG15" s="1798"/>
      <c r="AH15" s="1798"/>
      <c r="AI15" s="1798"/>
      <c r="AJ15" s="1798"/>
      <c r="AK15" s="1798"/>
      <c r="AL15" s="1799"/>
      <c r="AM15" s="1791"/>
      <c r="AN15" s="1792"/>
      <c r="AO15" s="1792"/>
      <c r="AP15" s="1793"/>
      <c r="AQ15" s="784"/>
    </row>
    <row r="16" spans="1:43" ht="22.7" customHeight="1">
      <c r="A16" s="1843"/>
      <c r="B16" s="1800"/>
      <c r="C16" s="1801"/>
      <c r="D16" s="1801"/>
      <c r="E16" s="1801"/>
      <c r="F16" s="1801"/>
      <c r="G16" s="1801"/>
      <c r="H16" s="1801"/>
      <c r="I16" s="1802"/>
      <c r="J16" s="1794" t="s">
        <v>558</v>
      </c>
      <c r="K16" s="1795"/>
      <c r="L16" s="1795"/>
      <c r="M16" s="1795"/>
      <c r="N16" s="1795"/>
      <c r="O16" s="1795"/>
      <c r="P16" s="1795"/>
      <c r="Q16" s="1795"/>
      <c r="R16" s="1795"/>
      <c r="S16" s="1796"/>
      <c r="T16" s="1797" t="s">
        <v>541</v>
      </c>
      <c r="U16" s="1798"/>
      <c r="V16" s="1798"/>
      <c r="W16" s="1798"/>
      <c r="X16" s="1798"/>
      <c r="Y16" s="1798"/>
      <c r="Z16" s="1798"/>
      <c r="AA16" s="1798"/>
      <c r="AB16" s="1798"/>
      <c r="AC16" s="1798"/>
      <c r="AD16" s="1798"/>
      <c r="AE16" s="1798"/>
      <c r="AF16" s="1798"/>
      <c r="AG16" s="1798"/>
      <c r="AH16" s="1798"/>
      <c r="AI16" s="1798"/>
      <c r="AJ16" s="1798"/>
      <c r="AK16" s="1798"/>
      <c r="AL16" s="1799"/>
      <c r="AM16" s="1791"/>
      <c r="AN16" s="1792"/>
      <c r="AO16" s="1792"/>
      <c r="AP16" s="1793"/>
      <c r="AQ16" s="784"/>
    </row>
    <row r="17" spans="1:43" ht="22.7" customHeight="1">
      <c r="A17" s="1843"/>
      <c r="B17" s="1800"/>
      <c r="C17" s="1801"/>
      <c r="D17" s="1801"/>
      <c r="E17" s="1801"/>
      <c r="F17" s="1801"/>
      <c r="G17" s="1801"/>
      <c r="H17" s="1801"/>
      <c r="I17" s="1802"/>
      <c r="J17" s="1806" t="s">
        <v>598</v>
      </c>
      <c r="K17" s="1807"/>
      <c r="L17" s="1807"/>
      <c r="M17" s="1807"/>
      <c r="N17" s="1807"/>
      <c r="O17" s="1807"/>
      <c r="P17" s="1807"/>
      <c r="Q17" s="1807"/>
      <c r="R17" s="1807"/>
      <c r="S17" s="1808"/>
      <c r="T17" s="1797" t="s">
        <v>541</v>
      </c>
      <c r="U17" s="1798"/>
      <c r="V17" s="1798"/>
      <c r="W17" s="1798"/>
      <c r="X17" s="1798"/>
      <c r="Y17" s="1798"/>
      <c r="Z17" s="1798"/>
      <c r="AA17" s="1798"/>
      <c r="AB17" s="1798"/>
      <c r="AC17" s="1798"/>
      <c r="AD17" s="1798"/>
      <c r="AE17" s="1798"/>
      <c r="AF17" s="1798"/>
      <c r="AG17" s="1798"/>
      <c r="AH17" s="1798"/>
      <c r="AI17" s="1798"/>
      <c r="AJ17" s="1798"/>
      <c r="AK17" s="1798"/>
      <c r="AL17" s="1799"/>
      <c r="AM17" s="796"/>
      <c r="AN17" s="797"/>
      <c r="AO17" s="797"/>
      <c r="AP17" s="798"/>
      <c r="AQ17" s="784"/>
    </row>
    <row r="18" spans="1:43" ht="108.75" customHeight="1">
      <c r="A18" s="1843"/>
      <c r="B18" s="1800"/>
      <c r="C18" s="1801"/>
      <c r="D18" s="1801"/>
      <c r="E18" s="1801"/>
      <c r="F18" s="1801"/>
      <c r="G18" s="1801"/>
      <c r="H18" s="1801"/>
      <c r="I18" s="1802"/>
      <c r="J18" s="1794" t="s">
        <v>602</v>
      </c>
      <c r="K18" s="1795"/>
      <c r="L18" s="1795"/>
      <c r="M18" s="1795"/>
      <c r="N18" s="1795"/>
      <c r="O18" s="1795"/>
      <c r="P18" s="1795"/>
      <c r="Q18" s="1795"/>
      <c r="R18" s="1795"/>
      <c r="S18" s="1796"/>
      <c r="T18" s="1809" t="s">
        <v>560</v>
      </c>
      <c r="U18" s="1810"/>
      <c r="V18" s="1810"/>
      <c r="W18" s="1810"/>
      <c r="X18" s="1810"/>
      <c r="Y18" s="1810"/>
      <c r="Z18" s="1810"/>
      <c r="AA18" s="1810"/>
      <c r="AB18" s="1810"/>
      <c r="AC18" s="1810"/>
      <c r="AD18" s="1810"/>
      <c r="AE18" s="1810"/>
      <c r="AF18" s="1810"/>
      <c r="AG18" s="1810"/>
      <c r="AH18" s="1810"/>
      <c r="AI18" s="1810"/>
      <c r="AJ18" s="1810"/>
      <c r="AK18" s="1810"/>
      <c r="AL18" s="1811"/>
      <c r="AM18" s="1791"/>
      <c r="AN18" s="1792"/>
      <c r="AO18" s="1792"/>
      <c r="AP18" s="1793"/>
      <c r="AQ18" s="784"/>
    </row>
    <row r="19" spans="1:43" ht="22.7" customHeight="1">
      <c r="A19" s="1843"/>
      <c r="B19" s="1803"/>
      <c r="C19" s="1804"/>
      <c r="D19" s="1804"/>
      <c r="E19" s="1804"/>
      <c r="F19" s="1804"/>
      <c r="G19" s="1804"/>
      <c r="H19" s="1804"/>
      <c r="I19" s="1805"/>
      <c r="J19" s="1794" t="s">
        <v>559</v>
      </c>
      <c r="K19" s="1795"/>
      <c r="L19" s="1795"/>
      <c r="M19" s="1795"/>
      <c r="N19" s="1795"/>
      <c r="O19" s="1795"/>
      <c r="P19" s="1795"/>
      <c r="Q19" s="1795"/>
      <c r="R19" s="1795"/>
      <c r="S19" s="1796"/>
      <c r="T19" s="1797" t="s">
        <v>541</v>
      </c>
      <c r="U19" s="1798"/>
      <c r="V19" s="1798"/>
      <c r="W19" s="1798"/>
      <c r="X19" s="1798"/>
      <c r="Y19" s="1798"/>
      <c r="Z19" s="1798"/>
      <c r="AA19" s="1798"/>
      <c r="AB19" s="1798"/>
      <c r="AC19" s="1798"/>
      <c r="AD19" s="1798"/>
      <c r="AE19" s="1798"/>
      <c r="AF19" s="1798"/>
      <c r="AG19" s="1798"/>
      <c r="AH19" s="1798"/>
      <c r="AI19" s="1798"/>
      <c r="AJ19" s="1798"/>
      <c r="AK19" s="1798"/>
      <c r="AL19" s="1799"/>
      <c r="AM19" s="1791"/>
      <c r="AN19" s="1792"/>
      <c r="AO19" s="1792"/>
      <c r="AP19" s="1793"/>
      <c r="AQ19" s="784"/>
    </row>
    <row r="20" spans="1:43" ht="22.7" customHeight="1">
      <c r="A20" s="1843"/>
      <c r="B20" s="1800" t="s">
        <v>544</v>
      </c>
      <c r="C20" s="1801"/>
      <c r="D20" s="1801"/>
      <c r="E20" s="1801"/>
      <c r="F20" s="1801"/>
      <c r="G20" s="1801"/>
      <c r="H20" s="1801"/>
      <c r="I20" s="1802"/>
      <c r="J20" s="1794" t="s">
        <v>586</v>
      </c>
      <c r="K20" s="1795"/>
      <c r="L20" s="1795"/>
      <c r="M20" s="1795"/>
      <c r="N20" s="1795"/>
      <c r="O20" s="1795"/>
      <c r="P20" s="1795"/>
      <c r="Q20" s="1795"/>
      <c r="R20" s="1795"/>
      <c r="S20" s="1796"/>
      <c r="T20" s="1797" t="s">
        <v>541</v>
      </c>
      <c r="U20" s="1798"/>
      <c r="V20" s="1798"/>
      <c r="W20" s="1798"/>
      <c r="X20" s="1798"/>
      <c r="Y20" s="1798"/>
      <c r="Z20" s="1798"/>
      <c r="AA20" s="1798"/>
      <c r="AB20" s="1798"/>
      <c r="AC20" s="1798"/>
      <c r="AD20" s="1798"/>
      <c r="AE20" s="1798"/>
      <c r="AF20" s="1798"/>
      <c r="AG20" s="1798"/>
      <c r="AH20" s="1798"/>
      <c r="AI20" s="1798"/>
      <c r="AJ20" s="1798"/>
      <c r="AK20" s="1798"/>
      <c r="AL20" s="1799"/>
      <c r="AM20" s="1791"/>
      <c r="AN20" s="1792"/>
      <c r="AO20" s="1792"/>
      <c r="AP20" s="1793"/>
      <c r="AQ20" s="784"/>
    </row>
    <row r="21" spans="1:43" ht="22.7" customHeight="1">
      <c r="A21" s="1843"/>
      <c r="B21" s="1800"/>
      <c r="C21" s="1801"/>
      <c r="D21" s="1801"/>
      <c r="E21" s="1801"/>
      <c r="F21" s="1801"/>
      <c r="G21" s="1801"/>
      <c r="H21" s="1801"/>
      <c r="I21" s="1802"/>
      <c r="J21" s="1794" t="s">
        <v>558</v>
      </c>
      <c r="K21" s="1795"/>
      <c r="L21" s="1795"/>
      <c r="M21" s="1795"/>
      <c r="N21" s="1795"/>
      <c r="O21" s="1795"/>
      <c r="P21" s="1795"/>
      <c r="Q21" s="1795"/>
      <c r="R21" s="1795"/>
      <c r="S21" s="1796"/>
      <c r="T21" s="1797" t="s">
        <v>541</v>
      </c>
      <c r="U21" s="1798"/>
      <c r="V21" s="1798"/>
      <c r="W21" s="1798"/>
      <c r="X21" s="1798"/>
      <c r="Y21" s="1798"/>
      <c r="Z21" s="1798"/>
      <c r="AA21" s="1798"/>
      <c r="AB21" s="1798"/>
      <c r="AC21" s="1798"/>
      <c r="AD21" s="1798"/>
      <c r="AE21" s="1798"/>
      <c r="AF21" s="1798"/>
      <c r="AG21" s="1798"/>
      <c r="AH21" s="1798"/>
      <c r="AI21" s="1798"/>
      <c r="AJ21" s="1798"/>
      <c r="AK21" s="1798"/>
      <c r="AL21" s="1799"/>
      <c r="AM21" s="1791"/>
      <c r="AN21" s="1792"/>
      <c r="AO21" s="1792"/>
      <c r="AP21" s="1793"/>
      <c r="AQ21" s="784"/>
    </row>
    <row r="22" spans="1:43" ht="22.7" customHeight="1">
      <c r="A22" s="1843"/>
      <c r="B22" s="1800"/>
      <c r="C22" s="1801"/>
      <c r="D22" s="1801"/>
      <c r="E22" s="1801"/>
      <c r="F22" s="1801"/>
      <c r="G22" s="1801"/>
      <c r="H22" s="1801"/>
      <c r="I22" s="1802"/>
      <c r="J22" s="1806" t="s">
        <v>598</v>
      </c>
      <c r="K22" s="1807"/>
      <c r="L22" s="1807"/>
      <c r="M22" s="1807"/>
      <c r="N22" s="1807"/>
      <c r="O22" s="1807"/>
      <c r="P22" s="1807"/>
      <c r="Q22" s="1807"/>
      <c r="R22" s="1807"/>
      <c r="S22" s="1808"/>
      <c r="T22" s="1797" t="s">
        <v>541</v>
      </c>
      <c r="U22" s="1798"/>
      <c r="V22" s="1798"/>
      <c r="W22" s="1798"/>
      <c r="X22" s="1798"/>
      <c r="Y22" s="1798"/>
      <c r="Z22" s="1798"/>
      <c r="AA22" s="1798"/>
      <c r="AB22" s="1798"/>
      <c r="AC22" s="1798"/>
      <c r="AD22" s="1798"/>
      <c r="AE22" s="1798"/>
      <c r="AF22" s="1798"/>
      <c r="AG22" s="1798"/>
      <c r="AH22" s="1798"/>
      <c r="AI22" s="1798"/>
      <c r="AJ22" s="1798"/>
      <c r="AK22" s="1798"/>
      <c r="AL22" s="1799"/>
      <c r="AM22" s="796"/>
      <c r="AN22" s="797"/>
      <c r="AO22" s="797"/>
      <c r="AP22" s="798"/>
      <c r="AQ22" s="784"/>
    </row>
    <row r="23" spans="1:43" ht="108.75" customHeight="1">
      <c r="A23" s="1843"/>
      <c r="B23" s="1800"/>
      <c r="C23" s="1801"/>
      <c r="D23" s="1801"/>
      <c r="E23" s="1801"/>
      <c r="F23" s="1801"/>
      <c r="G23" s="1801"/>
      <c r="H23" s="1801"/>
      <c r="I23" s="1802"/>
      <c r="J23" s="1794" t="s">
        <v>602</v>
      </c>
      <c r="K23" s="1795"/>
      <c r="L23" s="1795"/>
      <c r="M23" s="1795"/>
      <c r="N23" s="1795"/>
      <c r="O23" s="1795"/>
      <c r="P23" s="1795"/>
      <c r="Q23" s="1795"/>
      <c r="R23" s="1795"/>
      <c r="S23" s="1796"/>
      <c r="T23" s="1809" t="s">
        <v>560</v>
      </c>
      <c r="U23" s="1810"/>
      <c r="V23" s="1810"/>
      <c r="W23" s="1810"/>
      <c r="X23" s="1810"/>
      <c r="Y23" s="1810"/>
      <c r="Z23" s="1810"/>
      <c r="AA23" s="1810"/>
      <c r="AB23" s="1810"/>
      <c r="AC23" s="1810"/>
      <c r="AD23" s="1810"/>
      <c r="AE23" s="1810"/>
      <c r="AF23" s="1810"/>
      <c r="AG23" s="1810"/>
      <c r="AH23" s="1810"/>
      <c r="AI23" s="1810"/>
      <c r="AJ23" s="1810"/>
      <c r="AK23" s="1810"/>
      <c r="AL23" s="1811"/>
      <c r="AM23" s="1791"/>
      <c r="AN23" s="1792"/>
      <c r="AO23" s="1792"/>
      <c r="AP23" s="1793"/>
      <c r="AQ23" s="784"/>
    </row>
    <row r="24" spans="1:43" ht="22.7" customHeight="1">
      <c r="A24" s="1843"/>
      <c r="B24" s="1803"/>
      <c r="C24" s="1804"/>
      <c r="D24" s="1804"/>
      <c r="E24" s="1804"/>
      <c r="F24" s="1804"/>
      <c r="G24" s="1804"/>
      <c r="H24" s="1804"/>
      <c r="I24" s="1805"/>
      <c r="J24" s="1794" t="s">
        <v>559</v>
      </c>
      <c r="K24" s="1795"/>
      <c r="L24" s="1795"/>
      <c r="M24" s="1795"/>
      <c r="N24" s="1795"/>
      <c r="O24" s="1795"/>
      <c r="P24" s="1795"/>
      <c r="Q24" s="1795"/>
      <c r="R24" s="1795"/>
      <c r="S24" s="1796"/>
      <c r="T24" s="1797" t="s">
        <v>541</v>
      </c>
      <c r="U24" s="1798"/>
      <c r="V24" s="1798"/>
      <c r="W24" s="1798"/>
      <c r="X24" s="1798"/>
      <c r="Y24" s="1798"/>
      <c r="Z24" s="1798"/>
      <c r="AA24" s="1798"/>
      <c r="AB24" s="1798"/>
      <c r="AC24" s="1798"/>
      <c r="AD24" s="1798"/>
      <c r="AE24" s="1798"/>
      <c r="AF24" s="1798"/>
      <c r="AG24" s="1798"/>
      <c r="AH24" s="1798"/>
      <c r="AI24" s="1798"/>
      <c r="AJ24" s="1798"/>
      <c r="AK24" s="1798"/>
      <c r="AL24" s="1799"/>
      <c r="AM24" s="1791"/>
      <c r="AN24" s="1792"/>
      <c r="AO24" s="1792"/>
      <c r="AP24" s="1793"/>
      <c r="AQ24" s="784"/>
    </row>
    <row r="25" spans="1:43" ht="22.7" customHeight="1">
      <c r="A25" s="1843"/>
      <c r="B25" s="1800" t="s">
        <v>599</v>
      </c>
      <c r="C25" s="1801"/>
      <c r="D25" s="1801"/>
      <c r="E25" s="1801"/>
      <c r="F25" s="1801"/>
      <c r="G25" s="1801"/>
      <c r="H25" s="1801"/>
      <c r="I25" s="1802"/>
      <c r="J25" s="1794" t="s">
        <v>586</v>
      </c>
      <c r="K25" s="1795"/>
      <c r="L25" s="1795"/>
      <c r="M25" s="1795"/>
      <c r="N25" s="1795"/>
      <c r="O25" s="1795"/>
      <c r="P25" s="1795"/>
      <c r="Q25" s="1795"/>
      <c r="R25" s="1795"/>
      <c r="S25" s="1796"/>
      <c r="T25" s="1797" t="s">
        <v>541</v>
      </c>
      <c r="U25" s="1798"/>
      <c r="V25" s="1798"/>
      <c r="W25" s="1798"/>
      <c r="X25" s="1798"/>
      <c r="Y25" s="1798"/>
      <c r="Z25" s="1798"/>
      <c r="AA25" s="1798"/>
      <c r="AB25" s="1798"/>
      <c r="AC25" s="1798"/>
      <c r="AD25" s="1798"/>
      <c r="AE25" s="1798"/>
      <c r="AF25" s="1798"/>
      <c r="AG25" s="1798"/>
      <c r="AH25" s="1798"/>
      <c r="AI25" s="1798"/>
      <c r="AJ25" s="1798"/>
      <c r="AK25" s="1798"/>
      <c r="AL25" s="1799"/>
      <c r="AM25" s="1791"/>
      <c r="AN25" s="1792"/>
      <c r="AO25" s="1792"/>
      <c r="AP25" s="1793"/>
      <c r="AQ25" s="784"/>
    </row>
    <row r="26" spans="1:43" ht="22.7" customHeight="1">
      <c r="A26" s="1843"/>
      <c r="B26" s="1800"/>
      <c r="C26" s="1801"/>
      <c r="D26" s="1801"/>
      <c r="E26" s="1801"/>
      <c r="F26" s="1801"/>
      <c r="G26" s="1801"/>
      <c r="H26" s="1801"/>
      <c r="I26" s="1802"/>
      <c r="J26" s="1794" t="s">
        <v>558</v>
      </c>
      <c r="K26" s="1795"/>
      <c r="L26" s="1795"/>
      <c r="M26" s="1795"/>
      <c r="N26" s="1795"/>
      <c r="O26" s="1795"/>
      <c r="P26" s="1795"/>
      <c r="Q26" s="1795"/>
      <c r="R26" s="1795"/>
      <c r="S26" s="1796"/>
      <c r="T26" s="1797" t="s">
        <v>541</v>
      </c>
      <c r="U26" s="1798"/>
      <c r="V26" s="1798"/>
      <c r="W26" s="1798"/>
      <c r="X26" s="1798"/>
      <c r="Y26" s="1798"/>
      <c r="Z26" s="1798"/>
      <c r="AA26" s="1798"/>
      <c r="AB26" s="1798"/>
      <c r="AC26" s="1798"/>
      <c r="AD26" s="1798"/>
      <c r="AE26" s="1798"/>
      <c r="AF26" s="1798"/>
      <c r="AG26" s="1798"/>
      <c r="AH26" s="1798"/>
      <c r="AI26" s="1798"/>
      <c r="AJ26" s="1798"/>
      <c r="AK26" s="1798"/>
      <c r="AL26" s="1799"/>
      <c r="AM26" s="1791"/>
      <c r="AN26" s="1792"/>
      <c r="AO26" s="1792"/>
      <c r="AP26" s="1793"/>
      <c r="AQ26" s="784"/>
    </row>
    <row r="27" spans="1:43" ht="22.7" customHeight="1">
      <c r="A27" s="1843"/>
      <c r="B27" s="1800"/>
      <c r="C27" s="1801"/>
      <c r="D27" s="1801"/>
      <c r="E27" s="1801"/>
      <c r="F27" s="1801"/>
      <c r="G27" s="1801"/>
      <c r="H27" s="1801"/>
      <c r="I27" s="1802"/>
      <c r="J27" s="1806" t="s">
        <v>598</v>
      </c>
      <c r="K27" s="1807"/>
      <c r="L27" s="1807"/>
      <c r="M27" s="1807"/>
      <c r="N27" s="1807"/>
      <c r="O27" s="1807"/>
      <c r="P27" s="1807"/>
      <c r="Q27" s="1807"/>
      <c r="R27" s="1807"/>
      <c r="S27" s="1808"/>
      <c r="T27" s="1797" t="s">
        <v>541</v>
      </c>
      <c r="U27" s="1798"/>
      <c r="V27" s="1798"/>
      <c r="W27" s="1798"/>
      <c r="X27" s="1798"/>
      <c r="Y27" s="1798"/>
      <c r="Z27" s="1798"/>
      <c r="AA27" s="1798"/>
      <c r="AB27" s="1798"/>
      <c r="AC27" s="1798"/>
      <c r="AD27" s="1798"/>
      <c r="AE27" s="1798"/>
      <c r="AF27" s="1798"/>
      <c r="AG27" s="1798"/>
      <c r="AH27" s="1798"/>
      <c r="AI27" s="1798"/>
      <c r="AJ27" s="1798"/>
      <c r="AK27" s="1798"/>
      <c r="AL27" s="1799"/>
      <c r="AM27" s="796"/>
      <c r="AN27" s="797"/>
      <c r="AO27" s="797"/>
      <c r="AP27" s="798"/>
      <c r="AQ27" s="784"/>
    </row>
    <row r="28" spans="1:43" ht="108.75" customHeight="1">
      <c r="A28" s="1843"/>
      <c r="B28" s="1800"/>
      <c r="C28" s="1801"/>
      <c r="D28" s="1801"/>
      <c r="E28" s="1801"/>
      <c r="F28" s="1801"/>
      <c r="G28" s="1801"/>
      <c r="H28" s="1801"/>
      <c r="I28" s="1802"/>
      <c r="J28" s="1794" t="s">
        <v>602</v>
      </c>
      <c r="K28" s="1795"/>
      <c r="L28" s="1795"/>
      <c r="M28" s="1795"/>
      <c r="N28" s="1795"/>
      <c r="O28" s="1795"/>
      <c r="P28" s="1795"/>
      <c r="Q28" s="1795"/>
      <c r="R28" s="1795"/>
      <c r="S28" s="1796"/>
      <c r="T28" s="1809" t="s">
        <v>560</v>
      </c>
      <c r="U28" s="1810"/>
      <c r="V28" s="1810"/>
      <c r="W28" s="1810"/>
      <c r="X28" s="1810"/>
      <c r="Y28" s="1810"/>
      <c r="Z28" s="1810"/>
      <c r="AA28" s="1810"/>
      <c r="AB28" s="1810"/>
      <c r="AC28" s="1810"/>
      <c r="AD28" s="1810"/>
      <c r="AE28" s="1810"/>
      <c r="AF28" s="1810"/>
      <c r="AG28" s="1810"/>
      <c r="AH28" s="1810"/>
      <c r="AI28" s="1810"/>
      <c r="AJ28" s="1810"/>
      <c r="AK28" s="1810"/>
      <c r="AL28" s="1811"/>
      <c r="AM28" s="1791"/>
      <c r="AN28" s="1792"/>
      <c r="AO28" s="1792"/>
      <c r="AP28" s="1793"/>
      <c r="AQ28" s="784"/>
    </row>
    <row r="29" spans="1:43" ht="22.7" customHeight="1">
      <c r="A29" s="1843"/>
      <c r="B29" s="1803"/>
      <c r="C29" s="1804"/>
      <c r="D29" s="1804"/>
      <c r="E29" s="1804"/>
      <c r="F29" s="1804"/>
      <c r="G29" s="1804"/>
      <c r="H29" s="1804"/>
      <c r="I29" s="1805"/>
      <c r="J29" s="1794" t="s">
        <v>559</v>
      </c>
      <c r="K29" s="1795"/>
      <c r="L29" s="1795"/>
      <c r="M29" s="1795"/>
      <c r="N29" s="1795"/>
      <c r="O29" s="1795"/>
      <c r="P29" s="1795"/>
      <c r="Q29" s="1795"/>
      <c r="R29" s="1795"/>
      <c r="S29" s="1796"/>
      <c r="T29" s="1797" t="s">
        <v>541</v>
      </c>
      <c r="U29" s="1798"/>
      <c r="V29" s="1798"/>
      <c r="W29" s="1798"/>
      <c r="X29" s="1798"/>
      <c r="Y29" s="1798"/>
      <c r="Z29" s="1798"/>
      <c r="AA29" s="1798"/>
      <c r="AB29" s="1798"/>
      <c r="AC29" s="1798"/>
      <c r="AD29" s="1798"/>
      <c r="AE29" s="1798"/>
      <c r="AF29" s="1798"/>
      <c r="AG29" s="1798"/>
      <c r="AH29" s="1798"/>
      <c r="AI29" s="1798"/>
      <c r="AJ29" s="1798"/>
      <c r="AK29" s="1798"/>
      <c r="AL29" s="1799"/>
      <c r="AM29" s="1791"/>
      <c r="AN29" s="1792"/>
      <c r="AO29" s="1792"/>
      <c r="AP29" s="1793"/>
      <c r="AQ29" s="784"/>
    </row>
    <row r="30" spans="1:43" ht="22.7" customHeight="1">
      <c r="A30" s="1843"/>
      <c r="B30" s="1800" t="s">
        <v>561</v>
      </c>
      <c r="C30" s="1801"/>
      <c r="D30" s="1801"/>
      <c r="E30" s="1801"/>
      <c r="F30" s="1801"/>
      <c r="G30" s="1801"/>
      <c r="H30" s="1801"/>
      <c r="I30" s="1802"/>
      <c r="J30" s="1794" t="s">
        <v>586</v>
      </c>
      <c r="K30" s="1795"/>
      <c r="L30" s="1795"/>
      <c r="M30" s="1795"/>
      <c r="N30" s="1795"/>
      <c r="O30" s="1795"/>
      <c r="P30" s="1795"/>
      <c r="Q30" s="1795"/>
      <c r="R30" s="1795"/>
      <c r="S30" s="1796"/>
      <c r="T30" s="1797" t="s">
        <v>541</v>
      </c>
      <c r="U30" s="1798"/>
      <c r="V30" s="1798"/>
      <c r="W30" s="1798"/>
      <c r="X30" s="1798"/>
      <c r="Y30" s="1798"/>
      <c r="Z30" s="1798"/>
      <c r="AA30" s="1798"/>
      <c r="AB30" s="1798"/>
      <c r="AC30" s="1798"/>
      <c r="AD30" s="1798"/>
      <c r="AE30" s="1798"/>
      <c r="AF30" s="1798"/>
      <c r="AG30" s="1798"/>
      <c r="AH30" s="1798"/>
      <c r="AI30" s="1798"/>
      <c r="AJ30" s="1798"/>
      <c r="AK30" s="1798"/>
      <c r="AL30" s="1799"/>
      <c r="AM30" s="1791"/>
      <c r="AN30" s="1792"/>
      <c r="AO30" s="1792"/>
      <c r="AP30" s="1793"/>
      <c r="AQ30" s="784"/>
    </row>
    <row r="31" spans="1:43" ht="22.7" customHeight="1">
      <c r="A31" s="1843"/>
      <c r="B31" s="1800"/>
      <c r="C31" s="1801"/>
      <c r="D31" s="1801"/>
      <c r="E31" s="1801"/>
      <c r="F31" s="1801"/>
      <c r="G31" s="1801"/>
      <c r="H31" s="1801"/>
      <c r="I31" s="1802"/>
      <c r="J31" s="1794" t="s">
        <v>558</v>
      </c>
      <c r="K31" s="1795"/>
      <c r="L31" s="1795"/>
      <c r="M31" s="1795"/>
      <c r="N31" s="1795"/>
      <c r="O31" s="1795"/>
      <c r="P31" s="1795"/>
      <c r="Q31" s="1795"/>
      <c r="R31" s="1795"/>
      <c r="S31" s="1796"/>
      <c r="T31" s="1797" t="s">
        <v>541</v>
      </c>
      <c r="U31" s="1798"/>
      <c r="V31" s="1798"/>
      <c r="W31" s="1798"/>
      <c r="X31" s="1798"/>
      <c r="Y31" s="1798"/>
      <c r="Z31" s="1798"/>
      <c r="AA31" s="1798"/>
      <c r="AB31" s="1798"/>
      <c r="AC31" s="1798"/>
      <c r="AD31" s="1798"/>
      <c r="AE31" s="1798"/>
      <c r="AF31" s="1798"/>
      <c r="AG31" s="1798"/>
      <c r="AH31" s="1798"/>
      <c r="AI31" s="1798"/>
      <c r="AJ31" s="1798"/>
      <c r="AK31" s="1798"/>
      <c r="AL31" s="1799"/>
      <c r="AM31" s="1791"/>
      <c r="AN31" s="1792"/>
      <c r="AO31" s="1792"/>
      <c r="AP31" s="1793"/>
      <c r="AQ31" s="784"/>
    </row>
    <row r="32" spans="1:43" ht="22.7" customHeight="1">
      <c r="A32" s="1843"/>
      <c r="B32" s="1800"/>
      <c r="C32" s="1801"/>
      <c r="D32" s="1801"/>
      <c r="E32" s="1801"/>
      <c r="F32" s="1801"/>
      <c r="G32" s="1801"/>
      <c r="H32" s="1801"/>
      <c r="I32" s="1802"/>
      <c r="J32" s="1806" t="s">
        <v>598</v>
      </c>
      <c r="K32" s="1807"/>
      <c r="L32" s="1807"/>
      <c r="M32" s="1807"/>
      <c r="N32" s="1807"/>
      <c r="O32" s="1807"/>
      <c r="P32" s="1807"/>
      <c r="Q32" s="1807"/>
      <c r="R32" s="1807"/>
      <c r="S32" s="1808"/>
      <c r="T32" s="1797" t="s">
        <v>541</v>
      </c>
      <c r="U32" s="1798"/>
      <c r="V32" s="1798"/>
      <c r="W32" s="1798"/>
      <c r="X32" s="1798"/>
      <c r="Y32" s="1798"/>
      <c r="Z32" s="1798"/>
      <c r="AA32" s="1798"/>
      <c r="AB32" s="1798"/>
      <c r="AC32" s="1798"/>
      <c r="AD32" s="1798"/>
      <c r="AE32" s="1798"/>
      <c r="AF32" s="1798"/>
      <c r="AG32" s="1798"/>
      <c r="AH32" s="1798"/>
      <c r="AI32" s="1798"/>
      <c r="AJ32" s="1798"/>
      <c r="AK32" s="1798"/>
      <c r="AL32" s="1799"/>
      <c r="AM32" s="796"/>
      <c r="AN32" s="797"/>
      <c r="AO32" s="797"/>
      <c r="AP32" s="798"/>
      <c r="AQ32" s="784"/>
    </row>
    <row r="33" spans="1:43" ht="108.75" customHeight="1">
      <c r="A33" s="1843"/>
      <c r="B33" s="1800"/>
      <c r="C33" s="1801"/>
      <c r="D33" s="1801"/>
      <c r="E33" s="1801"/>
      <c r="F33" s="1801"/>
      <c r="G33" s="1801"/>
      <c r="H33" s="1801"/>
      <c r="I33" s="1802"/>
      <c r="J33" s="1794" t="s">
        <v>602</v>
      </c>
      <c r="K33" s="1795"/>
      <c r="L33" s="1795"/>
      <c r="M33" s="1795"/>
      <c r="N33" s="1795"/>
      <c r="O33" s="1795"/>
      <c r="P33" s="1795"/>
      <c r="Q33" s="1795"/>
      <c r="R33" s="1795"/>
      <c r="S33" s="1796"/>
      <c r="T33" s="1809" t="s">
        <v>560</v>
      </c>
      <c r="U33" s="1810"/>
      <c r="V33" s="1810"/>
      <c r="W33" s="1810"/>
      <c r="X33" s="1810"/>
      <c r="Y33" s="1810"/>
      <c r="Z33" s="1810"/>
      <c r="AA33" s="1810"/>
      <c r="AB33" s="1810"/>
      <c r="AC33" s="1810"/>
      <c r="AD33" s="1810"/>
      <c r="AE33" s="1810"/>
      <c r="AF33" s="1810"/>
      <c r="AG33" s="1810"/>
      <c r="AH33" s="1810"/>
      <c r="AI33" s="1810"/>
      <c r="AJ33" s="1810"/>
      <c r="AK33" s="1810"/>
      <c r="AL33" s="1811"/>
      <c r="AM33" s="1791"/>
      <c r="AN33" s="1792"/>
      <c r="AO33" s="1792"/>
      <c r="AP33" s="1793"/>
      <c r="AQ33" s="784"/>
    </row>
    <row r="34" spans="1:43" ht="22.7" customHeight="1">
      <c r="A34" s="1843"/>
      <c r="B34" s="1803"/>
      <c r="C34" s="1804"/>
      <c r="D34" s="1804"/>
      <c r="E34" s="1804"/>
      <c r="F34" s="1804"/>
      <c r="G34" s="1804"/>
      <c r="H34" s="1804"/>
      <c r="I34" s="1805"/>
      <c r="J34" s="1794" t="s">
        <v>559</v>
      </c>
      <c r="K34" s="1795"/>
      <c r="L34" s="1795"/>
      <c r="M34" s="1795"/>
      <c r="N34" s="1795"/>
      <c r="O34" s="1795"/>
      <c r="P34" s="1795"/>
      <c r="Q34" s="1795"/>
      <c r="R34" s="1795"/>
      <c r="S34" s="1796"/>
      <c r="T34" s="1797" t="s">
        <v>541</v>
      </c>
      <c r="U34" s="1798"/>
      <c r="V34" s="1798"/>
      <c r="W34" s="1798"/>
      <c r="X34" s="1798"/>
      <c r="Y34" s="1798"/>
      <c r="Z34" s="1798"/>
      <c r="AA34" s="1798"/>
      <c r="AB34" s="1798"/>
      <c r="AC34" s="1798"/>
      <c r="AD34" s="1798"/>
      <c r="AE34" s="1798"/>
      <c r="AF34" s="1798"/>
      <c r="AG34" s="1798"/>
      <c r="AH34" s="1798"/>
      <c r="AI34" s="1798"/>
      <c r="AJ34" s="1798"/>
      <c r="AK34" s="1798"/>
      <c r="AL34" s="1799"/>
      <c r="AM34" s="1791"/>
      <c r="AN34" s="1792"/>
      <c r="AO34" s="1792"/>
      <c r="AP34" s="1793"/>
      <c r="AQ34" s="784"/>
    </row>
    <row r="35" spans="1:43" ht="21.95" customHeight="1">
      <c r="A35" s="1843"/>
      <c r="B35" s="1812" t="s">
        <v>562</v>
      </c>
      <c r="C35" s="1813"/>
      <c r="D35" s="1813"/>
      <c r="E35" s="1813"/>
      <c r="F35" s="1813"/>
      <c r="G35" s="1813"/>
      <c r="H35" s="1813"/>
      <c r="I35" s="1814"/>
      <c r="J35" s="1794" t="s">
        <v>586</v>
      </c>
      <c r="K35" s="1795"/>
      <c r="L35" s="1795"/>
      <c r="M35" s="1795"/>
      <c r="N35" s="1795"/>
      <c r="O35" s="1795"/>
      <c r="P35" s="1795"/>
      <c r="Q35" s="1795"/>
      <c r="R35" s="1795"/>
      <c r="S35" s="1796"/>
      <c r="T35" s="1797" t="s">
        <v>541</v>
      </c>
      <c r="U35" s="1798"/>
      <c r="V35" s="1798"/>
      <c r="W35" s="1798"/>
      <c r="X35" s="1798"/>
      <c r="Y35" s="1798"/>
      <c r="Z35" s="1798"/>
      <c r="AA35" s="1798"/>
      <c r="AB35" s="1798"/>
      <c r="AC35" s="1798"/>
      <c r="AD35" s="1798"/>
      <c r="AE35" s="1798"/>
      <c r="AF35" s="1798"/>
      <c r="AG35" s="1798"/>
      <c r="AH35" s="1798"/>
      <c r="AI35" s="1798"/>
      <c r="AJ35" s="1798"/>
      <c r="AK35" s="1798"/>
      <c r="AL35" s="1799"/>
      <c r="AM35" s="1791"/>
      <c r="AN35" s="1792"/>
      <c r="AO35" s="1792"/>
      <c r="AP35" s="1793"/>
      <c r="AQ35" s="784"/>
    </row>
    <row r="36" spans="1:43" ht="22.7" customHeight="1">
      <c r="A36" s="1843"/>
      <c r="B36" s="1800"/>
      <c r="C36" s="1801"/>
      <c r="D36" s="1801"/>
      <c r="E36" s="1801"/>
      <c r="F36" s="1801"/>
      <c r="G36" s="1801"/>
      <c r="H36" s="1801"/>
      <c r="I36" s="1802"/>
      <c r="J36" s="1794" t="s">
        <v>558</v>
      </c>
      <c r="K36" s="1795"/>
      <c r="L36" s="1795"/>
      <c r="M36" s="1795"/>
      <c r="N36" s="1795"/>
      <c r="O36" s="1795"/>
      <c r="P36" s="1795"/>
      <c r="Q36" s="1795"/>
      <c r="R36" s="1795"/>
      <c r="S36" s="1796"/>
      <c r="T36" s="1797" t="s">
        <v>541</v>
      </c>
      <c r="U36" s="1798"/>
      <c r="V36" s="1798"/>
      <c r="W36" s="1798"/>
      <c r="X36" s="1798"/>
      <c r="Y36" s="1798"/>
      <c r="Z36" s="1798"/>
      <c r="AA36" s="1798"/>
      <c r="AB36" s="1798"/>
      <c r="AC36" s="1798"/>
      <c r="AD36" s="1798"/>
      <c r="AE36" s="1798"/>
      <c r="AF36" s="1798"/>
      <c r="AG36" s="1798"/>
      <c r="AH36" s="1798"/>
      <c r="AI36" s="1798"/>
      <c r="AJ36" s="1798"/>
      <c r="AK36" s="1798"/>
      <c r="AL36" s="1799"/>
      <c r="AM36" s="1791"/>
      <c r="AN36" s="1792"/>
      <c r="AO36" s="1792"/>
      <c r="AP36" s="1793"/>
      <c r="AQ36" s="784"/>
    </row>
    <row r="37" spans="1:43" ht="22.7" customHeight="1">
      <c r="A37" s="1843"/>
      <c r="B37" s="1800"/>
      <c r="C37" s="1801"/>
      <c r="D37" s="1801"/>
      <c r="E37" s="1801"/>
      <c r="F37" s="1801"/>
      <c r="G37" s="1801"/>
      <c r="H37" s="1801"/>
      <c r="I37" s="1802"/>
      <c r="J37" s="1806" t="s">
        <v>598</v>
      </c>
      <c r="K37" s="1807"/>
      <c r="L37" s="1807"/>
      <c r="M37" s="1807"/>
      <c r="N37" s="1807"/>
      <c r="O37" s="1807"/>
      <c r="P37" s="1807"/>
      <c r="Q37" s="1807"/>
      <c r="R37" s="1807"/>
      <c r="S37" s="1808"/>
      <c r="T37" s="1797" t="s">
        <v>541</v>
      </c>
      <c r="U37" s="1798"/>
      <c r="V37" s="1798"/>
      <c r="W37" s="1798"/>
      <c r="X37" s="1798"/>
      <c r="Y37" s="1798"/>
      <c r="Z37" s="1798"/>
      <c r="AA37" s="1798"/>
      <c r="AB37" s="1798"/>
      <c r="AC37" s="1798"/>
      <c r="AD37" s="1798"/>
      <c r="AE37" s="1798"/>
      <c r="AF37" s="1798"/>
      <c r="AG37" s="1798"/>
      <c r="AH37" s="1798"/>
      <c r="AI37" s="1798"/>
      <c r="AJ37" s="1798"/>
      <c r="AK37" s="1798"/>
      <c r="AL37" s="1799"/>
      <c r="AM37" s="796"/>
      <c r="AN37" s="797"/>
      <c r="AO37" s="797"/>
      <c r="AP37" s="798"/>
      <c r="AQ37" s="784"/>
    </row>
    <row r="38" spans="1:43" ht="109.7" customHeight="1">
      <c r="A38" s="1843"/>
      <c r="B38" s="1803"/>
      <c r="C38" s="1804"/>
      <c r="D38" s="1804"/>
      <c r="E38" s="1804"/>
      <c r="F38" s="1804"/>
      <c r="G38" s="1804"/>
      <c r="H38" s="1804"/>
      <c r="I38" s="1805"/>
      <c r="J38" s="1794" t="s">
        <v>603</v>
      </c>
      <c r="K38" s="1795"/>
      <c r="L38" s="1795"/>
      <c r="M38" s="1795"/>
      <c r="N38" s="1795"/>
      <c r="O38" s="1795"/>
      <c r="P38" s="1795"/>
      <c r="Q38" s="1795"/>
      <c r="R38" s="1795"/>
      <c r="S38" s="1796"/>
      <c r="T38" s="1809" t="s">
        <v>541</v>
      </c>
      <c r="U38" s="1810"/>
      <c r="V38" s="1810"/>
      <c r="W38" s="1810"/>
      <c r="X38" s="1810"/>
      <c r="Y38" s="1810"/>
      <c r="Z38" s="1810"/>
      <c r="AA38" s="1810"/>
      <c r="AB38" s="1810"/>
      <c r="AC38" s="1810"/>
      <c r="AD38" s="1810"/>
      <c r="AE38" s="1810"/>
      <c r="AF38" s="1810"/>
      <c r="AG38" s="1810"/>
      <c r="AH38" s="1810"/>
      <c r="AI38" s="1810"/>
      <c r="AJ38" s="1810"/>
      <c r="AK38" s="1810"/>
      <c r="AL38" s="1811"/>
      <c r="AM38" s="1791"/>
      <c r="AN38" s="1792"/>
      <c r="AO38" s="1792"/>
      <c r="AP38" s="1793"/>
      <c r="AQ38" s="784"/>
    </row>
    <row r="39" spans="1:43" ht="21.95" customHeight="1">
      <c r="A39" s="792"/>
      <c r="B39" s="1812" t="s">
        <v>563</v>
      </c>
      <c r="C39" s="1813"/>
      <c r="D39" s="1813"/>
      <c r="E39" s="1813"/>
      <c r="F39" s="1813"/>
      <c r="G39" s="1813"/>
      <c r="H39" s="1813"/>
      <c r="I39" s="1814"/>
      <c r="J39" s="1794" t="s">
        <v>586</v>
      </c>
      <c r="K39" s="1795"/>
      <c r="L39" s="1795"/>
      <c r="M39" s="1795"/>
      <c r="N39" s="1795"/>
      <c r="O39" s="1795"/>
      <c r="P39" s="1795"/>
      <c r="Q39" s="1795"/>
      <c r="R39" s="1795"/>
      <c r="S39" s="1796"/>
      <c r="T39" s="1797" t="s">
        <v>541</v>
      </c>
      <c r="U39" s="1798"/>
      <c r="V39" s="1798"/>
      <c r="W39" s="1798"/>
      <c r="X39" s="1798"/>
      <c r="Y39" s="1798"/>
      <c r="Z39" s="1798"/>
      <c r="AA39" s="1798"/>
      <c r="AB39" s="1798"/>
      <c r="AC39" s="1798"/>
      <c r="AD39" s="1798"/>
      <c r="AE39" s="1798"/>
      <c r="AF39" s="1798"/>
      <c r="AG39" s="1798"/>
      <c r="AH39" s="1798"/>
      <c r="AI39" s="1798"/>
      <c r="AJ39" s="1798"/>
      <c r="AK39" s="1798"/>
      <c r="AL39" s="1799"/>
      <c r="AM39" s="1791"/>
      <c r="AN39" s="1792"/>
      <c r="AO39" s="1792"/>
      <c r="AP39" s="1793"/>
      <c r="AQ39" s="784"/>
    </row>
    <row r="40" spans="1:43" ht="22.7" customHeight="1">
      <c r="A40" s="792"/>
      <c r="B40" s="1800"/>
      <c r="C40" s="1801"/>
      <c r="D40" s="1801"/>
      <c r="E40" s="1801"/>
      <c r="F40" s="1801"/>
      <c r="G40" s="1801"/>
      <c r="H40" s="1801"/>
      <c r="I40" s="1802"/>
      <c r="J40" s="1794" t="s">
        <v>558</v>
      </c>
      <c r="K40" s="1795"/>
      <c r="L40" s="1795"/>
      <c r="M40" s="1795"/>
      <c r="N40" s="1795"/>
      <c r="O40" s="1795"/>
      <c r="P40" s="1795"/>
      <c r="Q40" s="1795"/>
      <c r="R40" s="1795"/>
      <c r="S40" s="1796"/>
      <c r="T40" s="1797" t="s">
        <v>541</v>
      </c>
      <c r="U40" s="1798"/>
      <c r="V40" s="1798"/>
      <c r="W40" s="1798"/>
      <c r="X40" s="1798"/>
      <c r="Y40" s="1798"/>
      <c r="Z40" s="1798"/>
      <c r="AA40" s="1798"/>
      <c r="AB40" s="1798"/>
      <c r="AC40" s="1798"/>
      <c r="AD40" s="1798"/>
      <c r="AE40" s="1798"/>
      <c r="AF40" s="1798"/>
      <c r="AG40" s="1798"/>
      <c r="AH40" s="1798"/>
      <c r="AI40" s="1798"/>
      <c r="AJ40" s="1798"/>
      <c r="AK40" s="1798"/>
      <c r="AL40" s="1799"/>
      <c r="AM40" s="1791"/>
      <c r="AN40" s="1792"/>
      <c r="AO40" s="1792"/>
      <c r="AP40" s="1793"/>
      <c r="AQ40" s="784"/>
    </row>
    <row r="41" spans="1:43" ht="22.7" customHeight="1">
      <c r="A41" s="792"/>
      <c r="B41" s="1800"/>
      <c r="C41" s="1801"/>
      <c r="D41" s="1801"/>
      <c r="E41" s="1801"/>
      <c r="F41" s="1801"/>
      <c r="G41" s="1801"/>
      <c r="H41" s="1801"/>
      <c r="I41" s="1802"/>
      <c r="J41" s="1806" t="s">
        <v>598</v>
      </c>
      <c r="K41" s="1807"/>
      <c r="L41" s="1807"/>
      <c r="M41" s="1807"/>
      <c r="N41" s="1807"/>
      <c r="O41" s="1807"/>
      <c r="P41" s="1807"/>
      <c r="Q41" s="1807"/>
      <c r="R41" s="1807"/>
      <c r="S41" s="1808"/>
      <c r="T41" s="1797" t="s">
        <v>541</v>
      </c>
      <c r="U41" s="1798"/>
      <c r="V41" s="1798"/>
      <c r="W41" s="1798"/>
      <c r="X41" s="1798"/>
      <c r="Y41" s="1798"/>
      <c r="Z41" s="1798"/>
      <c r="AA41" s="1798"/>
      <c r="AB41" s="1798"/>
      <c r="AC41" s="1798"/>
      <c r="AD41" s="1798"/>
      <c r="AE41" s="1798"/>
      <c r="AF41" s="1798"/>
      <c r="AG41" s="1798"/>
      <c r="AH41" s="1798"/>
      <c r="AI41" s="1798"/>
      <c r="AJ41" s="1798"/>
      <c r="AK41" s="1798"/>
      <c r="AL41" s="1799"/>
      <c r="AM41" s="796"/>
      <c r="AN41" s="797"/>
      <c r="AO41" s="797"/>
      <c r="AP41" s="798"/>
      <c r="AQ41" s="784"/>
    </row>
    <row r="42" spans="1:43" ht="109.7" customHeight="1">
      <c r="A42" s="792"/>
      <c r="B42" s="1803"/>
      <c r="C42" s="1804"/>
      <c r="D42" s="1804"/>
      <c r="E42" s="1804"/>
      <c r="F42" s="1804"/>
      <c r="G42" s="1804"/>
      <c r="H42" s="1804"/>
      <c r="I42" s="1805"/>
      <c r="J42" s="1794" t="s">
        <v>603</v>
      </c>
      <c r="K42" s="1795"/>
      <c r="L42" s="1795"/>
      <c r="M42" s="1795"/>
      <c r="N42" s="1795"/>
      <c r="O42" s="1795"/>
      <c r="P42" s="1795"/>
      <c r="Q42" s="1795"/>
      <c r="R42" s="1795"/>
      <c r="S42" s="1796"/>
      <c r="T42" s="1809" t="s">
        <v>541</v>
      </c>
      <c r="U42" s="1810"/>
      <c r="V42" s="1810"/>
      <c r="W42" s="1810"/>
      <c r="X42" s="1810"/>
      <c r="Y42" s="1810"/>
      <c r="Z42" s="1810"/>
      <c r="AA42" s="1810"/>
      <c r="AB42" s="1810"/>
      <c r="AC42" s="1810"/>
      <c r="AD42" s="1810"/>
      <c r="AE42" s="1810"/>
      <c r="AF42" s="1810"/>
      <c r="AG42" s="1810"/>
      <c r="AH42" s="1810"/>
      <c r="AI42" s="1810"/>
      <c r="AJ42" s="1810"/>
      <c r="AK42" s="1810"/>
      <c r="AL42" s="1811"/>
      <c r="AM42" s="1791"/>
      <c r="AN42" s="1792"/>
      <c r="AO42" s="1792"/>
      <c r="AP42" s="1793"/>
      <c r="AQ42" s="784"/>
    </row>
    <row r="43" spans="1:43" ht="22.7" customHeight="1">
      <c r="A43" s="1829"/>
      <c r="B43" s="1800" t="s">
        <v>604</v>
      </c>
      <c r="C43" s="1801"/>
      <c r="D43" s="1801"/>
      <c r="E43" s="1801"/>
      <c r="F43" s="1801"/>
      <c r="G43" s="1801"/>
      <c r="H43" s="1801"/>
      <c r="I43" s="1802"/>
      <c r="J43" s="1794" t="s">
        <v>586</v>
      </c>
      <c r="K43" s="1795"/>
      <c r="L43" s="1795"/>
      <c r="M43" s="1795"/>
      <c r="N43" s="1795"/>
      <c r="O43" s="1795"/>
      <c r="P43" s="1795"/>
      <c r="Q43" s="1795"/>
      <c r="R43" s="1795"/>
      <c r="S43" s="1796"/>
      <c r="T43" s="1797" t="s">
        <v>541</v>
      </c>
      <c r="U43" s="1798"/>
      <c r="V43" s="1798"/>
      <c r="W43" s="1798"/>
      <c r="X43" s="1798"/>
      <c r="Y43" s="1798"/>
      <c r="Z43" s="1798"/>
      <c r="AA43" s="1798"/>
      <c r="AB43" s="1798"/>
      <c r="AC43" s="1798"/>
      <c r="AD43" s="1798"/>
      <c r="AE43" s="1798"/>
      <c r="AF43" s="1798"/>
      <c r="AG43" s="1798"/>
      <c r="AH43" s="1798"/>
      <c r="AI43" s="1798"/>
      <c r="AJ43" s="1798"/>
      <c r="AK43" s="1798"/>
      <c r="AL43" s="1799"/>
      <c r="AM43" s="1791"/>
      <c r="AN43" s="1792"/>
      <c r="AO43" s="1792"/>
      <c r="AP43" s="1793"/>
      <c r="AQ43" s="784"/>
    </row>
    <row r="44" spans="1:43" ht="22.7" customHeight="1">
      <c r="A44" s="1829"/>
      <c r="B44" s="1800"/>
      <c r="C44" s="1801"/>
      <c r="D44" s="1801"/>
      <c r="E44" s="1801"/>
      <c r="F44" s="1801"/>
      <c r="G44" s="1801"/>
      <c r="H44" s="1801"/>
      <c r="I44" s="1802"/>
      <c r="J44" s="1794" t="s">
        <v>558</v>
      </c>
      <c r="K44" s="1795"/>
      <c r="L44" s="1795"/>
      <c r="M44" s="1795"/>
      <c r="N44" s="1795"/>
      <c r="O44" s="1795"/>
      <c r="P44" s="1795"/>
      <c r="Q44" s="1795"/>
      <c r="R44" s="1795"/>
      <c r="S44" s="1796"/>
      <c r="T44" s="1797" t="s">
        <v>541</v>
      </c>
      <c r="U44" s="1798"/>
      <c r="V44" s="1798"/>
      <c r="W44" s="1798"/>
      <c r="X44" s="1798"/>
      <c r="Y44" s="1798"/>
      <c r="Z44" s="1798"/>
      <c r="AA44" s="1798"/>
      <c r="AB44" s="1798"/>
      <c r="AC44" s="1798"/>
      <c r="AD44" s="1798"/>
      <c r="AE44" s="1798"/>
      <c r="AF44" s="1798"/>
      <c r="AG44" s="1798"/>
      <c r="AH44" s="1798"/>
      <c r="AI44" s="1798"/>
      <c r="AJ44" s="1798"/>
      <c r="AK44" s="1798"/>
      <c r="AL44" s="1799"/>
      <c r="AM44" s="1791"/>
      <c r="AN44" s="1792"/>
      <c r="AO44" s="1792"/>
      <c r="AP44" s="1793"/>
      <c r="AQ44" s="784"/>
    </row>
    <row r="45" spans="1:43" ht="22.7" customHeight="1">
      <c r="A45" s="1829"/>
      <c r="B45" s="1800"/>
      <c r="C45" s="1801"/>
      <c r="D45" s="1801"/>
      <c r="E45" s="1801"/>
      <c r="F45" s="1801"/>
      <c r="G45" s="1801"/>
      <c r="H45" s="1801"/>
      <c r="I45" s="1802"/>
      <c r="J45" s="1806" t="s">
        <v>598</v>
      </c>
      <c r="K45" s="1807"/>
      <c r="L45" s="1807"/>
      <c r="M45" s="1807"/>
      <c r="N45" s="1807"/>
      <c r="O45" s="1807"/>
      <c r="P45" s="1807"/>
      <c r="Q45" s="1807"/>
      <c r="R45" s="1807"/>
      <c r="S45" s="1808"/>
      <c r="T45" s="793"/>
      <c r="U45" s="794"/>
      <c r="V45" s="794"/>
      <c r="W45" s="794"/>
      <c r="X45" s="794"/>
      <c r="Y45" s="794"/>
      <c r="Z45" s="794"/>
      <c r="AA45" s="794"/>
      <c r="AB45" s="794"/>
      <c r="AC45" s="794"/>
      <c r="AD45" s="794"/>
      <c r="AE45" s="794"/>
      <c r="AF45" s="794"/>
      <c r="AG45" s="794"/>
      <c r="AH45" s="794"/>
      <c r="AI45" s="794"/>
      <c r="AJ45" s="794"/>
      <c r="AK45" s="794"/>
      <c r="AL45" s="795" t="s">
        <v>677</v>
      </c>
      <c r="AM45" s="796"/>
      <c r="AN45" s="860">
        <v>45017</v>
      </c>
      <c r="AO45" s="797"/>
      <c r="AP45" s="798"/>
      <c r="AQ45" s="784"/>
    </row>
    <row r="46" spans="1:43" ht="108.75" customHeight="1">
      <c r="A46" s="1829"/>
      <c r="B46" s="1800"/>
      <c r="C46" s="1801"/>
      <c r="D46" s="1801"/>
      <c r="E46" s="1801"/>
      <c r="F46" s="1801"/>
      <c r="G46" s="1801"/>
      <c r="H46" s="1801"/>
      <c r="I46" s="1802"/>
      <c r="J46" s="1794" t="s">
        <v>602</v>
      </c>
      <c r="K46" s="1795"/>
      <c r="L46" s="1795"/>
      <c r="M46" s="1795"/>
      <c r="N46" s="1795"/>
      <c r="O46" s="1795"/>
      <c r="P46" s="1795"/>
      <c r="Q46" s="1795"/>
      <c r="R46" s="1795"/>
      <c r="S46" s="1796"/>
      <c r="T46" s="1809" t="s">
        <v>541</v>
      </c>
      <c r="U46" s="1810"/>
      <c r="V46" s="1810"/>
      <c r="W46" s="1810"/>
      <c r="X46" s="1810"/>
      <c r="Y46" s="1810"/>
      <c r="Z46" s="1810"/>
      <c r="AA46" s="1810"/>
      <c r="AB46" s="1810"/>
      <c r="AC46" s="1810"/>
      <c r="AD46" s="1810"/>
      <c r="AE46" s="1810"/>
      <c r="AF46" s="1810"/>
      <c r="AG46" s="1810"/>
      <c r="AH46" s="1810"/>
      <c r="AI46" s="1810"/>
      <c r="AJ46" s="1810"/>
      <c r="AK46" s="1810"/>
      <c r="AL46" s="1811"/>
      <c r="AM46" s="1791"/>
      <c r="AN46" s="1792"/>
      <c r="AO46" s="1792"/>
      <c r="AP46" s="1793"/>
      <c r="AQ46" s="784"/>
    </row>
    <row r="47" spans="1:43" ht="22.7" customHeight="1">
      <c r="A47" s="1829"/>
      <c r="B47" s="1803"/>
      <c r="C47" s="1804"/>
      <c r="D47" s="1804"/>
      <c r="E47" s="1804"/>
      <c r="F47" s="1804"/>
      <c r="G47" s="1804"/>
      <c r="H47" s="1804"/>
      <c r="I47" s="1805"/>
      <c r="J47" s="1794" t="s">
        <v>559</v>
      </c>
      <c r="K47" s="1795"/>
      <c r="L47" s="1795"/>
      <c r="M47" s="1795"/>
      <c r="N47" s="1795"/>
      <c r="O47" s="1795"/>
      <c r="P47" s="1795"/>
      <c r="Q47" s="1795"/>
      <c r="R47" s="1795"/>
      <c r="S47" s="1796"/>
      <c r="T47" s="1797" t="s">
        <v>541</v>
      </c>
      <c r="U47" s="1798"/>
      <c r="V47" s="1798"/>
      <c r="W47" s="1798"/>
      <c r="X47" s="1798"/>
      <c r="Y47" s="1798"/>
      <c r="Z47" s="1798"/>
      <c r="AA47" s="1798"/>
      <c r="AB47" s="1798"/>
      <c r="AC47" s="1798"/>
      <c r="AD47" s="1798"/>
      <c r="AE47" s="1798"/>
      <c r="AF47" s="1798"/>
      <c r="AG47" s="1798"/>
      <c r="AH47" s="1798"/>
      <c r="AI47" s="1798"/>
      <c r="AJ47" s="1798"/>
      <c r="AK47" s="1798"/>
      <c r="AL47" s="1799"/>
      <c r="AM47" s="1791"/>
      <c r="AN47" s="1792"/>
      <c r="AO47" s="1792"/>
      <c r="AP47" s="1793"/>
      <c r="AQ47" s="784"/>
    </row>
    <row r="48" spans="1:43" ht="22.7" customHeight="1">
      <c r="A48" s="1829"/>
      <c r="B48" s="1800" t="s">
        <v>605</v>
      </c>
      <c r="C48" s="1801"/>
      <c r="D48" s="1801"/>
      <c r="E48" s="1801"/>
      <c r="F48" s="1801"/>
      <c r="G48" s="1801"/>
      <c r="H48" s="1801"/>
      <c r="I48" s="1802"/>
      <c r="J48" s="1794" t="s">
        <v>586</v>
      </c>
      <c r="K48" s="1795"/>
      <c r="L48" s="1795"/>
      <c r="M48" s="1795"/>
      <c r="N48" s="1795"/>
      <c r="O48" s="1795"/>
      <c r="P48" s="1795"/>
      <c r="Q48" s="1795"/>
      <c r="R48" s="1795"/>
      <c r="S48" s="1796"/>
      <c r="T48" s="1797" t="s">
        <v>541</v>
      </c>
      <c r="U48" s="1798"/>
      <c r="V48" s="1798"/>
      <c r="W48" s="1798"/>
      <c r="X48" s="1798"/>
      <c r="Y48" s="1798"/>
      <c r="Z48" s="1798"/>
      <c r="AA48" s="1798"/>
      <c r="AB48" s="1798"/>
      <c r="AC48" s="1798"/>
      <c r="AD48" s="1798"/>
      <c r="AE48" s="1798"/>
      <c r="AF48" s="1798"/>
      <c r="AG48" s="1798"/>
      <c r="AH48" s="1798"/>
      <c r="AI48" s="1798"/>
      <c r="AJ48" s="1798"/>
      <c r="AK48" s="1798"/>
      <c r="AL48" s="1799"/>
      <c r="AM48" s="1791"/>
      <c r="AN48" s="1792"/>
      <c r="AO48" s="1792"/>
      <c r="AP48" s="1793"/>
      <c r="AQ48" s="784"/>
    </row>
    <row r="49" spans="1:43" ht="22.7" customHeight="1">
      <c r="A49" s="1829"/>
      <c r="B49" s="1800"/>
      <c r="C49" s="1801"/>
      <c r="D49" s="1801"/>
      <c r="E49" s="1801"/>
      <c r="F49" s="1801"/>
      <c r="G49" s="1801"/>
      <c r="H49" s="1801"/>
      <c r="I49" s="1802"/>
      <c r="J49" s="1794" t="s">
        <v>558</v>
      </c>
      <c r="K49" s="1795"/>
      <c r="L49" s="1795"/>
      <c r="M49" s="1795"/>
      <c r="N49" s="1795"/>
      <c r="O49" s="1795"/>
      <c r="P49" s="1795"/>
      <c r="Q49" s="1795"/>
      <c r="R49" s="1795"/>
      <c r="S49" s="1796"/>
      <c r="T49" s="1797" t="s">
        <v>541</v>
      </c>
      <c r="U49" s="1798"/>
      <c r="V49" s="1798"/>
      <c r="W49" s="1798"/>
      <c r="X49" s="1798"/>
      <c r="Y49" s="1798"/>
      <c r="Z49" s="1798"/>
      <c r="AA49" s="1798"/>
      <c r="AB49" s="1798"/>
      <c r="AC49" s="1798"/>
      <c r="AD49" s="1798"/>
      <c r="AE49" s="1798"/>
      <c r="AF49" s="1798"/>
      <c r="AG49" s="1798"/>
      <c r="AH49" s="1798"/>
      <c r="AI49" s="1798"/>
      <c r="AJ49" s="1798"/>
      <c r="AK49" s="1798"/>
      <c r="AL49" s="1799"/>
      <c r="AM49" s="1791"/>
      <c r="AN49" s="1792"/>
      <c r="AO49" s="1792"/>
      <c r="AP49" s="1793"/>
      <c r="AQ49" s="784"/>
    </row>
    <row r="50" spans="1:43" ht="22.7" customHeight="1">
      <c r="A50" s="1829"/>
      <c r="B50" s="1800"/>
      <c r="C50" s="1801"/>
      <c r="D50" s="1801"/>
      <c r="E50" s="1801"/>
      <c r="F50" s="1801"/>
      <c r="G50" s="1801"/>
      <c r="H50" s="1801"/>
      <c r="I50" s="1802"/>
      <c r="J50" s="1806" t="s">
        <v>598</v>
      </c>
      <c r="K50" s="1807"/>
      <c r="L50" s="1807"/>
      <c r="M50" s="1807"/>
      <c r="N50" s="1807"/>
      <c r="O50" s="1807"/>
      <c r="P50" s="1807"/>
      <c r="Q50" s="1807"/>
      <c r="R50" s="1807"/>
      <c r="S50" s="1808"/>
      <c r="T50" s="793"/>
      <c r="U50" s="794"/>
      <c r="V50" s="794"/>
      <c r="W50" s="794"/>
      <c r="X50" s="794"/>
      <c r="Y50" s="794"/>
      <c r="Z50" s="794"/>
      <c r="AA50" s="794"/>
      <c r="AB50" s="794"/>
      <c r="AC50" s="794"/>
      <c r="AD50" s="794"/>
      <c r="AE50" s="794"/>
      <c r="AF50" s="794"/>
      <c r="AG50" s="794"/>
      <c r="AH50" s="794"/>
      <c r="AI50" s="794"/>
      <c r="AJ50" s="794"/>
      <c r="AK50" s="794"/>
      <c r="AL50" s="795"/>
      <c r="AM50" s="796"/>
      <c r="AN50" s="797"/>
      <c r="AO50" s="797"/>
      <c r="AP50" s="798"/>
      <c r="AQ50" s="784"/>
    </row>
    <row r="51" spans="1:43" ht="108.75" customHeight="1">
      <c r="A51" s="1829"/>
      <c r="B51" s="1800"/>
      <c r="C51" s="1801"/>
      <c r="D51" s="1801"/>
      <c r="E51" s="1801"/>
      <c r="F51" s="1801"/>
      <c r="G51" s="1801"/>
      <c r="H51" s="1801"/>
      <c r="I51" s="1802"/>
      <c r="J51" s="1794" t="s">
        <v>602</v>
      </c>
      <c r="K51" s="1795"/>
      <c r="L51" s="1795"/>
      <c r="M51" s="1795"/>
      <c r="N51" s="1795"/>
      <c r="O51" s="1795"/>
      <c r="P51" s="1795"/>
      <c r="Q51" s="1795"/>
      <c r="R51" s="1795"/>
      <c r="S51" s="1796"/>
      <c r="T51" s="1809" t="s">
        <v>541</v>
      </c>
      <c r="U51" s="1810"/>
      <c r="V51" s="1810"/>
      <c r="W51" s="1810"/>
      <c r="X51" s="1810"/>
      <c r="Y51" s="1810"/>
      <c r="Z51" s="1810"/>
      <c r="AA51" s="1810"/>
      <c r="AB51" s="1810"/>
      <c r="AC51" s="1810"/>
      <c r="AD51" s="1810"/>
      <c r="AE51" s="1810"/>
      <c r="AF51" s="1810"/>
      <c r="AG51" s="1810"/>
      <c r="AH51" s="1810"/>
      <c r="AI51" s="1810"/>
      <c r="AJ51" s="1810"/>
      <c r="AK51" s="1810"/>
      <c r="AL51" s="1811"/>
      <c r="AM51" s="1791"/>
      <c r="AN51" s="1792"/>
      <c r="AO51" s="1792"/>
      <c r="AP51" s="1793"/>
      <c r="AQ51" s="784"/>
    </row>
    <row r="52" spans="1:43" ht="22.7" customHeight="1">
      <c r="A52" s="1829"/>
      <c r="B52" s="1803"/>
      <c r="C52" s="1804"/>
      <c r="D52" s="1804"/>
      <c r="E52" s="1804"/>
      <c r="F52" s="1804"/>
      <c r="G52" s="1804"/>
      <c r="H52" s="1804"/>
      <c r="I52" s="1805"/>
      <c r="J52" s="1794" t="s">
        <v>559</v>
      </c>
      <c r="K52" s="1795"/>
      <c r="L52" s="1795"/>
      <c r="M52" s="1795"/>
      <c r="N52" s="1795"/>
      <c r="O52" s="1795"/>
      <c r="P52" s="1795"/>
      <c r="Q52" s="1795"/>
      <c r="R52" s="1795"/>
      <c r="S52" s="1796"/>
      <c r="T52" s="1797" t="s">
        <v>541</v>
      </c>
      <c r="U52" s="1798"/>
      <c r="V52" s="1798"/>
      <c r="W52" s="1798"/>
      <c r="X52" s="1798"/>
      <c r="Y52" s="1798"/>
      <c r="Z52" s="1798"/>
      <c r="AA52" s="1798"/>
      <c r="AB52" s="1798"/>
      <c r="AC52" s="1798"/>
      <c r="AD52" s="1798"/>
      <c r="AE52" s="1798"/>
      <c r="AF52" s="1798"/>
      <c r="AG52" s="1798"/>
      <c r="AH52" s="1798"/>
      <c r="AI52" s="1798"/>
      <c r="AJ52" s="1798"/>
      <c r="AK52" s="1798"/>
      <c r="AL52" s="1799"/>
      <c r="AM52" s="1791"/>
      <c r="AN52" s="1792"/>
      <c r="AO52" s="1792"/>
      <c r="AP52" s="1793"/>
      <c r="AQ52" s="784"/>
    </row>
    <row r="53" spans="1:43" ht="22.7" customHeight="1">
      <c r="A53" s="1829"/>
      <c r="B53" s="1800" t="s">
        <v>564</v>
      </c>
      <c r="C53" s="1801"/>
      <c r="D53" s="1801"/>
      <c r="E53" s="1801"/>
      <c r="F53" s="1801"/>
      <c r="G53" s="1801"/>
      <c r="H53" s="1801"/>
      <c r="I53" s="1802"/>
      <c r="J53" s="1794" t="s">
        <v>586</v>
      </c>
      <c r="K53" s="1795"/>
      <c r="L53" s="1795"/>
      <c r="M53" s="1795"/>
      <c r="N53" s="1795"/>
      <c r="O53" s="1795"/>
      <c r="P53" s="1795"/>
      <c r="Q53" s="1795"/>
      <c r="R53" s="1795"/>
      <c r="S53" s="1796"/>
      <c r="T53" s="1797" t="s">
        <v>541</v>
      </c>
      <c r="U53" s="1798"/>
      <c r="V53" s="1798"/>
      <c r="W53" s="1798"/>
      <c r="X53" s="1798"/>
      <c r="Y53" s="1798"/>
      <c r="Z53" s="1798"/>
      <c r="AA53" s="1798"/>
      <c r="AB53" s="1798"/>
      <c r="AC53" s="1798"/>
      <c r="AD53" s="1798"/>
      <c r="AE53" s="1798"/>
      <c r="AF53" s="1798"/>
      <c r="AG53" s="1798"/>
      <c r="AH53" s="1798"/>
      <c r="AI53" s="1798"/>
      <c r="AJ53" s="1798"/>
      <c r="AK53" s="1798"/>
      <c r="AL53" s="1799"/>
      <c r="AM53" s="1791"/>
      <c r="AN53" s="1792"/>
      <c r="AO53" s="1792"/>
      <c r="AP53" s="1793"/>
      <c r="AQ53" s="784"/>
    </row>
    <row r="54" spans="1:43" ht="22.7" customHeight="1">
      <c r="A54" s="1829"/>
      <c r="B54" s="1800"/>
      <c r="C54" s="1801"/>
      <c r="D54" s="1801"/>
      <c r="E54" s="1801"/>
      <c r="F54" s="1801"/>
      <c r="G54" s="1801"/>
      <c r="H54" s="1801"/>
      <c r="I54" s="1802"/>
      <c r="J54" s="1794" t="s">
        <v>558</v>
      </c>
      <c r="K54" s="1795"/>
      <c r="L54" s="1795"/>
      <c r="M54" s="1795"/>
      <c r="N54" s="1795"/>
      <c r="O54" s="1795"/>
      <c r="P54" s="1795"/>
      <c r="Q54" s="1795"/>
      <c r="R54" s="1795"/>
      <c r="S54" s="1796"/>
      <c r="T54" s="1797" t="s">
        <v>541</v>
      </c>
      <c r="U54" s="1798"/>
      <c r="V54" s="1798"/>
      <c r="W54" s="1798"/>
      <c r="X54" s="1798"/>
      <c r="Y54" s="1798"/>
      <c r="Z54" s="1798"/>
      <c r="AA54" s="1798"/>
      <c r="AB54" s="1798"/>
      <c r="AC54" s="1798"/>
      <c r="AD54" s="1798"/>
      <c r="AE54" s="1798"/>
      <c r="AF54" s="1798"/>
      <c r="AG54" s="1798"/>
      <c r="AH54" s="1798"/>
      <c r="AI54" s="1798"/>
      <c r="AJ54" s="1798"/>
      <c r="AK54" s="1798"/>
      <c r="AL54" s="1799"/>
      <c r="AM54" s="1791"/>
      <c r="AN54" s="1792"/>
      <c r="AO54" s="1792"/>
      <c r="AP54" s="1793"/>
      <c r="AQ54" s="784"/>
    </row>
    <row r="55" spans="1:43" ht="22.7" customHeight="1">
      <c r="A55" s="1829"/>
      <c r="B55" s="1800"/>
      <c r="C55" s="1801"/>
      <c r="D55" s="1801"/>
      <c r="E55" s="1801"/>
      <c r="F55" s="1801"/>
      <c r="G55" s="1801"/>
      <c r="H55" s="1801"/>
      <c r="I55" s="1802"/>
      <c r="J55" s="1806" t="s">
        <v>598</v>
      </c>
      <c r="K55" s="1807"/>
      <c r="L55" s="1807"/>
      <c r="M55" s="1807"/>
      <c r="N55" s="1807"/>
      <c r="O55" s="1807"/>
      <c r="P55" s="1807"/>
      <c r="Q55" s="1807"/>
      <c r="R55" s="1807"/>
      <c r="S55" s="1808"/>
      <c r="T55" s="793"/>
      <c r="U55" s="794"/>
      <c r="V55" s="794"/>
      <c r="W55" s="794"/>
      <c r="X55" s="794"/>
      <c r="Y55" s="794"/>
      <c r="Z55" s="794"/>
      <c r="AA55" s="794"/>
      <c r="AB55" s="794"/>
      <c r="AC55" s="794"/>
      <c r="AD55" s="794"/>
      <c r="AE55" s="794"/>
      <c r="AF55" s="794"/>
      <c r="AG55" s="794"/>
      <c r="AH55" s="794"/>
      <c r="AI55" s="794"/>
      <c r="AJ55" s="794"/>
      <c r="AK55" s="794"/>
      <c r="AL55" s="795"/>
      <c r="AM55" s="796"/>
      <c r="AN55" s="797"/>
      <c r="AO55" s="797"/>
      <c r="AP55" s="798"/>
      <c r="AQ55" s="784"/>
    </row>
    <row r="56" spans="1:43" ht="108.75" customHeight="1">
      <c r="A56" s="1829"/>
      <c r="B56" s="1800"/>
      <c r="C56" s="1801"/>
      <c r="D56" s="1801"/>
      <c r="E56" s="1801"/>
      <c r="F56" s="1801"/>
      <c r="G56" s="1801"/>
      <c r="H56" s="1801"/>
      <c r="I56" s="1802"/>
      <c r="J56" s="1794" t="s">
        <v>602</v>
      </c>
      <c r="K56" s="1795"/>
      <c r="L56" s="1795"/>
      <c r="M56" s="1795"/>
      <c r="N56" s="1795"/>
      <c r="O56" s="1795"/>
      <c r="P56" s="1795"/>
      <c r="Q56" s="1795"/>
      <c r="R56" s="1795"/>
      <c r="S56" s="1796"/>
      <c r="T56" s="1809" t="s">
        <v>541</v>
      </c>
      <c r="U56" s="1810"/>
      <c r="V56" s="1810"/>
      <c r="W56" s="1810"/>
      <c r="X56" s="1810"/>
      <c r="Y56" s="1810"/>
      <c r="Z56" s="1810"/>
      <c r="AA56" s="1810"/>
      <c r="AB56" s="1810"/>
      <c r="AC56" s="1810"/>
      <c r="AD56" s="1810"/>
      <c r="AE56" s="1810"/>
      <c r="AF56" s="1810"/>
      <c r="AG56" s="1810"/>
      <c r="AH56" s="1810"/>
      <c r="AI56" s="1810"/>
      <c r="AJ56" s="1810"/>
      <c r="AK56" s="1810"/>
      <c r="AL56" s="1811"/>
      <c r="AM56" s="1791"/>
      <c r="AN56" s="1792"/>
      <c r="AO56" s="1792"/>
      <c r="AP56" s="1793"/>
      <c r="AQ56" s="784"/>
    </row>
    <row r="57" spans="1:43" ht="22.7" customHeight="1">
      <c r="A57" s="1829"/>
      <c r="B57" s="1803"/>
      <c r="C57" s="1804"/>
      <c r="D57" s="1804"/>
      <c r="E57" s="1804"/>
      <c r="F57" s="1804"/>
      <c r="G57" s="1804"/>
      <c r="H57" s="1804"/>
      <c r="I57" s="1805"/>
      <c r="J57" s="1794" t="s">
        <v>559</v>
      </c>
      <c r="K57" s="1795"/>
      <c r="L57" s="1795"/>
      <c r="M57" s="1795"/>
      <c r="N57" s="1795"/>
      <c r="O57" s="1795"/>
      <c r="P57" s="1795"/>
      <c r="Q57" s="1795"/>
      <c r="R57" s="1795"/>
      <c r="S57" s="1796"/>
      <c r="T57" s="1797" t="s">
        <v>541</v>
      </c>
      <c r="U57" s="1798"/>
      <c r="V57" s="1798"/>
      <c r="W57" s="1798"/>
      <c r="X57" s="1798"/>
      <c r="Y57" s="1798"/>
      <c r="Z57" s="1798"/>
      <c r="AA57" s="1798"/>
      <c r="AB57" s="1798"/>
      <c r="AC57" s="1798"/>
      <c r="AD57" s="1798"/>
      <c r="AE57" s="1798"/>
      <c r="AF57" s="1798"/>
      <c r="AG57" s="1798"/>
      <c r="AH57" s="1798"/>
      <c r="AI57" s="1798"/>
      <c r="AJ57" s="1798"/>
      <c r="AK57" s="1798"/>
      <c r="AL57" s="1799"/>
      <c r="AM57" s="1791"/>
      <c r="AN57" s="1792"/>
      <c r="AO57" s="1792"/>
      <c r="AP57" s="1793"/>
      <c r="AQ57" s="784"/>
    </row>
    <row r="58" spans="1:43" ht="22.7" customHeight="1">
      <c r="A58" s="1829"/>
      <c r="B58" s="1800" t="s">
        <v>565</v>
      </c>
      <c r="C58" s="1801"/>
      <c r="D58" s="1801"/>
      <c r="E58" s="1801"/>
      <c r="F58" s="1801"/>
      <c r="G58" s="1801"/>
      <c r="H58" s="1801"/>
      <c r="I58" s="1802"/>
      <c r="J58" s="1794" t="s">
        <v>586</v>
      </c>
      <c r="K58" s="1795"/>
      <c r="L58" s="1795"/>
      <c r="M58" s="1795"/>
      <c r="N58" s="1795"/>
      <c r="O58" s="1795"/>
      <c r="P58" s="1795"/>
      <c r="Q58" s="1795"/>
      <c r="R58" s="1795"/>
      <c r="S58" s="1796"/>
      <c r="T58" s="1797" t="s">
        <v>541</v>
      </c>
      <c r="U58" s="1798"/>
      <c r="V58" s="1798"/>
      <c r="W58" s="1798"/>
      <c r="X58" s="1798"/>
      <c r="Y58" s="1798"/>
      <c r="Z58" s="1798"/>
      <c r="AA58" s="1798"/>
      <c r="AB58" s="1798"/>
      <c r="AC58" s="1798"/>
      <c r="AD58" s="1798"/>
      <c r="AE58" s="1798"/>
      <c r="AF58" s="1798"/>
      <c r="AG58" s="1798"/>
      <c r="AH58" s="1798"/>
      <c r="AI58" s="1798"/>
      <c r="AJ58" s="1798"/>
      <c r="AK58" s="1798"/>
      <c r="AL58" s="1799"/>
      <c r="AM58" s="1791"/>
      <c r="AN58" s="1792"/>
      <c r="AO58" s="1792"/>
      <c r="AP58" s="1793"/>
      <c r="AQ58" s="784"/>
    </row>
    <row r="59" spans="1:43" ht="22.7" customHeight="1">
      <c r="A59" s="1829"/>
      <c r="B59" s="1800"/>
      <c r="C59" s="1801"/>
      <c r="D59" s="1801"/>
      <c r="E59" s="1801"/>
      <c r="F59" s="1801"/>
      <c r="G59" s="1801"/>
      <c r="H59" s="1801"/>
      <c r="I59" s="1802"/>
      <c r="J59" s="1794" t="s">
        <v>558</v>
      </c>
      <c r="K59" s="1795"/>
      <c r="L59" s="1795"/>
      <c r="M59" s="1795"/>
      <c r="N59" s="1795"/>
      <c r="O59" s="1795"/>
      <c r="P59" s="1795"/>
      <c r="Q59" s="1795"/>
      <c r="R59" s="1795"/>
      <c r="S59" s="1796"/>
      <c r="T59" s="1797" t="s">
        <v>541</v>
      </c>
      <c r="U59" s="1798"/>
      <c r="V59" s="1798"/>
      <c r="W59" s="1798"/>
      <c r="X59" s="1798"/>
      <c r="Y59" s="1798"/>
      <c r="Z59" s="1798"/>
      <c r="AA59" s="1798"/>
      <c r="AB59" s="1798"/>
      <c r="AC59" s="1798"/>
      <c r="AD59" s="1798"/>
      <c r="AE59" s="1798"/>
      <c r="AF59" s="1798"/>
      <c r="AG59" s="1798"/>
      <c r="AH59" s="1798"/>
      <c r="AI59" s="1798"/>
      <c r="AJ59" s="1798"/>
      <c r="AK59" s="1798"/>
      <c r="AL59" s="1799"/>
      <c r="AM59" s="1791"/>
      <c r="AN59" s="1792"/>
      <c r="AO59" s="1792"/>
      <c r="AP59" s="1793"/>
      <c r="AQ59" s="784"/>
    </row>
    <row r="60" spans="1:43" ht="22.7" customHeight="1">
      <c r="A60" s="1829"/>
      <c r="B60" s="1800"/>
      <c r="C60" s="1801"/>
      <c r="D60" s="1801"/>
      <c r="E60" s="1801"/>
      <c r="F60" s="1801"/>
      <c r="G60" s="1801"/>
      <c r="H60" s="1801"/>
      <c r="I60" s="1802"/>
      <c r="J60" s="1806" t="s">
        <v>598</v>
      </c>
      <c r="K60" s="1807"/>
      <c r="L60" s="1807"/>
      <c r="M60" s="1807"/>
      <c r="N60" s="1807"/>
      <c r="O60" s="1807"/>
      <c r="P60" s="1807"/>
      <c r="Q60" s="1807"/>
      <c r="R60" s="1807"/>
      <c r="S60" s="1808"/>
      <c r="T60" s="793"/>
      <c r="U60" s="794"/>
      <c r="V60" s="794"/>
      <c r="W60" s="794"/>
      <c r="X60" s="794"/>
      <c r="Y60" s="794"/>
      <c r="Z60" s="794"/>
      <c r="AA60" s="794"/>
      <c r="AB60" s="794"/>
      <c r="AC60" s="794"/>
      <c r="AD60" s="794"/>
      <c r="AE60" s="794"/>
      <c r="AF60" s="794"/>
      <c r="AG60" s="794"/>
      <c r="AH60" s="794"/>
      <c r="AI60" s="794"/>
      <c r="AJ60" s="794"/>
      <c r="AK60" s="794"/>
      <c r="AL60" s="795"/>
      <c r="AM60" s="796"/>
      <c r="AN60" s="797"/>
      <c r="AO60" s="797"/>
      <c r="AP60" s="798"/>
      <c r="AQ60" s="784"/>
    </row>
    <row r="61" spans="1:43" ht="108.75" customHeight="1">
      <c r="A61" s="1829"/>
      <c r="B61" s="1800"/>
      <c r="C61" s="1801"/>
      <c r="D61" s="1801"/>
      <c r="E61" s="1801"/>
      <c r="F61" s="1801"/>
      <c r="G61" s="1801"/>
      <c r="H61" s="1801"/>
      <c r="I61" s="1802"/>
      <c r="J61" s="1794" t="s">
        <v>602</v>
      </c>
      <c r="K61" s="1795"/>
      <c r="L61" s="1795"/>
      <c r="M61" s="1795"/>
      <c r="N61" s="1795"/>
      <c r="O61" s="1795"/>
      <c r="P61" s="1795"/>
      <c r="Q61" s="1795"/>
      <c r="R61" s="1795"/>
      <c r="S61" s="1796"/>
      <c r="T61" s="1809" t="s">
        <v>541</v>
      </c>
      <c r="U61" s="1810"/>
      <c r="V61" s="1810"/>
      <c r="W61" s="1810"/>
      <c r="X61" s="1810"/>
      <c r="Y61" s="1810"/>
      <c r="Z61" s="1810"/>
      <c r="AA61" s="1810"/>
      <c r="AB61" s="1810"/>
      <c r="AC61" s="1810"/>
      <c r="AD61" s="1810"/>
      <c r="AE61" s="1810"/>
      <c r="AF61" s="1810"/>
      <c r="AG61" s="1810"/>
      <c r="AH61" s="1810"/>
      <c r="AI61" s="1810"/>
      <c r="AJ61" s="1810"/>
      <c r="AK61" s="1810"/>
      <c r="AL61" s="1811"/>
      <c r="AM61" s="1791"/>
      <c r="AN61" s="1792"/>
      <c r="AO61" s="1792"/>
      <c r="AP61" s="1793"/>
      <c r="AQ61" s="784"/>
    </row>
    <row r="62" spans="1:43" ht="22.7" customHeight="1">
      <c r="A62" s="1829"/>
      <c r="B62" s="1803"/>
      <c r="C62" s="1804"/>
      <c r="D62" s="1804"/>
      <c r="E62" s="1804"/>
      <c r="F62" s="1804"/>
      <c r="G62" s="1804"/>
      <c r="H62" s="1804"/>
      <c r="I62" s="1805"/>
      <c r="J62" s="1794" t="s">
        <v>559</v>
      </c>
      <c r="K62" s="1795"/>
      <c r="L62" s="1795"/>
      <c r="M62" s="1795"/>
      <c r="N62" s="1795"/>
      <c r="O62" s="1795"/>
      <c r="P62" s="1795"/>
      <c r="Q62" s="1795"/>
      <c r="R62" s="1795"/>
      <c r="S62" s="1796"/>
      <c r="T62" s="1797" t="s">
        <v>541</v>
      </c>
      <c r="U62" s="1798"/>
      <c r="V62" s="1798"/>
      <c r="W62" s="1798"/>
      <c r="X62" s="1798"/>
      <c r="Y62" s="1798"/>
      <c r="Z62" s="1798"/>
      <c r="AA62" s="1798"/>
      <c r="AB62" s="1798"/>
      <c r="AC62" s="1798"/>
      <c r="AD62" s="1798"/>
      <c r="AE62" s="1798"/>
      <c r="AF62" s="1798"/>
      <c r="AG62" s="1798"/>
      <c r="AH62" s="1798"/>
      <c r="AI62" s="1798"/>
      <c r="AJ62" s="1798"/>
      <c r="AK62" s="1798"/>
      <c r="AL62" s="1799"/>
      <c r="AM62" s="1791"/>
      <c r="AN62" s="1792"/>
      <c r="AO62" s="1792"/>
      <c r="AP62" s="1793"/>
      <c r="AQ62" s="784"/>
    </row>
    <row r="63" spans="1:43" ht="22.7" customHeight="1">
      <c r="A63" s="1829"/>
      <c r="B63" s="1800" t="s">
        <v>566</v>
      </c>
      <c r="C63" s="1801"/>
      <c r="D63" s="1801"/>
      <c r="E63" s="1801"/>
      <c r="F63" s="1801"/>
      <c r="G63" s="1801"/>
      <c r="H63" s="1801"/>
      <c r="I63" s="1802"/>
      <c r="J63" s="1794" t="s">
        <v>586</v>
      </c>
      <c r="K63" s="1795"/>
      <c r="L63" s="1795"/>
      <c r="M63" s="1795"/>
      <c r="N63" s="1795"/>
      <c r="O63" s="1795"/>
      <c r="P63" s="1795"/>
      <c r="Q63" s="1795"/>
      <c r="R63" s="1795"/>
      <c r="S63" s="1796"/>
      <c r="T63" s="1797" t="s">
        <v>541</v>
      </c>
      <c r="U63" s="1798"/>
      <c r="V63" s="1798"/>
      <c r="W63" s="1798"/>
      <c r="X63" s="1798"/>
      <c r="Y63" s="1798"/>
      <c r="Z63" s="1798"/>
      <c r="AA63" s="1798"/>
      <c r="AB63" s="1798"/>
      <c r="AC63" s="1798"/>
      <c r="AD63" s="1798"/>
      <c r="AE63" s="1798"/>
      <c r="AF63" s="1798"/>
      <c r="AG63" s="1798"/>
      <c r="AH63" s="1798"/>
      <c r="AI63" s="1798"/>
      <c r="AJ63" s="1798"/>
      <c r="AK63" s="1798"/>
      <c r="AL63" s="1799"/>
      <c r="AM63" s="1791"/>
      <c r="AN63" s="1792"/>
      <c r="AO63" s="1792"/>
      <c r="AP63" s="1793"/>
      <c r="AQ63" s="784"/>
    </row>
    <row r="64" spans="1:43" ht="22.7" customHeight="1">
      <c r="A64" s="1829"/>
      <c r="B64" s="1800"/>
      <c r="C64" s="1801"/>
      <c r="D64" s="1801"/>
      <c r="E64" s="1801"/>
      <c r="F64" s="1801"/>
      <c r="G64" s="1801"/>
      <c r="H64" s="1801"/>
      <c r="I64" s="1802"/>
      <c r="J64" s="1794" t="s">
        <v>558</v>
      </c>
      <c r="K64" s="1795"/>
      <c r="L64" s="1795"/>
      <c r="M64" s="1795"/>
      <c r="N64" s="1795"/>
      <c r="O64" s="1795"/>
      <c r="P64" s="1795"/>
      <c r="Q64" s="1795"/>
      <c r="R64" s="1795"/>
      <c r="S64" s="1796"/>
      <c r="T64" s="1797" t="s">
        <v>541</v>
      </c>
      <c r="U64" s="1798"/>
      <c r="V64" s="1798"/>
      <c r="W64" s="1798"/>
      <c r="X64" s="1798"/>
      <c r="Y64" s="1798"/>
      <c r="Z64" s="1798"/>
      <c r="AA64" s="1798"/>
      <c r="AB64" s="1798"/>
      <c r="AC64" s="1798"/>
      <c r="AD64" s="1798"/>
      <c r="AE64" s="1798"/>
      <c r="AF64" s="1798"/>
      <c r="AG64" s="1798"/>
      <c r="AH64" s="1798"/>
      <c r="AI64" s="1798"/>
      <c r="AJ64" s="1798"/>
      <c r="AK64" s="1798"/>
      <c r="AL64" s="1799"/>
      <c r="AM64" s="1791"/>
      <c r="AN64" s="1792"/>
      <c r="AO64" s="1792"/>
      <c r="AP64" s="1793"/>
      <c r="AQ64" s="784"/>
    </row>
    <row r="65" spans="1:233" ht="22.7" customHeight="1">
      <c r="A65" s="1829"/>
      <c r="B65" s="1800"/>
      <c r="C65" s="1801"/>
      <c r="D65" s="1801"/>
      <c r="E65" s="1801"/>
      <c r="F65" s="1801"/>
      <c r="G65" s="1801"/>
      <c r="H65" s="1801"/>
      <c r="I65" s="1802"/>
      <c r="J65" s="1806" t="s">
        <v>598</v>
      </c>
      <c r="K65" s="1807"/>
      <c r="L65" s="1807"/>
      <c r="M65" s="1807"/>
      <c r="N65" s="1807"/>
      <c r="O65" s="1807"/>
      <c r="P65" s="1807"/>
      <c r="Q65" s="1807"/>
      <c r="R65" s="1807"/>
      <c r="S65" s="1808"/>
      <c r="T65" s="1797" t="s">
        <v>541</v>
      </c>
      <c r="U65" s="1798"/>
      <c r="V65" s="1798"/>
      <c r="W65" s="1798"/>
      <c r="X65" s="1798"/>
      <c r="Y65" s="1798"/>
      <c r="Z65" s="1798"/>
      <c r="AA65" s="1798"/>
      <c r="AB65" s="1798"/>
      <c r="AC65" s="1798"/>
      <c r="AD65" s="1798"/>
      <c r="AE65" s="1798"/>
      <c r="AF65" s="1798"/>
      <c r="AG65" s="1798"/>
      <c r="AH65" s="1798"/>
      <c r="AI65" s="1798"/>
      <c r="AJ65" s="1798"/>
      <c r="AK65" s="1798"/>
      <c r="AL65" s="1799"/>
      <c r="AM65" s="796"/>
      <c r="AN65" s="797"/>
      <c r="AO65" s="797"/>
      <c r="AP65" s="798"/>
      <c r="AQ65" s="784"/>
    </row>
    <row r="66" spans="1:233" ht="108.75" customHeight="1">
      <c r="A66" s="1829"/>
      <c r="B66" s="1800"/>
      <c r="C66" s="1801"/>
      <c r="D66" s="1801"/>
      <c r="E66" s="1801"/>
      <c r="F66" s="1801"/>
      <c r="G66" s="1801"/>
      <c r="H66" s="1801"/>
      <c r="I66" s="1802"/>
      <c r="J66" s="1794" t="s">
        <v>603</v>
      </c>
      <c r="K66" s="1795"/>
      <c r="L66" s="1795"/>
      <c r="M66" s="1795"/>
      <c r="N66" s="1795"/>
      <c r="O66" s="1795"/>
      <c r="P66" s="1795"/>
      <c r="Q66" s="1795"/>
      <c r="R66" s="1795"/>
      <c r="S66" s="1796"/>
      <c r="T66" s="1809" t="s">
        <v>541</v>
      </c>
      <c r="U66" s="1810"/>
      <c r="V66" s="1810"/>
      <c r="W66" s="1810"/>
      <c r="X66" s="1810"/>
      <c r="Y66" s="1810"/>
      <c r="Z66" s="1810"/>
      <c r="AA66" s="1810"/>
      <c r="AB66" s="1810"/>
      <c r="AC66" s="1810"/>
      <c r="AD66" s="1810"/>
      <c r="AE66" s="1810"/>
      <c r="AF66" s="1810"/>
      <c r="AG66" s="1810"/>
      <c r="AH66" s="1810"/>
      <c r="AI66" s="1810"/>
      <c r="AJ66" s="1810"/>
      <c r="AK66" s="1810"/>
      <c r="AL66" s="1811"/>
      <c r="AM66" s="1791"/>
      <c r="AN66" s="1792"/>
      <c r="AO66" s="1792"/>
      <c r="AP66" s="1793"/>
      <c r="AQ66" s="784"/>
    </row>
    <row r="67" spans="1:233" ht="22.7" customHeight="1" thickBot="1">
      <c r="A67" s="1830"/>
      <c r="B67" s="1826"/>
      <c r="C67" s="1827"/>
      <c r="D67" s="1827"/>
      <c r="E67" s="1827"/>
      <c r="F67" s="1827"/>
      <c r="G67" s="1827"/>
      <c r="H67" s="1827"/>
      <c r="I67" s="1828"/>
      <c r="J67" s="1816" t="s">
        <v>559</v>
      </c>
      <c r="K67" s="1817"/>
      <c r="L67" s="1817"/>
      <c r="M67" s="1817"/>
      <c r="N67" s="1817"/>
      <c r="O67" s="1817"/>
      <c r="P67" s="1817"/>
      <c r="Q67" s="1817"/>
      <c r="R67" s="1817"/>
      <c r="S67" s="1818"/>
      <c r="T67" s="1819" t="s">
        <v>541</v>
      </c>
      <c r="U67" s="1820"/>
      <c r="V67" s="1820"/>
      <c r="W67" s="1820"/>
      <c r="X67" s="1820"/>
      <c r="Y67" s="1820"/>
      <c r="Z67" s="1820"/>
      <c r="AA67" s="1820"/>
      <c r="AB67" s="1820"/>
      <c r="AC67" s="1820"/>
      <c r="AD67" s="1820"/>
      <c r="AE67" s="1820"/>
      <c r="AF67" s="1820"/>
      <c r="AG67" s="1820"/>
      <c r="AH67" s="1820"/>
      <c r="AI67" s="1820"/>
      <c r="AJ67" s="1820"/>
      <c r="AK67" s="1820"/>
      <c r="AL67" s="1821"/>
      <c r="AM67" s="1822"/>
      <c r="AN67" s="1823"/>
      <c r="AO67" s="1823"/>
      <c r="AP67" s="1824"/>
      <c r="AQ67" s="784"/>
    </row>
    <row r="68" spans="1:233" ht="22.7" customHeight="1">
      <c r="A68" s="784"/>
      <c r="B68" s="787"/>
      <c r="C68" s="1825"/>
      <c r="D68" s="1825"/>
      <c r="E68" s="1825"/>
      <c r="F68" s="1825"/>
      <c r="G68" s="1825"/>
      <c r="H68" s="1825"/>
      <c r="I68" s="1825"/>
      <c r="J68" s="1825"/>
      <c r="K68" s="1825"/>
      <c r="L68" s="1825"/>
      <c r="M68" s="1825"/>
      <c r="N68" s="1825"/>
      <c r="O68" s="1825"/>
      <c r="P68" s="1825"/>
      <c r="Q68" s="1825"/>
      <c r="R68" s="1825"/>
      <c r="S68" s="1825"/>
      <c r="T68" s="1825"/>
      <c r="U68" s="1825"/>
      <c r="V68" s="1825"/>
      <c r="W68" s="1825"/>
      <c r="X68" s="1825"/>
      <c r="Y68" s="1825"/>
      <c r="Z68" s="1825"/>
      <c r="AA68" s="1825"/>
      <c r="AB68" s="1825"/>
      <c r="AC68" s="1825"/>
      <c r="AD68" s="1825"/>
      <c r="AE68" s="1825"/>
      <c r="AF68" s="1825"/>
      <c r="AG68" s="1825"/>
      <c r="AH68" s="1825"/>
      <c r="AI68" s="1825"/>
      <c r="AJ68" s="1825"/>
      <c r="AK68" s="1825"/>
      <c r="AL68" s="1825"/>
      <c r="AM68" s="1825"/>
      <c r="AN68" s="1825"/>
      <c r="AO68" s="1825"/>
      <c r="AP68" s="1825"/>
      <c r="AQ68" s="784"/>
    </row>
    <row r="69" spans="1:233" ht="27" customHeight="1">
      <c r="A69" s="788" t="s">
        <v>600</v>
      </c>
      <c r="B69" s="788"/>
      <c r="C69" s="1815" t="s">
        <v>595</v>
      </c>
      <c r="D69" s="1815"/>
      <c r="E69" s="1815"/>
      <c r="F69" s="1815"/>
      <c r="G69" s="1815"/>
      <c r="H69" s="1815"/>
      <c r="I69" s="1815"/>
      <c r="J69" s="1815"/>
      <c r="K69" s="1815"/>
      <c r="L69" s="1815"/>
      <c r="M69" s="1815"/>
      <c r="N69" s="1815"/>
      <c r="O69" s="1815"/>
      <c r="P69" s="1815"/>
      <c r="Q69" s="1815"/>
      <c r="R69" s="1815"/>
      <c r="S69" s="1815"/>
      <c r="T69" s="1815"/>
      <c r="U69" s="1815"/>
      <c r="V69" s="1815"/>
      <c r="W69" s="1815"/>
      <c r="X69" s="1815"/>
      <c r="Y69" s="1815"/>
      <c r="Z69" s="1815"/>
      <c r="AA69" s="1815"/>
      <c r="AB69" s="1815"/>
      <c r="AC69" s="1815"/>
      <c r="AD69" s="1815"/>
      <c r="AE69" s="1815"/>
      <c r="AF69" s="1815"/>
      <c r="AG69" s="1815"/>
      <c r="AH69" s="1815"/>
      <c r="AI69" s="1815"/>
      <c r="AJ69" s="1815"/>
      <c r="AK69" s="1815"/>
      <c r="AL69" s="1815"/>
      <c r="AM69" s="1815"/>
      <c r="AN69" s="1815"/>
      <c r="AO69" s="1815"/>
      <c r="AP69" s="1815"/>
      <c r="AQ69" s="789"/>
      <c r="AR69" s="790"/>
      <c r="AS69" s="790"/>
      <c r="AT69" s="790"/>
      <c r="AU69" s="790"/>
      <c r="AV69" s="790"/>
      <c r="AW69" s="790"/>
      <c r="AX69" s="790"/>
      <c r="AY69" s="790"/>
      <c r="AZ69" s="790"/>
      <c r="BA69" s="790"/>
      <c r="BB69" s="790"/>
      <c r="BC69" s="790"/>
      <c r="BD69" s="790"/>
      <c r="BE69" s="790"/>
      <c r="BF69" s="790"/>
      <c r="BG69" s="790"/>
      <c r="BH69" s="790"/>
      <c r="BI69" s="790"/>
      <c r="BJ69" s="790"/>
      <c r="BK69" s="790"/>
      <c r="BL69" s="790"/>
      <c r="BM69" s="790"/>
      <c r="BN69" s="790"/>
      <c r="BO69" s="790"/>
      <c r="BP69" s="790"/>
      <c r="BQ69" s="790"/>
      <c r="BR69" s="790"/>
      <c r="BS69" s="790"/>
      <c r="BT69" s="790"/>
      <c r="BU69" s="790"/>
      <c r="BV69" s="790"/>
      <c r="BW69" s="790"/>
      <c r="BX69" s="790"/>
      <c r="BY69" s="790"/>
      <c r="BZ69" s="790"/>
      <c r="CA69" s="790"/>
      <c r="CB69" s="790"/>
      <c r="CC69" s="790"/>
      <c r="CD69" s="790"/>
      <c r="CE69" s="790"/>
      <c r="CF69" s="790"/>
      <c r="CG69" s="790"/>
      <c r="CH69" s="790"/>
      <c r="CI69" s="790"/>
      <c r="CJ69" s="790"/>
      <c r="CK69" s="790"/>
      <c r="CL69" s="790"/>
      <c r="CM69" s="790"/>
      <c r="CN69" s="790"/>
      <c r="CO69" s="790"/>
      <c r="CP69" s="790"/>
      <c r="CQ69" s="790"/>
      <c r="CR69" s="790"/>
      <c r="CS69" s="790"/>
      <c r="CT69" s="790"/>
      <c r="CU69" s="790"/>
      <c r="CV69" s="790"/>
      <c r="CW69" s="790"/>
      <c r="CX69" s="790"/>
      <c r="CY69" s="790"/>
      <c r="CZ69" s="790"/>
      <c r="DA69" s="790"/>
      <c r="DB69" s="790"/>
      <c r="DC69" s="790"/>
      <c r="DD69" s="790"/>
      <c r="DE69" s="790"/>
      <c r="DF69" s="790"/>
      <c r="DG69" s="790"/>
      <c r="DH69" s="790"/>
      <c r="DI69" s="790"/>
      <c r="DJ69" s="790"/>
      <c r="DK69" s="790"/>
      <c r="DL69" s="790"/>
      <c r="DM69" s="790"/>
      <c r="DN69" s="790"/>
      <c r="DO69" s="790"/>
      <c r="DP69" s="790"/>
      <c r="DQ69" s="790"/>
      <c r="DR69" s="790"/>
      <c r="DS69" s="790"/>
      <c r="DT69" s="790"/>
      <c r="DU69" s="790"/>
      <c r="DV69" s="790"/>
      <c r="DW69" s="790"/>
      <c r="DX69" s="790"/>
      <c r="DY69" s="790"/>
      <c r="DZ69" s="790"/>
      <c r="EA69" s="790"/>
      <c r="EB69" s="790"/>
      <c r="EC69" s="790"/>
      <c r="ED69" s="790"/>
      <c r="EE69" s="790"/>
      <c r="EF69" s="790"/>
      <c r="EG69" s="790"/>
      <c r="EH69" s="790"/>
      <c r="EI69" s="790"/>
      <c r="EJ69" s="790"/>
      <c r="EK69" s="790"/>
      <c r="EL69" s="790"/>
      <c r="EM69" s="790"/>
      <c r="EN69" s="790"/>
      <c r="EO69" s="790"/>
      <c r="EP69" s="790"/>
      <c r="EQ69" s="790"/>
      <c r="ER69" s="790"/>
      <c r="ES69" s="790"/>
      <c r="ET69" s="790"/>
      <c r="EU69" s="790"/>
      <c r="EV69" s="790"/>
      <c r="EW69" s="790"/>
      <c r="EX69" s="790"/>
      <c r="EY69" s="790"/>
      <c r="EZ69" s="790"/>
      <c r="FA69" s="790"/>
      <c r="FB69" s="790"/>
      <c r="FC69" s="790"/>
      <c r="FD69" s="790"/>
      <c r="FE69" s="790"/>
      <c r="FF69" s="790"/>
      <c r="FG69" s="790"/>
      <c r="FH69" s="790"/>
      <c r="FI69" s="790"/>
      <c r="FJ69" s="790"/>
      <c r="FK69" s="790"/>
      <c r="FL69" s="790"/>
      <c r="FM69" s="790"/>
      <c r="FN69" s="790"/>
      <c r="FO69" s="790"/>
      <c r="FP69" s="790"/>
      <c r="FQ69" s="790"/>
      <c r="FR69" s="790"/>
      <c r="FS69" s="790"/>
      <c r="FT69" s="790"/>
      <c r="FU69" s="790"/>
      <c r="FV69" s="790"/>
      <c r="FW69" s="790"/>
      <c r="FX69" s="790"/>
      <c r="FY69" s="790"/>
      <c r="FZ69" s="790"/>
      <c r="GA69" s="790"/>
      <c r="GB69" s="790"/>
      <c r="GC69" s="790"/>
      <c r="GD69" s="790"/>
      <c r="GE69" s="790"/>
      <c r="GF69" s="790"/>
      <c r="GG69" s="790"/>
      <c r="GH69" s="790"/>
      <c r="GI69" s="790"/>
      <c r="GJ69" s="790"/>
      <c r="GK69" s="790"/>
      <c r="GL69" s="790"/>
      <c r="GM69" s="790"/>
      <c r="GN69" s="790"/>
      <c r="GO69" s="790"/>
      <c r="GP69" s="790"/>
      <c r="GQ69" s="790"/>
      <c r="GR69" s="790"/>
      <c r="GS69" s="790"/>
      <c r="GT69" s="790"/>
      <c r="GU69" s="790"/>
      <c r="GV69" s="790"/>
      <c r="GW69" s="790"/>
      <c r="GX69" s="790"/>
      <c r="GY69" s="790"/>
      <c r="GZ69" s="790"/>
      <c r="HA69" s="790"/>
      <c r="HB69" s="790"/>
      <c r="HC69" s="790"/>
      <c r="HD69" s="790"/>
      <c r="HE69" s="790"/>
      <c r="HF69" s="790"/>
      <c r="HG69" s="790"/>
      <c r="HH69" s="790"/>
      <c r="HI69" s="790"/>
      <c r="HJ69" s="790"/>
      <c r="HK69" s="790"/>
      <c r="HL69" s="790"/>
      <c r="HM69" s="790"/>
      <c r="HN69" s="790"/>
      <c r="HO69" s="790"/>
      <c r="HP69" s="790"/>
      <c r="HQ69" s="790"/>
      <c r="HR69" s="790"/>
      <c r="HS69" s="790"/>
      <c r="HT69" s="790"/>
      <c r="HU69" s="790"/>
      <c r="HV69" s="790"/>
      <c r="HW69" s="790"/>
      <c r="HX69" s="790"/>
      <c r="HY69" s="790"/>
    </row>
    <row r="70" spans="1:233" ht="27" customHeight="1">
      <c r="A70" s="788" t="s">
        <v>601</v>
      </c>
      <c r="B70" s="788"/>
      <c r="C70" s="1815" t="s">
        <v>597</v>
      </c>
      <c r="D70" s="1815"/>
      <c r="E70" s="1815"/>
      <c r="F70" s="1815"/>
      <c r="G70" s="1815"/>
      <c r="H70" s="1815"/>
      <c r="I70" s="1815"/>
      <c r="J70" s="1815"/>
      <c r="K70" s="1815"/>
      <c r="L70" s="1815"/>
      <c r="M70" s="1815"/>
      <c r="N70" s="1815"/>
      <c r="O70" s="1815"/>
      <c r="P70" s="1815"/>
      <c r="Q70" s="1815"/>
      <c r="R70" s="1815"/>
      <c r="S70" s="1815"/>
      <c r="T70" s="1815"/>
      <c r="U70" s="1815"/>
      <c r="V70" s="1815"/>
      <c r="W70" s="1815"/>
      <c r="X70" s="1815"/>
      <c r="Y70" s="1815"/>
      <c r="Z70" s="1815"/>
      <c r="AA70" s="1815"/>
      <c r="AB70" s="1815"/>
      <c r="AC70" s="1815"/>
      <c r="AD70" s="1815"/>
      <c r="AE70" s="1815"/>
      <c r="AF70" s="1815"/>
      <c r="AG70" s="1815"/>
      <c r="AH70" s="1815"/>
      <c r="AI70" s="1815"/>
      <c r="AJ70" s="1815"/>
      <c r="AK70" s="1815"/>
      <c r="AL70" s="1815"/>
      <c r="AM70" s="1815"/>
      <c r="AN70" s="1815"/>
      <c r="AO70" s="1815"/>
      <c r="AP70" s="1815"/>
      <c r="AQ70" s="789"/>
      <c r="AR70" s="790"/>
      <c r="AS70" s="790"/>
      <c r="AT70" s="790"/>
      <c r="AU70" s="790"/>
      <c r="AV70" s="790"/>
      <c r="AW70" s="790"/>
      <c r="AX70" s="790"/>
      <c r="AY70" s="790"/>
      <c r="AZ70" s="790"/>
      <c r="BA70" s="790"/>
      <c r="BB70" s="790"/>
      <c r="BC70" s="790"/>
      <c r="BD70" s="790"/>
      <c r="BE70" s="790"/>
      <c r="BF70" s="790"/>
      <c r="BG70" s="790"/>
      <c r="BH70" s="790"/>
      <c r="BI70" s="790"/>
      <c r="BJ70" s="790"/>
      <c r="BK70" s="790"/>
      <c r="BL70" s="790"/>
      <c r="BM70" s="790"/>
      <c r="BN70" s="790"/>
      <c r="BO70" s="790"/>
      <c r="BP70" s="790"/>
      <c r="BQ70" s="790"/>
      <c r="BR70" s="790"/>
      <c r="BS70" s="790"/>
      <c r="BT70" s="790"/>
      <c r="BU70" s="790"/>
      <c r="BV70" s="790"/>
      <c r="BW70" s="790"/>
      <c r="BX70" s="790"/>
      <c r="BY70" s="790"/>
      <c r="BZ70" s="790"/>
      <c r="CA70" s="790"/>
      <c r="CB70" s="790"/>
      <c r="CC70" s="790"/>
      <c r="CD70" s="790"/>
      <c r="CE70" s="790"/>
      <c r="CF70" s="790"/>
      <c r="CG70" s="790"/>
      <c r="CH70" s="790"/>
      <c r="CI70" s="790"/>
      <c r="CJ70" s="790"/>
      <c r="CK70" s="790"/>
      <c r="CL70" s="790"/>
      <c r="CM70" s="790"/>
      <c r="CN70" s="790"/>
      <c r="CO70" s="790"/>
      <c r="CP70" s="790"/>
      <c r="CQ70" s="790"/>
      <c r="CR70" s="790"/>
      <c r="CS70" s="790"/>
      <c r="CT70" s="790"/>
      <c r="CU70" s="790"/>
      <c r="CV70" s="790"/>
      <c r="CW70" s="790"/>
      <c r="CX70" s="790"/>
      <c r="CY70" s="790"/>
      <c r="CZ70" s="790"/>
      <c r="DA70" s="790"/>
      <c r="DB70" s="790"/>
      <c r="DC70" s="790"/>
      <c r="DD70" s="790"/>
      <c r="DE70" s="790"/>
      <c r="DF70" s="790"/>
      <c r="DG70" s="790"/>
      <c r="DH70" s="790"/>
      <c r="DI70" s="790"/>
      <c r="DJ70" s="790"/>
      <c r="DK70" s="790"/>
      <c r="DL70" s="790"/>
      <c r="DM70" s="790"/>
      <c r="DN70" s="790"/>
      <c r="DO70" s="790"/>
      <c r="DP70" s="790"/>
      <c r="DQ70" s="790"/>
      <c r="DR70" s="790"/>
      <c r="DS70" s="790"/>
      <c r="DT70" s="790"/>
      <c r="DU70" s="790"/>
      <c r="DV70" s="790"/>
      <c r="DW70" s="790"/>
      <c r="DX70" s="790"/>
      <c r="DY70" s="790"/>
      <c r="DZ70" s="790"/>
      <c r="EA70" s="790"/>
      <c r="EB70" s="790"/>
      <c r="EC70" s="790"/>
      <c r="ED70" s="790"/>
      <c r="EE70" s="790"/>
      <c r="EF70" s="790"/>
      <c r="EG70" s="790"/>
      <c r="EH70" s="790"/>
      <c r="EI70" s="790"/>
      <c r="EJ70" s="790"/>
      <c r="EK70" s="790"/>
      <c r="EL70" s="790"/>
      <c r="EM70" s="790"/>
      <c r="EN70" s="790"/>
      <c r="EO70" s="790"/>
      <c r="EP70" s="790"/>
      <c r="EQ70" s="790"/>
      <c r="ER70" s="790"/>
      <c r="ES70" s="790"/>
      <c r="ET70" s="790"/>
      <c r="EU70" s="790"/>
      <c r="EV70" s="790"/>
      <c r="EW70" s="790"/>
      <c r="EX70" s="790"/>
      <c r="EY70" s="790"/>
      <c r="EZ70" s="790"/>
      <c r="FA70" s="790"/>
      <c r="FB70" s="790"/>
      <c r="FC70" s="790"/>
      <c r="FD70" s="790"/>
      <c r="FE70" s="790"/>
      <c r="FF70" s="790"/>
      <c r="FG70" s="790"/>
      <c r="FH70" s="790"/>
      <c r="FI70" s="790"/>
      <c r="FJ70" s="790"/>
      <c r="FK70" s="790"/>
      <c r="FL70" s="790"/>
      <c r="FM70" s="790"/>
      <c r="FN70" s="790"/>
      <c r="FO70" s="790"/>
      <c r="FP70" s="790"/>
      <c r="FQ70" s="790"/>
      <c r="FR70" s="790"/>
      <c r="FS70" s="790"/>
      <c r="FT70" s="790"/>
      <c r="FU70" s="790"/>
      <c r="FV70" s="790"/>
      <c r="FW70" s="790"/>
      <c r="FX70" s="790"/>
      <c r="FY70" s="790"/>
      <c r="FZ70" s="790"/>
      <c r="GA70" s="790"/>
      <c r="GB70" s="790"/>
      <c r="GC70" s="790"/>
      <c r="GD70" s="790"/>
      <c r="GE70" s="790"/>
      <c r="GF70" s="790"/>
      <c r="GG70" s="790"/>
      <c r="GH70" s="790"/>
      <c r="GI70" s="790"/>
      <c r="GJ70" s="790"/>
      <c r="GK70" s="790"/>
      <c r="GL70" s="790"/>
      <c r="GM70" s="790"/>
      <c r="GN70" s="790"/>
      <c r="GO70" s="790"/>
      <c r="GP70" s="790"/>
      <c r="GQ70" s="790"/>
      <c r="GR70" s="790"/>
      <c r="GS70" s="790"/>
      <c r="GT70" s="790"/>
      <c r="GU70" s="790"/>
      <c r="GV70" s="790"/>
      <c r="GW70" s="790"/>
      <c r="GX70" s="790"/>
      <c r="GY70" s="790"/>
      <c r="GZ70" s="790"/>
      <c r="HA70" s="790"/>
      <c r="HB70" s="790"/>
      <c r="HC70" s="790"/>
      <c r="HD70" s="790"/>
      <c r="HE70" s="790"/>
      <c r="HF70" s="790"/>
      <c r="HG70" s="790"/>
      <c r="HH70" s="790"/>
      <c r="HI70" s="790"/>
      <c r="HJ70" s="790"/>
      <c r="HK70" s="790"/>
      <c r="HL70" s="790"/>
      <c r="HM70" s="790"/>
      <c r="HN70" s="790"/>
      <c r="HO70" s="790"/>
      <c r="HP70" s="790"/>
      <c r="HQ70" s="790"/>
      <c r="HR70" s="790"/>
      <c r="HS70" s="790"/>
      <c r="HT70" s="790"/>
      <c r="HU70" s="790"/>
      <c r="HV70" s="790"/>
      <c r="HW70" s="790"/>
      <c r="HX70" s="790"/>
      <c r="HY70" s="790"/>
    </row>
    <row r="71" spans="1:233">
      <c r="N71" s="791"/>
      <c r="O71" s="791"/>
      <c r="P71" s="791"/>
      <c r="Q71" s="791"/>
      <c r="R71" s="791"/>
      <c r="S71" s="791"/>
    </row>
    <row r="72" spans="1:233">
      <c r="N72" s="791"/>
      <c r="O72" s="791"/>
      <c r="P72" s="791"/>
      <c r="Q72" s="791"/>
      <c r="R72" s="791"/>
      <c r="S72" s="791"/>
    </row>
    <row r="73" spans="1:233">
      <c r="N73" s="791"/>
      <c r="O73" s="791"/>
      <c r="P73" s="791"/>
      <c r="Q73" s="791"/>
      <c r="R73" s="791"/>
      <c r="S73" s="791"/>
    </row>
    <row r="74" spans="1:233">
      <c r="N74" s="791"/>
      <c r="O74" s="791"/>
      <c r="P74" s="791"/>
      <c r="Q74" s="791"/>
      <c r="R74" s="791"/>
      <c r="S74" s="791"/>
    </row>
    <row r="75" spans="1:233">
      <c r="N75" s="791"/>
      <c r="O75" s="791"/>
      <c r="P75" s="791"/>
      <c r="Q75" s="791"/>
      <c r="R75" s="791"/>
      <c r="S75" s="791"/>
    </row>
    <row r="76" spans="1:233">
      <c r="N76" s="791"/>
      <c r="O76" s="791"/>
      <c r="P76" s="791"/>
      <c r="Q76" s="791"/>
      <c r="R76" s="791"/>
      <c r="S76" s="791"/>
    </row>
    <row r="77" spans="1:233">
      <c r="N77" s="791"/>
      <c r="O77" s="791"/>
      <c r="P77" s="791"/>
      <c r="Q77" s="791"/>
      <c r="R77" s="791"/>
      <c r="S77" s="791"/>
    </row>
    <row r="78" spans="1:233">
      <c r="N78" s="791"/>
      <c r="O78" s="791"/>
      <c r="P78" s="791"/>
      <c r="Q78" s="791"/>
      <c r="R78" s="791"/>
      <c r="S78" s="791"/>
    </row>
    <row r="79" spans="1:233">
      <c r="N79" s="791"/>
      <c r="O79" s="791"/>
      <c r="P79" s="791"/>
      <c r="Q79" s="791"/>
      <c r="R79" s="791"/>
      <c r="S79" s="791"/>
    </row>
    <row r="80" spans="1:233">
      <c r="N80" s="791"/>
      <c r="O80" s="791"/>
      <c r="P80" s="791"/>
      <c r="Q80" s="791"/>
      <c r="R80" s="791"/>
      <c r="S80" s="791"/>
    </row>
    <row r="81" spans="14:19">
      <c r="N81" s="791"/>
      <c r="O81" s="791"/>
      <c r="P81" s="791"/>
      <c r="Q81" s="791"/>
      <c r="R81" s="791"/>
      <c r="S81" s="791"/>
    </row>
    <row r="82" spans="14:19">
      <c r="N82" s="791"/>
      <c r="O82" s="791"/>
      <c r="P82" s="791"/>
      <c r="Q82" s="791"/>
      <c r="R82" s="791"/>
      <c r="S82" s="791"/>
    </row>
    <row r="83" spans="14:19">
      <c r="N83" s="791"/>
      <c r="O83" s="791"/>
      <c r="P83" s="791"/>
      <c r="Q83" s="791"/>
      <c r="R83" s="791"/>
      <c r="S83" s="791"/>
    </row>
  </sheetData>
  <sheetProtection selectLockedCells="1"/>
  <mergeCells count="194">
    <mergeCell ref="A1:AQ1"/>
    <mergeCell ref="A3:I4"/>
    <mergeCell ref="J3:AL4"/>
    <mergeCell ref="AM4:AP4"/>
    <mergeCell ref="A5:A38"/>
    <mergeCell ref="B5:I9"/>
    <mergeCell ref="J5:S5"/>
    <mergeCell ref="T5:AL5"/>
    <mergeCell ref="AM5:AP5"/>
    <mergeCell ref="J6:S6"/>
    <mergeCell ref="B10:I14"/>
    <mergeCell ref="J10:S10"/>
    <mergeCell ref="T10:AL10"/>
    <mergeCell ref="AM10:AP10"/>
    <mergeCell ref="J11:S11"/>
    <mergeCell ref="T11:AL11"/>
    <mergeCell ref="AM11:AP11"/>
    <mergeCell ref="T6:AL6"/>
    <mergeCell ref="AM6:AP6"/>
    <mergeCell ref="J7:S7"/>
    <mergeCell ref="T7:AL7"/>
    <mergeCell ref="J8:S8"/>
    <mergeCell ref="T8:AL8"/>
    <mergeCell ref="AM8:AP8"/>
    <mergeCell ref="J12:S12"/>
    <mergeCell ref="T12:AL12"/>
    <mergeCell ref="J13:S13"/>
    <mergeCell ref="T13:AL13"/>
    <mergeCell ref="AM13:AP13"/>
    <mergeCell ref="J14:S14"/>
    <mergeCell ref="T14:AL14"/>
    <mergeCell ref="AM14:AP14"/>
    <mergeCell ref="J9:S9"/>
    <mergeCell ref="T9:AL9"/>
    <mergeCell ref="AM9:AP9"/>
    <mergeCell ref="T18:AL18"/>
    <mergeCell ref="AM18:AP18"/>
    <mergeCell ref="J19:S19"/>
    <mergeCell ref="T19:AL19"/>
    <mergeCell ref="AM19:AP19"/>
    <mergeCell ref="B15:I19"/>
    <mergeCell ref="J15:S15"/>
    <mergeCell ref="T15:AL15"/>
    <mergeCell ref="AM15:AP15"/>
    <mergeCell ref="J16:S16"/>
    <mergeCell ref="T16:AL16"/>
    <mergeCell ref="AM16:AP16"/>
    <mergeCell ref="J17:S17"/>
    <mergeCell ref="T17:AL17"/>
    <mergeCell ref="J18:S18"/>
    <mergeCell ref="T38:AL38"/>
    <mergeCell ref="AM38:AP38"/>
    <mergeCell ref="A43:A67"/>
    <mergeCell ref="B43:I47"/>
    <mergeCell ref="J43:S43"/>
    <mergeCell ref="T43:AL43"/>
    <mergeCell ref="AM43:AP43"/>
    <mergeCell ref="J44:S44"/>
    <mergeCell ref="T44:AL44"/>
    <mergeCell ref="AM44:AP44"/>
    <mergeCell ref="B35:I38"/>
    <mergeCell ref="J35:S35"/>
    <mergeCell ref="T35:AL35"/>
    <mergeCell ref="AM35:AP35"/>
    <mergeCell ref="J36:S36"/>
    <mergeCell ref="T36:AL36"/>
    <mergeCell ref="AM36:AP36"/>
    <mergeCell ref="J37:S37"/>
    <mergeCell ref="T37:AL37"/>
    <mergeCell ref="J38:S38"/>
    <mergeCell ref="T63:AL63"/>
    <mergeCell ref="AM63:AP63"/>
    <mergeCell ref="J64:S64"/>
    <mergeCell ref="T64:AL64"/>
    <mergeCell ref="AM64:AP64"/>
    <mergeCell ref="J65:S65"/>
    <mergeCell ref="T65:AL65"/>
    <mergeCell ref="J66:S66"/>
    <mergeCell ref="J45:S45"/>
    <mergeCell ref="J46:S46"/>
    <mergeCell ref="T46:AL46"/>
    <mergeCell ref="AM46:AP46"/>
    <mergeCell ref="J47:S47"/>
    <mergeCell ref="T47:AL47"/>
    <mergeCell ref="AM47:AP47"/>
    <mergeCell ref="J51:S51"/>
    <mergeCell ref="T51:AL51"/>
    <mergeCell ref="AM51:AP51"/>
    <mergeCell ref="J52:S52"/>
    <mergeCell ref="T52:AL52"/>
    <mergeCell ref="AM52:AP52"/>
    <mergeCell ref="T53:AL53"/>
    <mergeCell ref="AM53:AP53"/>
    <mergeCell ref="J54:S54"/>
    <mergeCell ref="T54:AL54"/>
    <mergeCell ref="AM54:AP54"/>
    <mergeCell ref="J55:S55"/>
    <mergeCell ref="J56:S56"/>
    <mergeCell ref="C69:AP69"/>
    <mergeCell ref="C70:AP70"/>
    <mergeCell ref="B48:I52"/>
    <mergeCell ref="J48:S48"/>
    <mergeCell ref="T48:AL48"/>
    <mergeCell ref="AM48:AP48"/>
    <mergeCell ref="J49:S49"/>
    <mergeCell ref="T49:AL49"/>
    <mergeCell ref="AM49:AP49"/>
    <mergeCell ref="J50:S50"/>
    <mergeCell ref="T66:AL66"/>
    <mergeCell ref="AM66:AP66"/>
    <mergeCell ref="J67:S67"/>
    <mergeCell ref="T67:AL67"/>
    <mergeCell ref="AM67:AP67"/>
    <mergeCell ref="C68:AP68"/>
    <mergeCell ref="B63:I67"/>
    <mergeCell ref="J63:S63"/>
    <mergeCell ref="AM56:AP56"/>
    <mergeCell ref="J57:S57"/>
    <mergeCell ref="T57:AL57"/>
    <mergeCell ref="AM57:AP57"/>
    <mergeCell ref="B53:I57"/>
    <mergeCell ref="J53:S53"/>
    <mergeCell ref="T56:AL56"/>
    <mergeCell ref="J23:S23"/>
    <mergeCell ref="T23:AL23"/>
    <mergeCell ref="AM23:AP23"/>
    <mergeCell ref="J24:S24"/>
    <mergeCell ref="T24:AL24"/>
    <mergeCell ref="AM24:AP24"/>
    <mergeCell ref="B20:I24"/>
    <mergeCell ref="J20:S20"/>
    <mergeCell ref="T20:AL20"/>
    <mergeCell ref="AM20:AP20"/>
    <mergeCell ref="J21:S21"/>
    <mergeCell ref="T21:AL21"/>
    <mergeCell ref="AM21:AP21"/>
    <mergeCell ref="J22:S22"/>
    <mergeCell ref="T22:AL22"/>
    <mergeCell ref="T28:AL28"/>
    <mergeCell ref="AM28:AP28"/>
    <mergeCell ref="J29:S29"/>
    <mergeCell ref="T29:AL29"/>
    <mergeCell ref="AM29:AP29"/>
    <mergeCell ref="B30:I34"/>
    <mergeCell ref="J30:S30"/>
    <mergeCell ref="T30:AL30"/>
    <mergeCell ref="AM30:AP30"/>
    <mergeCell ref="J31:S31"/>
    <mergeCell ref="B25:I29"/>
    <mergeCell ref="J25:S25"/>
    <mergeCell ref="T25:AL25"/>
    <mergeCell ref="AM25:AP25"/>
    <mergeCell ref="J26:S26"/>
    <mergeCell ref="T26:AL26"/>
    <mergeCell ref="AM26:AP26"/>
    <mergeCell ref="J27:S27"/>
    <mergeCell ref="T27:AL27"/>
    <mergeCell ref="J28:S28"/>
    <mergeCell ref="J34:S34"/>
    <mergeCell ref="T34:AL34"/>
    <mergeCell ref="AM34:AP34"/>
    <mergeCell ref="T31:AL31"/>
    <mergeCell ref="AM31:AP31"/>
    <mergeCell ref="J32:S32"/>
    <mergeCell ref="T32:AL32"/>
    <mergeCell ref="J33:S33"/>
    <mergeCell ref="T33:AL33"/>
    <mergeCell ref="AM33:AP33"/>
    <mergeCell ref="B39:I42"/>
    <mergeCell ref="J40:S40"/>
    <mergeCell ref="T40:AL40"/>
    <mergeCell ref="AM40:AP40"/>
    <mergeCell ref="J41:S41"/>
    <mergeCell ref="T41:AL41"/>
    <mergeCell ref="J42:S42"/>
    <mergeCell ref="T42:AL42"/>
    <mergeCell ref="AM42:AP42"/>
    <mergeCell ref="J39:S39"/>
    <mergeCell ref="T39:AL39"/>
    <mergeCell ref="AM39:AP39"/>
    <mergeCell ref="AM61:AP61"/>
    <mergeCell ref="J62:S62"/>
    <mergeCell ref="T62:AL62"/>
    <mergeCell ref="AM62:AP62"/>
    <mergeCell ref="B58:I62"/>
    <mergeCell ref="J58:S58"/>
    <mergeCell ref="T58:AL58"/>
    <mergeCell ref="AM58:AP58"/>
    <mergeCell ref="J59:S59"/>
    <mergeCell ref="T59:AL59"/>
    <mergeCell ref="AM59:AP59"/>
    <mergeCell ref="J60:S60"/>
    <mergeCell ref="J61:S61"/>
    <mergeCell ref="T61:AL61"/>
  </mergeCells>
  <phoneticPr fontId="9"/>
  <dataValidations count="3">
    <dataValidation type="list" allowBlank="1" showInputMessage="1" showErrorMessage="1" sqref="T9:AL9 T14:AL14 T67:AL67 T47:AL47 T52:AL52 T34:AL34 T19:AL19 T24:AL24 T29:AL29 T57:AL57 T62:AL62">
      <formula1>"　,１．Ⅰ,２．Ⅱ"</formula1>
    </dataValidation>
    <dataValidation type="list" allowBlank="1" showInputMessage="1" showErrorMessage="1" sqref="T8:AL8 T13:AL13 T18:AL18 T56:AL56 T33:AL33 T46:AL46 T66:AL66 T51:AL51 T23:AL23 T28:AL28 T38:AL38 T42:AL42 T61:AL61">
      <formula1>"　,１．Ⅲ（キャリアパス要件（Ⅰ又はⅡ）及び職場環境等要件のいずれも満たす）,２．Ⅴ（キャリアパス要件及び職場環境等要件のいずれも満たさない）,３．Ⅳ（キャリアパス要件を満たさない）,４．Ⅳ（職場環境等要件を満たさない）,５．Ⅱ（キャリアパス要件（Ⅰ及びⅡ）及び職場環境等要件のいずれも満たす）,６．Ⅰ（キャリアパス要件（Ⅰ及びⅡ及びⅢ）及び職場環境等要件のいずれも満たす）"</formula1>
    </dataValidation>
    <dataValidation type="list" allowBlank="1" showInputMessage="1" showErrorMessage="1" sqref="T35:AL37 T5:AL7 T10:AL12 T15:AL17 T43:AL45 T63:AL65 T48:AL50 T53:AL55 T20:AL22 T25:AL27 T30:AL32 T39:AL41 T58:AL60">
      <formula1>"　,１．なし,２．あり"</formula1>
    </dataValidation>
  </dataValidations>
  <pageMargins left="0.70866141732283472" right="0.70866141732283472" top="0.74803149606299213" bottom="0.74803149606299213" header="0.31496062992125984" footer="0.31496062992125984"/>
  <pageSetup paperSize="9" scale="50" fitToHeight="0" orientation="portrait" r:id="rId1"/>
  <rowBreaks count="1" manualBreakCount="1">
    <brk id="34" max="41"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B49"/>
  <sheetViews>
    <sheetView view="pageBreakPreview" zoomScaleNormal="100" zoomScaleSheetLayoutView="100" workbookViewId="0">
      <selection activeCell="K14" sqref="K14:AM14"/>
    </sheetView>
  </sheetViews>
  <sheetFormatPr defaultColWidth="9" defaultRowHeight="14.25"/>
  <cols>
    <col min="1" max="1" width="5.875" style="765" customWidth="1"/>
    <col min="2" max="2" width="2.625" style="766" customWidth="1"/>
    <col min="3" max="37" width="2.625" style="765" customWidth="1"/>
    <col min="38" max="39" width="3.625" style="765" customWidth="1"/>
    <col min="40" max="40" width="3" style="765" customWidth="1"/>
    <col min="41" max="49" width="4.875" style="765" customWidth="1"/>
    <col min="50" max="16384" width="9" style="765"/>
  </cols>
  <sheetData>
    <row r="1" spans="2:54" ht="21.2" customHeight="1">
      <c r="B1" s="1681" t="s">
        <v>567</v>
      </c>
      <c r="C1" s="1682"/>
      <c r="D1" s="1682"/>
      <c r="E1" s="1682"/>
      <c r="F1" s="1682"/>
      <c r="G1" s="1682"/>
      <c r="H1" s="1682"/>
      <c r="I1" s="1682"/>
      <c r="J1" s="1682"/>
      <c r="K1" s="1682"/>
      <c r="L1" s="1682"/>
      <c r="M1" s="1682"/>
      <c r="N1" s="1682"/>
      <c r="O1" s="1682"/>
      <c r="P1" s="1682"/>
      <c r="Q1" s="1682"/>
      <c r="R1" s="1682"/>
      <c r="S1" s="1682"/>
      <c r="T1" s="1682"/>
      <c r="U1" s="1682"/>
      <c r="V1" s="1682"/>
      <c r="W1" s="1682"/>
      <c r="X1" s="1682"/>
      <c r="Y1" s="1682"/>
      <c r="Z1" s="1682"/>
      <c r="AA1" s="1682"/>
      <c r="AB1" s="1682"/>
      <c r="AC1" s="1682"/>
      <c r="AD1" s="1682"/>
      <c r="AE1" s="1682"/>
      <c r="AF1" s="1682"/>
      <c r="AG1" s="1682"/>
      <c r="AH1" s="1682"/>
      <c r="AI1" s="1682"/>
      <c r="AJ1" s="1682"/>
      <c r="AK1" s="1682"/>
      <c r="AL1" s="1682"/>
      <c r="AM1" s="1682"/>
    </row>
    <row r="2" spans="2:54" ht="21.2" customHeight="1">
      <c r="B2" s="1683" t="s">
        <v>568</v>
      </c>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row>
    <row r="3" spans="2:54" ht="21.2" customHeight="1"/>
    <row r="4" spans="2:54" ht="21.2" customHeight="1">
      <c r="AB4" s="1684" t="s">
        <v>17</v>
      </c>
      <c r="AC4" s="1684"/>
      <c r="AD4" s="1685"/>
      <c r="AE4" s="1685"/>
      <c r="AF4" s="767" t="s">
        <v>5</v>
      </c>
      <c r="AG4" s="1686"/>
      <c r="AH4" s="1686"/>
      <c r="AI4" s="767" t="s">
        <v>14</v>
      </c>
      <c r="AJ4" s="1686"/>
      <c r="AK4" s="1686"/>
      <c r="AL4" s="765" t="s">
        <v>513</v>
      </c>
    </row>
    <row r="5" spans="2:54" ht="21.2" customHeight="1"/>
    <row r="6" spans="2:54" ht="21.2" customHeight="1">
      <c r="C6" s="1674" t="s">
        <v>514</v>
      </c>
      <c r="D6" s="1674"/>
      <c r="E6" s="1674"/>
      <c r="F6" s="1674"/>
      <c r="G6" s="1674"/>
      <c r="H6" s="1674"/>
      <c r="I6" s="1674"/>
      <c r="J6" s="1674"/>
      <c r="K6" s="768"/>
      <c r="L6" s="765" t="s">
        <v>515</v>
      </c>
    </row>
    <row r="7" spans="2:54" ht="21.2" customHeight="1"/>
    <row r="8" spans="2:54" ht="21.2" customHeight="1">
      <c r="U8" s="765" t="s">
        <v>516</v>
      </c>
      <c r="W8" s="769"/>
      <c r="X8" s="769"/>
      <c r="Y8" s="1675"/>
      <c r="Z8" s="1675"/>
      <c r="AA8" s="1675"/>
      <c r="AB8" s="1675"/>
      <c r="AC8" s="1675"/>
      <c r="AD8" s="1675"/>
      <c r="AE8" s="1675"/>
      <c r="AF8" s="1675"/>
      <c r="AG8" s="1675"/>
      <c r="AH8" s="1675"/>
      <c r="AI8" s="1675"/>
      <c r="AJ8" s="1675"/>
    </row>
    <row r="9" spans="2:54" ht="21.2" customHeight="1">
      <c r="R9" s="765" t="s">
        <v>517</v>
      </c>
      <c r="U9" s="765" t="s">
        <v>518</v>
      </c>
      <c r="W9" s="769"/>
      <c r="X9" s="769"/>
      <c r="Y9" s="1675"/>
      <c r="Z9" s="1675"/>
      <c r="AA9" s="1675"/>
      <c r="AB9" s="1675"/>
      <c r="AC9" s="1675"/>
      <c r="AD9" s="1675"/>
      <c r="AE9" s="1675"/>
      <c r="AF9" s="1675"/>
      <c r="AG9" s="1675"/>
      <c r="AH9" s="1675"/>
      <c r="AI9" s="1675"/>
      <c r="AJ9" s="1675"/>
    </row>
    <row r="10" spans="2:54" ht="21.2" customHeight="1">
      <c r="U10" s="765" t="s">
        <v>519</v>
      </c>
      <c r="W10" s="770"/>
      <c r="X10" s="770"/>
      <c r="Y10" s="1675"/>
      <c r="Z10" s="1675"/>
      <c r="AA10" s="1675"/>
      <c r="AB10" s="1675"/>
      <c r="AC10" s="1675"/>
      <c r="AD10" s="1675"/>
      <c r="AE10" s="1675"/>
      <c r="AF10" s="1675"/>
      <c r="AG10" s="1675"/>
      <c r="AH10" s="1675"/>
      <c r="AI10" s="1675"/>
      <c r="AJ10" s="1675"/>
    </row>
    <row r="11" spans="2:54" ht="21.2" customHeight="1">
      <c r="B11" s="771"/>
      <c r="C11" s="771"/>
      <c r="D11" s="771"/>
      <c r="E11" s="771"/>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Z11" s="772"/>
      <c r="BA11" s="773"/>
      <c r="BB11" s="774"/>
    </row>
    <row r="12" spans="2:54" ht="21.2" customHeight="1" thickBot="1">
      <c r="B12" s="769" t="s">
        <v>520</v>
      </c>
      <c r="C12" s="775"/>
      <c r="D12" s="775"/>
      <c r="E12" s="775"/>
      <c r="F12" s="775"/>
      <c r="G12" s="775"/>
      <c r="H12" s="775"/>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Z12" s="772"/>
      <c r="BA12" s="773"/>
      <c r="BB12" s="774"/>
    </row>
    <row r="13" spans="2:54" ht="35.25" customHeight="1">
      <c r="B13" s="1676" t="s">
        <v>521</v>
      </c>
      <c r="C13" s="1677"/>
      <c r="D13" s="1677"/>
      <c r="E13" s="1677"/>
      <c r="F13" s="1677"/>
      <c r="G13" s="1677"/>
      <c r="H13" s="1677"/>
      <c r="I13" s="1677"/>
      <c r="J13" s="1678"/>
      <c r="K13" s="1679"/>
      <c r="L13" s="1679"/>
      <c r="M13" s="1679"/>
      <c r="N13" s="1679"/>
      <c r="O13" s="1679"/>
      <c r="P13" s="1679"/>
      <c r="Q13" s="1679"/>
      <c r="R13" s="1679"/>
      <c r="S13" s="1679"/>
      <c r="T13" s="1679"/>
      <c r="U13" s="1679"/>
      <c r="V13" s="1679"/>
      <c r="W13" s="1679"/>
      <c r="X13" s="1679"/>
      <c r="Y13" s="1679"/>
      <c r="Z13" s="1679"/>
      <c r="AA13" s="1679"/>
      <c r="AB13" s="1679"/>
      <c r="AC13" s="1679"/>
      <c r="AD13" s="1679"/>
      <c r="AE13" s="1679"/>
      <c r="AF13" s="1679"/>
      <c r="AG13" s="1679"/>
      <c r="AH13" s="1679"/>
      <c r="AI13" s="1679"/>
      <c r="AJ13" s="1679"/>
      <c r="AK13" s="1679"/>
      <c r="AL13" s="1679"/>
      <c r="AM13" s="1680"/>
      <c r="AZ13" s="772"/>
      <c r="BA13" s="773"/>
      <c r="BB13" s="774"/>
    </row>
    <row r="14" spans="2:54" s="776" customFormat="1" ht="36" customHeight="1">
      <c r="B14" s="1701" t="s">
        <v>522</v>
      </c>
      <c r="C14" s="1702"/>
      <c r="D14" s="1702"/>
      <c r="E14" s="1702"/>
      <c r="F14" s="1702"/>
      <c r="G14" s="1702"/>
      <c r="H14" s="1702"/>
      <c r="I14" s="1702"/>
      <c r="J14" s="1703"/>
      <c r="K14" s="1704"/>
      <c r="L14" s="1705"/>
      <c r="M14" s="1705"/>
      <c r="N14" s="1705"/>
      <c r="O14" s="1705"/>
      <c r="P14" s="1705"/>
      <c r="Q14" s="1705"/>
      <c r="R14" s="1705"/>
      <c r="S14" s="1705"/>
      <c r="T14" s="1705"/>
      <c r="U14" s="1705"/>
      <c r="V14" s="1705"/>
      <c r="W14" s="1705"/>
      <c r="X14" s="1705"/>
      <c r="Y14" s="1705"/>
      <c r="Z14" s="1705"/>
      <c r="AA14" s="1705"/>
      <c r="AB14" s="1705"/>
      <c r="AC14" s="1705"/>
      <c r="AD14" s="1705"/>
      <c r="AE14" s="1705"/>
      <c r="AF14" s="1705"/>
      <c r="AG14" s="1705"/>
      <c r="AH14" s="1705"/>
      <c r="AI14" s="1705"/>
      <c r="AJ14" s="1705"/>
      <c r="AK14" s="1705"/>
      <c r="AL14" s="1705"/>
      <c r="AM14" s="1706"/>
      <c r="AZ14" s="777"/>
      <c r="BA14" s="773"/>
      <c r="BB14" s="774"/>
    </row>
    <row r="15" spans="2:54" ht="21.2" customHeight="1">
      <c r="B15" s="1687" t="s">
        <v>569</v>
      </c>
      <c r="C15" s="1688"/>
      <c r="D15" s="1688"/>
      <c r="E15" s="1688"/>
      <c r="F15" s="1688"/>
      <c r="G15" s="1688"/>
      <c r="H15" s="1688"/>
      <c r="I15" s="1688"/>
      <c r="J15" s="1689"/>
      <c r="K15" s="1710" t="s">
        <v>524</v>
      </c>
      <c r="L15" s="1711"/>
      <c r="M15" s="1711"/>
      <c r="N15" s="1711"/>
      <c r="O15" s="1711"/>
      <c r="P15" s="1711"/>
      <c r="Q15" s="1712"/>
      <c r="R15" s="1713"/>
      <c r="S15" s="1713"/>
      <c r="T15" s="778" t="s">
        <v>570</v>
      </c>
      <c r="U15" s="1714"/>
      <c r="V15" s="1714"/>
      <c r="W15" s="1714"/>
      <c r="X15" s="1715"/>
      <c r="Y15" s="1716"/>
      <c r="Z15" s="1716"/>
      <c r="AA15" s="1716"/>
      <c r="AB15" s="1716"/>
      <c r="AC15" s="1716"/>
      <c r="AD15" s="1716"/>
      <c r="AE15" s="1716"/>
      <c r="AF15" s="1716"/>
      <c r="AG15" s="1716"/>
      <c r="AH15" s="1716"/>
      <c r="AI15" s="1716"/>
      <c r="AJ15" s="1716"/>
      <c r="AK15" s="1716"/>
      <c r="AL15" s="1716"/>
      <c r="AM15" s="1717"/>
      <c r="AZ15" s="777"/>
      <c r="BA15" s="773"/>
      <c r="BB15" s="774"/>
    </row>
    <row r="16" spans="2:54" ht="21.95" customHeight="1">
      <c r="B16" s="1707"/>
      <c r="C16" s="1708"/>
      <c r="D16" s="1708"/>
      <c r="E16" s="1708"/>
      <c r="F16" s="1708"/>
      <c r="G16" s="1708"/>
      <c r="H16" s="1708"/>
      <c r="I16" s="1708"/>
      <c r="J16" s="1709"/>
      <c r="K16" s="1710" t="s">
        <v>525</v>
      </c>
      <c r="L16" s="1711"/>
      <c r="M16" s="1711"/>
      <c r="N16" s="1711"/>
      <c r="O16" s="1711"/>
      <c r="P16" s="1711"/>
      <c r="Q16" s="1718" t="s">
        <v>526</v>
      </c>
      <c r="R16" s="1719"/>
      <c r="S16" s="1719"/>
      <c r="T16" s="1719"/>
      <c r="U16" s="1719"/>
      <c r="V16" s="1720"/>
      <c r="W16" s="1720"/>
      <c r="X16" s="1720"/>
      <c r="Y16" s="1720"/>
      <c r="Z16" s="1720"/>
      <c r="AA16" s="1720"/>
      <c r="AB16" s="1720"/>
      <c r="AC16" s="1720"/>
      <c r="AD16" s="1720"/>
      <c r="AE16" s="1720"/>
      <c r="AF16" s="1720"/>
      <c r="AG16" s="1720"/>
      <c r="AH16" s="1720"/>
      <c r="AI16" s="1720"/>
      <c r="AJ16" s="1720"/>
      <c r="AK16" s="1720"/>
      <c r="AL16" s="1720"/>
      <c r="AM16" s="1721"/>
      <c r="AZ16" s="777"/>
      <c r="BA16" s="773"/>
      <c r="BB16" s="774"/>
    </row>
    <row r="17" spans="2:54" ht="21.2" customHeight="1">
      <c r="B17" s="1687" t="s">
        <v>527</v>
      </c>
      <c r="C17" s="1688"/>
      <c r="D17" s="1688"/>
      <c r="E17" s="1688"/>
      <c r="F17" s="1688"/>
      <c r="G17" s="1688"/>
      <c r="H17" s="1688"/>
      <c r="I17" s="1688"/>
      <c r="J17" s="1689"/>
      <c r="K17" s="1693" t="s">
        <v>528</v>
      </c>
      <c r="L17" s="1693"/>
      <c r="M17" s="1693"/>
      <c r="N17" s="1693"/>
      <c r="O17" s="1693"/>
      <c r="P17" s="1694"/>
      <c r="Q17" s="1694"/>
      <c r="R17" s="1694"/>
      <c r="S17" s="1694"/>
      <c r="T17" s="1694"/>
      <c r="U17" s="1694"/>
      <c r="V17" s="1694"/>
      <c r="W17" s="1694"/>
      <c r="X17" s="1694"/>
      <c r="Y17" s="1693" t="s">
        <v>529</v>
      </c>
      <c r="Z17" s="1693"/>
      <c r="AA17" s="1693"/>
      <c r="AB17" s="1693"/>
      <c r="AC17" s="1693"/>
      <c r="AD17" s="1694"/>
      <c r="AE17" s="1694"/>
      <c r="AF17" s="1694"/>
      <c r="AG17" s="1694"/>
      <c r="AH17" s="1694"/>
      <c r="AI17" s="1694"/>
      <c r="AJ17" s="1694"/>
      <c r="AK17" s="1694"/>
      <c r="AL17" s="1694"/>
      <c r="AM17" s="1695"/>
      <c r="AZ17" s="777"/>
      <c r="BA17" s="773"/>
      <c r="BB17" s="774"/>
    </row>
    <row r="18" spans="2:54" ht="21.2" customHeight="1" thickBot="1">
      <c r="B18" s="1690"/>
      <c r="C18" s="1691"/>
      <c r="D18" s="1691"/>
      <c r="E18" s="1691"/>
      <c r="F18" s="1691"/>
      <c r="G18" s="1691"/>
      <c r="H18" s="1691"/>
      <c r="I18" s="1691"/>
      <c r="J18" s="1692"/>
      <c r="K18" s="1696" t="s">
        <v>530</v>
      </c>
      <c r="L18" s="1697"/>
      <c r="M18" s="1697"/>
      <c r="N18" s="1697"/>
      <c r="O18" s="1697"/>
      <c r="P18" s="1697"/>
      <c r="Q18" s="1697"/>
      <c r="R18" s="1697"/>
      <c r="S18" s="1697"/>
      <c r="T18" s="1853"/>
      <c r="U18" s="1699"/>
      <c r="V18" s="1699"/>
      <c r="W18" s="1699"/>
      <c r="X18" s="1699"/>
      <c r="Y18" s="1699"/>
      <c r="Z18" s="1699"/>
      <c r="AA18" s="1699"/>
      <c r="AB18" s="1699"/>
      <c r="AC18" s="1699"/>
      <c r="AD18" s="1699"/>
      <c r="AE18" s="1699"/>
      <c r="AF18" s="1699"/>
      <c r="AG18" s="1699"/>
      <c r="AH18" s="1699"/>
      <c r="AI18" s="1699"/>
      <c r="AJ18" s="1699"/>
      <c r="AK18" s="1699"/>
      <c r="AL18" s="1699"/>
      <c r="AM18" s="1700"/>
      <c r="AZ18" s="777"/>
      <c r="BA18" s="773"/>
      <c r="BB18" s="774"/>
    </row>
    <row r="19" spans="2:54" ht="21.2" customHeight="1" thickBot="1">
      <c r="B19" s="779"/>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Z19" s="777"/>
      <c r="BA19" s="773"/>
      <c r="BB19" s="774"/>
    </row>
    <row r="20" spans="2:54" ht="21.2" customHeight="1">
      <c r="B20" s="1773" t="s">
        <v>531</v>
      </c>
      <c r="C20" s="1776" t="s">
        <v>532</v>
      </c>
      <c r="D20" s="1776"/>
      <c r="E20" s="1776"/>
      <c r="F20" s="1776"/>
      <c r="G20" s="1776"/>
      <c r="H20" s="1776"/>
      <c r="I20" s="1776"/>
      <c r="J20" s="1776"/>
      <c r="K20" s="1776"/>
      <c r="L20" s="1778" t="s">
        <v>571</v>
      </c>
      <c r="M20" s="1779"/>
      <c r="N20" s="1782" t="s">
        <v>572</v>
      </c>
      <c r="O20" s="1782"/>
      <c r="P20" s="1782"/>
      <c r="Q20" s="1782"/>
      <c r="R20" s="1782"/>
      <c r="S20" s="1782"/>
      <c r="T20" s="1783"/>
      <c r="U20" s="1785" t="s">
        <v>535</v>
      </c>
      <c r="V20" s="1782"/>
      <c r="W20" s="1782"/>
      <c r="X20" s="1782"/>
      <c r="Y20" s="1783"/>
      <c r="Z20" s="1786" t="s">
        <v>536</v>
      </c>
      <c r="AA20" s="1787"/>
      <c r="AB20" s="1787"/>
      <c r="AC20" s="1787"/>
      <c r="AD20" s="1787"/>
      <c r="AE20" s="1787"/>
      <c r="AF20" s="1787"/>
      <c r="AG20" s="1787"/>
      <c r="AH20" s="1787"/>
      <c r="AI20" s="1787"/>
      <c r="AJ20" s="1787"/>
      <c r="AK20" s="1787"/>
      <c r="AL20" s="1787"/>
      <c r="AM20" s="1788"/>
      <c r="AZ20" s="777"/>
      <c r="BA20" s="773"/>
      <c r="BB20" s="774"/>
    </row>
    <row r="21" spans="2:54" ht="21.2" customHeight="1">
      <c r="B21" s="1774"/>
      <c r="C21" s="1777"/>
      <c r="D21" s="1777"/>
      <c r="E21" s="1777"/>
      <c r="F21" s="1777"/>
      <c r="G21" s="1777"/>
      <c r="H21" s="1777"/>
      <c r="I21" s="1777"/>
      <c r="J21" s="1777"/>
      <c r="K21" s="1777"/>
      <c r="L21" s="1780"/>
      <c r="M21" s="1781"/>
      <c r="N21" s="1711"/>
      <c r="O21" s="1711"/>
      <c r="P21" s="1711"/>
      <c r="Q21" s="1711"/>
      <c r="R21" s="1711"/>
      <c r="S21" s="1711"/>
      <c r="T21" s="1784"/>
      <c r="U21" s="1710"/>
      <c r="V21" s="1711"/>
      <c r="W21" s="1711"/>
      <c r="X21" s="1711"/>
      <c r="Y21" s="1784"/>
      <c r="Z21" s="1789" t="s">
        <v>537</v>
      </c>
      <c r="AA21" s="1716"/>
      <c r="AB21" s="1716"/>
      <c r="AC21" s="1716"/>
      <c r="AD21" s="1716"/>
      <c r="AE21" s="1716"/>
      <c r="AF21" s="1790"/>
      <c r="AG21" s="1789" t="s">
        <v>538</v>
      </c>
      <c r="AH21" s="1716"/>
      <c r="AI21" s="1716"/>
      <c r="AJ21" s="1716"/>
      <c r="AK21" s="1716"/>
      <c r="AL21" s="1716"/>
      <c r="AM21" s="1717"/>
      <c r="AZ21" s="777"/>
      <c r="BA21" s="773"/>
      <c r="BB21" s="774"/>
    </row>
    <row r="22" spans="2:54" ht="21" customHeight="1">
      <c r="B22" s="1774"/>
      <c r="C22" s="1752" t="s">
        <v>573</v>
      </c>
      <c r="D22" s="1728" t="s">
        <v>574</v>
      </c>
      <c r="E22" s="1728"/>
      <c r="F22" s="1728"/>
      <c r="G22" s="1728"/>
      <c r="H22" s="1728"/>
      <c r="I22" s="1728"/>
      <c r="J22" s="1728"/>
      <c r="K22" s="1728"/>
      <c r="L22" s="1722" t="s">
        <v>541</v>
      </c>
      <c r="M22" s="1723"/>
      <c r="N22" s="1718" t="s">
        <v>541</v>
      </c>
      <c r="O22" s="1719"/>
      <c r="P22" s="1719"/>
      <c r="Q22" s="1719"/>
      <c r="R22" s="1719"/>
      <c r="S22" s="1719"/>
      <c r="T22" s="1724"/>
      <c r="U22" s="1732"/>
      <c r="V22" s="1730"/>
      <c r="W22" s="1730"/>
      <c r="X22" s="1730"/>
      <c r="Y22" s="1731"/>
      <c r="Z22" s="1755"/>
      <c r="AA22" s="1756"/>
      <c r="AB22" s="1756"/>
      <c r="AC22" s="1756"/>
      <c r="AD22" s="1756"/>
      <c r="AE22" s="1756"/>
      <c r="AF22" s="1757"/>
      <c r="AG22" s="1764"/>
      <c r="AH22" s="1765"/>
      <c r="AI22" s="1765"/>
      <c r="AJ22" s="1765"/>
      <c r="AK22" s="1765"/>
      <c r="AL22" s="1765"/>
      <c r="AM22" s="1766"/>
      <c r="AZ22" s="777"/>
      <c r="BA22" s="773"/>
      <c r="BB22" s="774"/>
    </row>
    <row r="23" spans="2:54" ht="21" customHeight="1">
      <c r="B23" s="1774"/>
      <c r="C23" s="1753"/>
      <c r="D23" s="1728" t="s">
        <v>575</v>
      </c>
      <c r="E23" s="1728"/>
      <c r="F23" s="1728"/>
      <c r="G23" s="1728"/>
      <c r="H23" s="1728"/>
      <c r="I23" s="1728"/>
      <c r="J23" s="1728"/>
      <c r="K23" s="1728"/>
      <c r="L23" s="1722" t="s">
        <v>541</v>
      </c>
      <c r="M23" s="1723"/>
      <c r="N23" s="1718" t="s">
        <v>541</v>
      </c>
      <c r="O23" s="1719"/>
      <c r="P23" s="1719"/>
      <c r="Q23" s="1719"/>
      <c r="R23" s="1719"/>
      <c r="S23" s="1719"/>
      <c r="T23" s="1724"/>
      <c r="U23" s="1729"/>
      <c r="V23" s="1730"/>
      <c r="W23" s="1730"/>
      <c r="X23" s="1730"/>
      <c r="Y23" s="1731"/>
      <c r="Z23" s="1758"/>
      <c r="AA23" s="1759"/>
      <c r="AB23" s="1759"/>
      <c r="AC23" s="1759"/>
      <c r="AD23" s="1759"/>
      <c r="AE23" s="1759"/>
      <c r="AF23" s="1760"/>
      <c r="AG23" s="1767"/>
      <c r="AH23" s="1768"/>
      <c r="AI23" s="1768"/>
      <c r="AJ23" s="1768"/>
      <c r="AK23" s="1768"/>
      <c r="AL23" s="1768"/>
      <c r="AM23" s="1769"/>
      <c r="AZ23" s="777"/>
      <c r="BA23" s="773"/>
      <c r="BB23" s="774"/>
    </row>
    <row r="24" spans="2:54" ht="21" customHeight="1">
      <c r="B24" s="1774"/>
      <c r="C24" s="1753"/>
      <c r="D24" s="1733" t="s">
        <v>576</v>
      </c>
      <c r="E24" s="1734"/>
      <c r="F24" s="1734"/>
      <c r="G24" s="1734"/>
      <c r="H24" s="1734"/>
      <c r="I24" s="1734"/>
      <c r="J24" s="1734"/>
      <c r="K24" s="1735"/>
      <c r="L24" s="1722" t="s">
        <v>541</v>
      </c>
      <c r="M24" s="1723"/>
      <c r="N24" s="1718" t="s">
        <v>541</v>
      </c>
      <c r="O24" s="1719"/>
      <c r="P24" s="1719"/>
      <c r="Q24" s="1719"/>
      <c r="R24" s="1719"/>
      <c r="S24" s="1719"/>
      <c r="T24" s="1724"/>
      <c r="U24" s="1725"/>
      <c r="V24" s="1726"/>
      <c r="W24" s="1726"/>
      <c r="X24" s="1726"/>
      <c r="Y24" s="1727"/>
      <c r="Z24" s="1758"/>
      <c r="AA24" s="1759"/>
      <c r="AB24" s="1759"/>
      <c r="AC24" s="1759"/>
      <c r="AD24" s="1759"/>
      <c r="AE24" s="1759"/>
      <c r="AF24" s="1760"/>
      <c r="AG24" s="1767"/>
      <c r="AH24" s="1768"/>
      <c r="AI24" s="1768"/>
      <c r="AJ24" s="1768"/>
      <c r="AK24" s="1768"/>
      <c r="AL24" s="1768"/>
      <c r="AM24" s="1769"/>
      <c r="AZ24" s="777"/>
      <c r="BA24" s="773"/>
      <c r="BB24" s="774"/>
    </row>
    <row r="25" spans="2:54" ht="21" customHeight="1">
      <c r="B25" s="1774"/>
      <c r="C25" s="1753"/>
      <c r="D25" s="1728" t="s">
        <v>577</v>
      </c>
      <c r="E25" s="1728"/>
      <c r="F25" s="1728"/>
      <c r="G25" s="1728"/>
      <c r="H25" s="1728"/>
      <c r="I25" s="1728"/>
      <c r="J25" s="1728"/>
      <c r="K25" s="1728"/>
      <c r="L25" s="1722" t="s">
        <v>541</v>
      </c>
      <c r="M25" s="1723"/>
      <c r="N25" s="1718" t="s">
        <v>541</v>
      </c>
      <c r="O25" s="1719"/>
      <c r="P25" s="1719"/>
      <c r="Q25" s="1719"/>
      <c r="R25" s="1719"/>
      <c r="S25" s="1719"/>
      <c r="T25" s="1724"/>
      <c r="U25" s="1729"/>
      <c r="V25" s="1730"/>
      <c r="W25" s="1730"/>
      <c r="X25" s="1730"/>
      <c r="Y25" s="1731"/>
      <c r="Z25" s="1758"/>
      <c r="AA25" s="1759"/>
      <c r="AB25" s="1759"/>
      <c r="AC25" s="1759"/>
      <c r="AD25" s="1759"/>
      <c r="AE25" s="1759"/>
      <c r="AF25" s="1760"/>
      <c r="AG25" s="1767"/>
      <c r="AH25" s="1768"/>
      <c r="AI25" s="1768"/>
      <c r="AJ25" s="1768"/>
      <c r="AK25" s="1768"/>
      <c r="AL25" s="1768"/>
      <c r="AM25" s="1769"/>
      <c r="AZ25" s="777"/>
      <c r="BA25" s="773"/>
      <c r="BB25" s="774"/>
    </row>
    <row r="26" spans="2:54" ht="21" customHeight="1">
      <c r="B26" s="1774"/>
      <c r="C26" s="1854"/>
      <c r="D26" s="1728" t="s">
        <v>578</v>
      </c>
      <c r="E26" s="1728"/>
      <c r="F26" s="1728"/>
      <c r="G26" s="1728"/>
      <c r="H26" s="1728"/>
      <c r="I26" s="1728"/>
      <c r="J26" s="1728"/>
      <c r="K26" s="1728"/>
      <c r="L26" s="1722" t="s">
        <v>541</v>
      </c>
      <c r="M26" s="1723"/>
      <c r="N26" s="1718" t="s">
        <v>541</v>
      </c>
      <c r="O26" s="1719"/>
      <c r="P26" s="1719"/>
      <c r="Q26" s="1719"/>
      <c r="R26" s="1719"/>
      <c r="S26" s="1719"/>
      <c r="T26" s="1724"/>
      <c r="U26" s="1729"/>
      <c r="V26" s="1730"/>
      <c r="W26" s="1730"/>
      <c r="X26" s="1730"/>
      <c r="Y26" s="1731"/>
      <c r="Z26" s="1758"/>
      <c r="AA26" s="1759"/>
      <c r="AB26" s="1759"/>
      <c r="AC26" s="1759"/>
      <c r="AD26" s="1759"/>
      <c r="AE26" s="1759"/>
      <c r="AF26" s="1760"/>
      <c r="AG26" s="1767"/>
      <c r="AH26" s="1768"/>
      <c r="AI26" s="1768"/>
      <c r="AJ26" s="1768"/>
      <c r="AK26" s="1768"/>
      <c r="AL26" s="1768"/>
      <c r="AM26" s="1769"/>
      <c r="AZ26" s="777"/>
      <c r="BA26" s="773"/>
      <c r="BB26" s="774"/>
    </row>
    <row r="27" spans="2:54" ht="21" customHeight="1">
      <c r="B27" s="1774"/>
      <c r="C27" s="1753" t="s">
        <v>579</v>
      </c>
      <c r="D27" s="1728" t="s">
        <v>580</v>
      </c>
      <c r="E27" s="1728"/>
      <c r="F27" s="1728"/>
      <c r="G27" s="1728"/>
      <c r="H27" s="1728"/>
      <c r="I27" s="1728"/>
      <c r="J27" s="1728"/>
      <c r="K27" s="1728"/>
      <c r="L27" s="1722" t="s">
        <v>541</v>
      </c>
      <c r="M27" s="1723"/>
      <c r="N27" s="1718" t="s">
        <v>541</v>
      </c>
      <c r="O27" s="1719"/>
      <c r="P27" s="1719"/>
      <c r="Q27" s="1719"/>
      <c r="R27" s="1719"/>
      <c r="S27" s="1719"/>
      <c r="T27" s="1724"/>
      <c r="U27" s="1729"/>
      <c r="V27" s="1730"/>
      <c r="W27" s="1730"/>
      <c r="X27" s="1730"/>
      <c r="Y27" s="1731"/>
      <c r="Z27" s="1758"/>
      <c r="AA27" s="1759"/>
      <c r="AB27" s="1759"/>
      <c r="AC27" s="1759"/>
      <c r="AD27" s="1759"/>
      <c r="AE27" s="1759"/>
      <c r="AF27" s="1760"/>
      <c r="AG27" s="1767"/>
      <c r="AH27" s="1768"/>
      <c r="AI27" s="1768"/>
      <c r="AJ27" s="1768"/>
      <c r="AK27" s="1768"/>
      <c r="AL27" s="1768"/>
      <c r="AM27" s="1769"/>
      <c r="AZ27" s="777"/>
      <c r="BA27" s="773"/>
      <c r="BB27" s="774"/>
    </row>
    <row r="28" spans="2:54" ht="21" customHeight="1" thickBot="1">
      <c r="B28" s="1775"/>
      <c r="C28" s="1754"/>
      <c r="D28" s="1728" t="s">
        <v>581</v>
      </c>
      <c r="E28" s="1728"/>
      <c r="F28" s="1728"/>
      <c r="G28" s="1728"/>
      <c r="H28" s="1728"/>
      <c r="I28" s="1728"/>
      <c r="J28" s="1728"/>
      <c r="K28" s="1728"/>
      <c r="L28" s="1722" t="s">
        <v>541</v>
      </c>
      <c r="M28" s="1723"/>
      <c r="N28" s="1718" t="s">
        <v>541</v>
      </c>
      <c r="O28" s="1719"/>
      <c r="P28" s="1719"/>
      <c r="Q28" s="1719"/>
      <c r="R28" s="1719"/>
      <c r="S28" s="1719"/>
      <c r="T28" s="1724"/>
      <c r="U28" s="1729"/>
      <c r="V28" s="1730"/>
      <c r="W28" s="1730"/>
      <c r="X28" s="1730"/>
      <c r="Y28" s="1731"/>
      <c r="Z28" s="1758"/>
      <c r="AA28" s="1759"/>
      <c r="AB28" s="1759"/>
      <c r="AC28" s="1759"/>
      <c r="AD28" s="1759"/>
      <c r="AE28" s="1759"/>
      <c r="AF28" s="1760"/>
      <c r="AG28" s="1767"/>
      <c r="AH28" s="1768"/>
      <c r="AI28" s="1768"/>
      <c r="AJ28" s="1768"/>
      <c r="AK28" s="1768"/>
      <c r="AL28" s="1768"/>
      <c r="AM28" s="1769"/>
      <c r="AZ28" s="777"/>
      <c r="BA28" s="773"/>
      <c r="BB28" s="774"/>
    </row>
    <row r="29" spans="2:54" ht="27.95" customHeight="1" thickBot="1">
      <c r="B29" s="1747" t="s">
        <v>551</v>
      </c>
      <c r="C29" s="1748"/>
      <c r="D29" s="1748"/>
      <c r="E29" s="1748"/>
      <c r="F29" s="1748"/>
      <c r="G29" s="1748"/>
      <c r="H29" s="1748"/>
      <c r="I29" s="1748"/>
      <c r="J29" s="1748"/>
      <c r="K29" s="1749"/>
      <c r="L29" s="1750" t="s">
        <v>582</v>
      </c>
      <c r="M29" s="1748"/>
      <c r="N29" s="1748"/>
      <c r="O29" s="1748"/>
      <c r="P29" s="1748"/>
      <c r="Q29" s="1748"/>
      <c r="R29" s="1748"/>
      <c r="S29" s="1748"/>
      <c r="T29" s="1748"/>
      <c r="U29" s="1748"/>
      <c r="V29" s="1748"/>
      <c r="W29" s="1748"/>
      <c r="X29" s="1748"/>
      <c r="Y29" s="1748"/>
      <c r="Z29" s="1748"/>
      <c r="AA29" s="1748"/>
      <c r="AB29" s="1748"/>
      <c r="AC29" s="1748"/>
      <c r="AD29" s="1748"/>
      <c r="AE29" s="1748"/>
      <c r="AF29" s="1748"/>
      <c r="AG29" s="1748"/>
      <c r="AH29" s="1748"/>
      <c r="AI29" s="1748"/>
      <c r="AJ29" s="1748"/>
      <c r="AK29" s="1748"/>
      <c r="AL29" s="1748"/>
      <c r="AM29" s="1751"/>
    </row>
    <row r="30" spans="2:54" ht="18" customHeight="1">
      <c r="B30" s="782"/>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row>
    <row r="31" spans="2:54" ht="30.75" customHeight="1">
      <c r="B31" s="1744" t="s">
        <v>553</v>
      </c>
      <c r="C31" s="1744"/>
      <c r="D31" s="1744"/>
      <c r="E31" s="1744"/>
      <c r="F31" s="1744"/>
      <c r="G31" s="1744"/>
      <c r="H31" s="1744"/>
      <c r="I31" s="1744"/>
      <c r="J31" s="1744"/>
      <c r="K31" s="1744"/>
      <c r="L31" s="1744"/>
      <c r="M31" s="1744"/>
      <c r="N31" s="1744"/>
      <c r="O31" s="1744"/>
      <c r="P31" s="1744"/>
      <c r="Q31" s="1744"/>
      <c r="R31" s="1744"/>
      <c r="S31" s="1744"/>
      <c r="T31" s="1744"/>
      <c r="U31" s="1744"/>
      <c r="V31" s="1744"/>
      <c r="W31" s="1744"/>
      <c r="X31" s="1744"/>
      <c r="Y31" s="1744"/>
      <c r="Z31" s="1744"/>
      <c r="AA31" s="1744"/>
      <c r="AB31" s="1744"/>
      <c r="AC31" s="1744"/>
      <c r="AD31" s="1744"/>
      <c r="AE31" s="1744"/>
      <c r="AF31" s="1744"/>
      <c r="AG31" s="1744"/>
      <c r="AH31" s="1744"/>
      <c r="AI31" s="1744"/>
      <c r="AJ31" s="1744"/>
      <c r="AK31" s="1744"/>
      <c r="AL31" s="1744"/>
      <c r="AM31" s="1744"/>
    </row>
    <row r="32" spans="2:54" ht="30.75" customHeight="1">
      <c r="B32" s="1745" t="s">
        <v>554</v>
      </c>
      <c r="C32" s="1745"/>
      <c r="D32" s="1745"/>
      <c r="E32" s="1745"/>
      <c r="F32" s="1745"/>
      <c r="G32" s="1745"/>
      <c r="H32" s="1745"/>
      <c r="I32" s="1745"/>
      <c r="J32" s="1745"/>
      <c r="K32" s="1745"/>
      <c r="L32" s="1745"/>
      <c r="M32" s="1745"/>
      <c r="N32" s="1745"/>
      <c r="O32" s="1745"/>
      <c r="P32" s="1745"/>
      <c r="Q32" s="1745"/>
      <c r="R32" s="1745"/>
      <c r="S32" s="1745"/>
      <c r="T32" s="1745"/>
      <c r="U32" s="1745"/>
      <c r="V32" s="1745"/>
      <c r="W32" s="1745"/>
      <c r="X32" s="1745"/>
      <c r="Y32" s="1745"/>
      <c r="Z32" s="1745"/>
      <c r="AA32" s="1745"/>
      <c r="AB32" s="1745"/>
      <c r="AC32" s="1745"/>
      <c r="AD32" s="1745"/>
      <c r="AE32" s="1745"/>
      <c r="AF32" s="1745"/>
      <c r="AG32" s="1745"/>
      <c r="AH32" s="1745"/>
      <c r="AI32" s="1745"/>
      <c r="AJ32" s="1745"/>
      <c r="AK32" s="1745"/>
      <c r="AL32" s="1745"/>
      <c r="AM32" s="1745"/>
    </row>
    <row r="33" spans="2:39" ht="30.75" customHeight="1">
      <c r="B33" s="1745" t="s">
        <v>555</v>
      </c>
      <c r="C33" s="1745"/>
      <c r="D33" s="1745"/>
      <c r="E33" s="1745"/>
      <c r="F33" s="1745"/>
      <c r="G33" s="1745"/>
      <c r="H33" s="1745"/>
      <c r="I33" s="1745"/>
      <c r="J33" s="1745"/>
      <c r="K33" s="1745"/>
      <c r="L33" s="1745"/>
      <c r="M33" s="1745"/>
      <c r="N33" s="1745"/>
      <c r="O33" s="1745"/>
      <c r="P33" s="1745"/>
      <c r="Q33" s="1745"/>
      <c r="R33" s="1745"/>
      <c r="S33" s="1745"/>
      <c r="T33" s="1745"/>
      <c r="U33" s="1745"/>
      <c r="V33" s="1745"/>
      <c r="W33" s="1745"/>
      <c r="X33" s="1745"/>
      <c r="Y33" s="1745"/>
      <c r="Z33" s="1745"/>
      <c r="AA33" s="1745"/>
      <c r="AB33" s="1745"/>
      <c r="AC33" s="1745"/>
      <c r="AD33" s="1745"/>
      <c r="AE33" s="1745"/>
      <c r="AF33" s="1745"/>
      <c r="AG33" s="1745"/>
      <c r="AH33" s="1745"/>
      <c r="AI33" s="1745"/>
      <c r="AJ33" s="1745"/>
      <c r="AK33" s="1745"/>
      <c r="AL33" s="1745"/>
      <c r="AM33" s="1745"/>
    </row>
    <row r="34" spans="2:39" ht="21.2" customHeight="1">
      <c r="B34" s="765"/>
    </row>
    <row r="35" spans="2:39" ht="21.2" customHeight="1">
      <c r="B35" s="765"/>
    </row>
    <row r="36" spans="2:39" ht="21.2" customHeight="1">
      <c r="B36" s="765"/>
    </row>
    <row r="37" spans="2:39" ht="21.2" customHeight="1">
      <c r="B37" s="765"/>
    </row>
    <row r="38" spans="2:39" ht="21.2" customHeight="1">
      <c r="B38" s="765"/>
    </row>
    <row r="39" spans="2:39" ht="21.2" customHeight="1">
      <c r="B39" s="765"/>
    </row>
    <row r="40" spans="2:39" ht="21.2" customHeight="1">
      <c r="B40" s="765"/>
    </row>
    <row r="41" spans="2:39" ht="21.2" customHeight="1">
      <c r="B41" s="765"/>
    </row>
    <row r="42" spans="2:39" ht="21.2" customHeight="1">
      <c r="B42" s="765"/>
    </row>
    <row r="43" spans="2:39" ht="21.2" customHeight="1">
      <c r="B43" s="765"/>
    </row>
    <row r="44" spans="2:39" ht="21.2" customHeight="1">
      <c r="B44" s="765"/>
    </row>
    <row r="45" spans="2:39" ht="21.2" customHeight="1">
      <c r="B45" s="765"/>
    </row>
    <row r="46" spans="2:39" ht="21.2" customHeight="1">
      <c r="B46" s="765"/>
    </row>
    <row r="47" spans="2:39" ht="21.2" customHeight="1">
      <c r="B47" s="765"/>
    </row>
    <row r="48" spans="2:39">
      <c r="B48" s="765"/>
    </row>
    <row r="49" spans="2:2">
      <c r="B49" s="765"/>
    </row>
  </sheetData>
  <sheetProtection selectLockedCells="1"/>
  <mergeCells count="74">
    <mergeCell ref="Z21:AF21"/>
    <mergeCell ref="AG21:AM21"/>
    <mergeCell ref="C22:C26"/>
    <mergeCell ref="D22:K22"/>
    <mergeCell ref="B32:AM32"/>
    <mergeCell ref="N27:T27"/>
    <mergeCell ref="U27:Y27"/>
    <mergeCell ref="D28:K28"/>
    <mergeCell ref="D25:K25"/>
    <mergeCell ref="L25:M25"/>
    <mergeCell ref="N25:T25"/>
    <mergeCell ref="U25:Y25"/>
    <mergeCell ref="D26:K26"/>
    <mergeCell ref="L26:M26"/>
    <mergeCell ref="N26:T26"/>
    <mergeCell ref="U26:Y26"/>
    <mergeCell ref="B33:AM33"/>
    <mergeCell ref="L28:M28"/>
    <mergeCell ref="N28:T28"/>
    <mergeCell ref="U28:Y28"/>
    <mergeCell ref="B29:K29"/>
    <mergeCell ref="L29:AM29"/>
    <mergeCell ref="B31:AM31"/>
    <mergeCell ref="B20:B28"/>
    <mergeCell ref="C20:K21"/>
    <mergeCell ref="L20:M21"/>
    <mergeCell ref="N20:T21"/>
    <mergeCell ref="U20:Y21"/>
    <mergeCell ref="Z20:AM20"/>
    <mergeCell ref="C27:C28"/>
    <mergeCell ref="D27:K27"/>
    <mergeCell ref="L27:M27"/>
    <mergeCell ref="L22:M22"/>
    <mergeCell ref="N22:T22"/>
    <mergeCell ref="U22:Y22"/>
    <mergeCell ref="Z22:AF28"/>
    <mergeCell ref="AG22:AM28"/>
    <mergeCell ref="L24:M24"/>
    <mergeCell ref="N24:T24"/>
    <mergeCell ref="U24:Y24"/>
    <mergeCell ref="D23:K23"/>
    <mergeCell ref="L23:M23"/>
    <mergeCell ref="N23:T23"/>
    <mergeCell ref="U23:Y23"/>
    <mergeCell ref="D24:K24"/>
    <mergeCell ref="B17:J18"/>
    <mergeCell ref="K17:O17"/>
    <mergeCell ref="P17:X17"/>
    <mergeCell ref="Y17:AC17"/>
    <mergeCell ref="AD17:AM17"/>
    <mergeCell ref="K18:S18"/>
    <mergeCell ref="T18:AM18"/>
    <mergeCell ref="B14:J14"/>
    <mergeCell ref="K14:AM14"/>
    <mergeCell ref="B15:J16"/>
    <mergeCell ref="K15:P15"/>
    <mergeCell ref="Q15:S15"/>
    <mergeCell ref="U15:X15"/>
    <mergeCell ref="Y15:AM15"/>
    <mergeCell ref="K16:P16"/>
    <mergeCell ref="Q16:U16"/>
    <mergeCell ref="V16:AM16"/>
    <mergeCell ref="C6:J6"/>
    <mergeCell ref="Y8:AJ8"/>
    <mergeCell ref="Y9:AJ9"/>
    <mergeCell ref="Y10:AJ10"/>
    <mergeCell ref="B13:J13"/>
    <mergeCell ref="K13:AM13"/>
    <mergeCell ref="B1:AM1"/>
    <mergeCell ref="B2:AM2"/>
    <mergeCell ref="AB4:AC4"/>
    <mergeCell ref="AD4:AE4"/>
    <mergeCell ref="AG4:AH4"/>
    <mergeCell ref="AJ4:AK4"/>
  </mergeCells>
  <phoneticPr fontId="9"/>
  <dataValidations count="3">
    <dataValidation type="list" allowBlank="1" showInputMessage="1" showErrorMessage="1" sqref="Q16:U16">
      <formula1>"（市町を選んでください）,竹原市,三原市,尾道市,府中市,三次市,庄原市,大竹市,東広島市,廿日市市,安芸高田市,江田島市,府中町,海田町,熊野町,坂町,安芸太田町,北広島町,大崎上島町,世羅町,神石高原町"</formula1>
    </dataValidation>
    <dataValidation type="list" allowBlank="1" showInputMessage="1" showErrorMessage="1" sqref="N22:T28">
      <formula1>"　,新規, 変更, 終了 "</formula1>
    </dataValidation>
    <dataValidation type="list" allowBlank="1" showInputMessage="1" showErrorMessage="1" sqref="L22:M28">
      <formula1>"　,〇"</formula1>
    </dataValidation>
  </dataValidations>
  <pageMargins left="0.7" right="0.53" top="0.8" bottom="0.45" header="0.3" footer="0.3"/>
  <pageSetup paperSize="9" scale="77" orientation="portrait" r:id="rId1"/>
  <rowBreaks count="1" manualBreakCount="1">
    <brk id="34" min="1" max="38"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Y53"/>
  <sheetViews>
    <sheetView view="pageBreakPreview" topLeftCell="A25" zoomScaleNormal="70" zoomScaleSheetLayoutView="100" workbookViewId="0">
      <selection activeCell="T34" sqref="T34:AL34"/>
    </sheetView>
  </sheetViews>
  <sheetFormatPr defaultColWidth="2.875" defaultRowHeight="13.5"/>
  <cols>
    <col min="1" max="1" width="3.5" style="783" customWidth="1"/>
    <col min="2" max="2" width="5.25" style="783" customWidth="1"/>
    <col min="3" max="9" width="2.5" style="783" customWidth="1"/>
    <col min="10" max="36" width="3.625" style="783" customWidth="1"/>
    <col min="37" max="37" width="5.125" style="783" customWidth="1"/>
    <col min="38" max="38" width="26" style="783" customWidth="1"/>
    <col min="39" max="42" width="4.875" style="783" customWidth="1"/>
    <col min="43" max="43" width="2.875" style="783" customWidth="1"/>
    <col min="44" max="223" width="9.875" style="783" customWidth="1"/>
    <col min="224" max="224" width="2.875" style="783" customWidth="1"/>
    <col min="225" max="225" width="6" style="783" customWidth="1"/>
    <col min="226" max="256" width="2.875" style="783"/>
    <col min="257" max="257" width="3.5" style="783" customWidth="1"/>
    <col min="258" max="258" width="5.25" style="783" customWidth="1"/>
    <col min="259" max="265" width="2.5" style="783" customWidth="1"/>
    <col min="266" max="292" width="3.625" style="783" customWidth="1"/>
    <col min="293" max="293" width="5.125" style="783" customWidth="1"/>
    <col min="294" max="294" width="26" style="783" customWidth="1"/>
    <col min="295" max="298" width="4.875" style="783" customWidth="1"/>
    <col min="299" max="299" width="2.875" style="783" customWidth="1"/>
    <col min="300" max="479" width="9.875" style="783" customWidth="1"/>
    <col min="480" max="480" width="2.875" style="783" customWidth="1"/>
    <col min="481" max="481" width="6" style="783" customWidth="1"/>
    <col min="482" max="512" width="2.875" style="783"/>
    <col min="513" max="513" width="3.5" style="783" customWidth="1"/>
    <col min="514" max="514" width="5.25" style="783" customWidth="1"/>
    <col min="515" max="521" width="2.5" style="783" customWidth="1"/>
    <col min="522" max="548" width="3.625" style="783" customWidth="1"/>
    <col min="549" max="549" width="5.125" style="783" customWidth="1"/>
    <col min="550" max="550" width="26" style="783" customWidth="1"/>
    <col min="551" max="554" width="4.875" style="783" customWidth="1"/>
    <col min="555" max="555" width="2.875" style="783" customWidth="1"/>
    <col min="556" max="735" width="9.875" style="783" customWidth="1"/>
    <col min="736" max="736" width="2.875" style="783" customWidth="1"/>
    <col min="737" max="737" width="6" style="783" customWidth="1"/>
    <col min="738" max="768" width="2.875" style="783"/>
    <col min="769" max="769" width="3.5" style="783" customWidth="1"/>
    <col min="770" max="770" width="5.25" style="783" customWidth="1"/>
    <col min="771" max="777" width="2.5" style="783" customWidth="1"/>
    <col min="778" max="804" width="3.625" style="783" customWidth="1"/>
    <col min="805" max="805" width="5.125" style="783" customWidth="1"/>
    <col min="806" max="806" width="26" style="783" customWidth="1"/>
    <col min="807" max="810" width="4.875" style="783" customWidth="1"/>
    <col min="811" max="811" width="2.875" style="783" customWidth="1"/>
    <col min="812" max="991" width="9.875" style="783" customWidth="1"/>
    <col min="992" max="992" width="2.875" style="783" customWidth="1"/>
    <col min="993" max="993" width="6" style="783" customWidth="1"/>
    <col min="994" max="1024" width="2.875" style="783"/>
    <col min="1025" max="1025" width="3.5" style="783" customWidth="1"/>
    <col min="1026" max="1026" width="5.25" style="783" customWidth="1"/>
    <col min="1027" max="1033" width="2.5" style="783" customWidth="1"/>
    <col min="1034" max="1060" width="3.625" style="783" customWidth="1"/>
    <col min="1061" max="1061" width="5.125" style="783" customWidth="1"/>
    <col min="1062" max="1062" width="26" style="783" customWidth="1"/>
    <col min="1063" max="1066" width="4.875" style="783" customWidth="1"/>
    <col min="1067" max="1067" width="2.875" style="783" customWidth="1"/>
    <col min="1068" max="1247" width="9.875" style="783" customWidth="1"/>
    <col min="1248" max="1248" width="2.875" style="783" customWidth="1"/>
    <col min="1249" max="1249" width="6" style="783" customWidth="1"/>
    <col min="1250" max="1280" width="2.875" style="783"/>
    <col min="1281" max="1281" width="3.5" style="783" customWidth="1"/>
    <col min="1282" max="1282" width="5.25" style="783" customWidth="1"/>
    <col min="1283" max="1289" width="2.5" style="783" customWidth="1"/>
    <col min="1290" max="1316" width="3.625" style="783" customWidth="1"/>
    <col min="1317" max="1317" width="5.125" style="783" customWidth="1"/>
    <col min="1318" max="1318" width="26" style="783" customWidth="1"/>
    <col min="1319" max="1322" width="4.875" style="783" customWidth="1"/>
    <col min="1323" max="1323" width="2.875" style="783" customWidth="1"/>
    <col min="1324" max="1503" width="9.875" style="783" customWidth="1"/>
    <col min="1504" max="1504" width="2.875" style="783" customWidth="1"/>
    <col min="1505" max="1505" width="6" style="783" customWidth="1"/>
    <col min="1506" max="1536" width="2.875" style="783"/>
    <col min="1537" max="1537" width="3.5" style="783" customWidth="1"/>
    <col min="1538" max="1538" width="5.25" style="783" customWidth="1"/>
    <col min="1539" max="1545" width="2.5" style="783" customWidth="1"/>
    <col min="1546" max="1572" width="3.625" style="783" customWidth="1"/>
    <col min="1573" max="1573" width="5.125" style="783" customWidth="1"/>
    <col min="1574" max="1574" width="26" style="783" customWidth="1"/>
    <col min="1575" max="1578" width="4.875" style="783" customWidth="1"/>
    <col min="1579" max="1579" width="2.875" style="783" customWidth="1"/>
    <col min="1580" max="1759" width="9.875" style="783" customWidth="1"/>
    <col min="1760" max="1760" width="2.875" style="783" customWidth="1"/>
    <col min="1761" max="1761" width="6" style="783" customWidth="1"/>
    <col min="1762" max="1792" width="2.875" style="783"/>
    <col min="1793" max="1793" width="3.5" style="783" customWidth="1"/>
    <col min="1794" max="1794" width="5.25" style="783" customWidth="1"/>
    <col min="1795" max="1801" width="2.5" style="783" customWidth="1"/>
    <col min="1802" max="1828" width="3.625" style="783" customWidth="1"/>
    <col min="1829" max="1829" width="5.125" style="783" customWidth="1"/>
    <col min="1830" max="1830" width="26" style="783" customWidth="1"/>
    <col min="1831" max="1834" width="4.875" style="783" customWidth="1"/>
    <col min="1835" max="1835" width="2.875" style="783" customWidth="1"/>
    <col min="1836" max="2015" width="9.875" style="783" customWidth="1"/>
    <col min="2016" max="2016" width="2.875" style="783" customWidth="1"/>
    <col min="2017" max="2017" width="6" style="783" customWidth="1"/>
    <col min="2018" max="2048" width="2.875" style="783"/>
    <col min="2049" max="2049" width="3.5" style="783" customWidth="1"/>
    <col min="2050" max="2050" width="5.25" style="783" customWidth="1"/>
    <col min="2051" max="2057" width="2.5" style="783" customWidth="1"/>
    <col min="2058" max="2084" width="3.625" style="783" customWidth="1"/>
    <col min="2085" max="2085" width="5.125" style="783" customWidth="1"/>
    <col min="2086" max="2086" width="26" style="783" customWidth="1"/>
    <col min="2087" max="2090" width="4.875" style="783" customWidth="1"/>
    <col min="2091" max="2091" width="2.875" style="783" customWidth="1"/>
    <col min="2092" max="2271" width="9.875" style="783" customWidth="1"/>
    <col min="2272" max="2272" width="2.875" style="783" customWidth="1"/>
    <col min="2273" max="2273" width="6" style="783" customWidth="1"/>
    <col min="2274" max="2304" width="2.875" style="783"/>
    <col min="2305" max="2305" width="3.5" style="783" customWidth="1"/>
    <col min="2306" max="2306" width="5.25" style="783" customWidth="1"/>
    <col min="2307" max="2313" width="2.5" style="783" customWidth="1"/>
    <col min="2314" max="2340" width="3.625" style="783" customWidth="1"/>
    <col min="2341" max="2341" width="5.125" style="783" customWidth="1"/>
    <col min="2342" max="2342" width="26" style="783" customWidth="1"/>
    <col min="2343" max="2346" width="4.875" style="783" customWidth="1"/>
    <col min="2347" max="2347" width="2.875" style="783" customWidth="1"/>
    <col min="2348" max="2527" width="9.875" style="783" customWidth="1"/>
    <col min="2528" max="2528" width="2.875" style="783" customWidth="1"/>
    <col min="2529" max="2529" width="6" style="783" customWidth="1"/>
    <col min="2530" max="2560" width="2.875" style="783"/>
    <col min="2561" max="2561" width="3.5" style="783" customWidth="1"/>
    <col min="2562" max="2562" width="5.25" style="783" customWidth="1"/>
    <col min="2563" max="2569" width="2.5" style="783" customWidth="1"/>
    <col min="2570" max="2596" width="3.625" style="783" customWidth="1"/>
    <col min="2597" max="2597" width="5.125" style="783" customWidth="1"/>
    <col min="2598" max="2598" width="26" style="783" customWidth="1"/>
    <col min="2599" max="2602" width="4.875" style="783" customWidth="1"/>
    <col min="2603" max="2603" width="2.875" style="783" customWidth="1"/>
    <col min="2604" max="2783" width="9.875" style="783" customWidth="1"/>
    <col min="2784" max="2784" width="2.875" style="783" customWidth="1"/>
    <col min="2785" max="2785" width="6" style="783" customWidth="1"/>
    <col min="2786" max="2816" width="2.875" style="783"/>
    <col min="2817" max="2817" width="3.5" style="783" customWidth="1"/>
    <col min="2818" max="2818" width="5.25" style="783" customWidth="1"/>
    <col min="2819" max="2825" width="2.5" style="783" customWidth="1"/>
    <col min="2826" max="2852" width="3.625" style="783" customWidth="1"/>
    <col min="2853" max="2853" width="5.125" style="783" customWidth="1"/>
    <col min="2854" max="2854" width="26" style="783" customWidth="1"/>
    <col min="2855" max="2858" width="4.875" style="783" customWidth="1"/>
    <col min="2859" max="2859" width="2.875" style="783" customWidth="1"/>
    <col min="2860" max="3039" width="9.875" style="783" customWidth="1"/>
    <col min="3040" max="3040" width="2.875" style="783" customWidth="1"/>
    <col min="3041" max="3041" width="6" style="783" customWidth="1"/>
    <col min="3042" max="3072" width="2.875" style="783"/>
    <col min="3073" max="3073" width="3.5" style="783" customWidth="1"/>
    <col min="3074" max="3074" width="5.25" style="783" customWidth="1"/>
    <col min="3075" max="3081" width="2.5" style="783" customWidth="1"/>
    <col min="3082" max="3108" width="3.625" style="783" customWidth="1"/>
    <col min="3109" max="3109" width="5.125" style="783" customWidth="1"/>
    <col min="3110" max="3110" width="26" style="783" customWidth="1"/>
    <col min="3111" max="3114" width="4.875" style="783" customWidth="1"/>
    <col min="3115" max="3115" width="2.875" style="783" customWidth="1"/>
    <col min="3116" max="3295" width="9.875" style="783" customWidth="1"/>
    <col min="3296" max="3296" width="2.875" style="783" customWidth="1"/>
    <col min="3297" max="3297" width="6" style="783" customWidth="1"/>
    <col min="3298" max="3328" width="2.875" style="783"/>
    <col min="3329" max="3329" width="3.5" style="783" customWidth="1"/>
    <col min="3330" max="3330" width="5.25" style="783" customWidth="1"/>
    <col min="3331" max="3337" width="2.5" style="783" customWidth="1"/>
    <col min="3338" max="3364" width="3.625" style="783" customWidth="1"/>
    <col min="3365" max="3365" width="5.125" style="783" customWidth="1"/>
    <col min="3366" max="3366" width="26" style="783" customWidth="1"/>
    <col min="3367" max="3370" width="4.875" style="783" customWidth="1"/>
    <col min="3371" max="3371" width="2.875" style="783" customWidth="1"/>
    <col min="3372" max="3551" width="9.875" style="783" customWidth="1"/>
    <col min="3552" max="3552" width="2.875" style="783" customWidth="1"/>
    <col min="3553" max="3553" width="6" style="783" customWidth="1"/>
    <col min="3554" max="3584" width="2.875" style="783"/>
    <col min="3585" max="3585" width="3.5" style="783" customWidth="1"/>
    <col min="3586" max="3586" width="5.25" style="783" customWidth="1"/>
    <col min="3587" max="3593" width="2.5" style="783" customWidth="1"/>
    <col min="3594" max="3620" width="3.625" style="783" customWidth="1"/>
    <col min="3621" max="3621" width="5.125" style="783" customWidth="1"/>
    <col min="3622" max="3622" width="26" style="783" customWidth="1"/>
    <col min="3623" max="3626" width="4.875" style="783" customWidth="1"/>
    <col min="3627" max="3627" width="2.875" style="783" customWidth="1"/>
    <col min="3628" max="3807" width="9.875" style="783" customWidth="1"/>
    <col min="3808" max="3808" width="2.875" style="783" customWidth="1"/>
    <col min="3809" max="3809" width="6" style="783" customWidth="1"/>
    <col min="3810" max="3840" width="2.875" style="783"/>
    <col min="3841" max="3841" width="3.5" style="783" customWidth="1"/>
    <col min="3842" max="3842" width="5.25" style="783" customWidth="1"/>
    <col min="3843" max="3849" width="2.5" style="783" customWidth="1"/>
    <col min="3850" max="3876" width="3.625" style="783" customWidth="1"/>
    <col min="3877" max="3877" width="5.125" style="783" customWidth="1"/>
    <col min="3878" max="3878" width="26" style="783" customWidth="1"/>
    <col min="3879" max="3882" width="4.875" style="783" customWidth="1"/>
    <col min="3883" max="3883" width="2.875" style="783" customWidth="1"/>
    <col min="3884" max="4063" width="9.875" style="783" customWidth="1"/>
    <col min="4064" max="4064" width="2.875" style="783" customWidth="1"/>
    <col min="4065" max="4065" width="6" style="783" customWidth="1"/>
    <col min="4066" max="4096" width="2.875" style="783"/>
    <col min="4097" max="4097" width="3.5" style="783" customWidth="1"/>
    <col min="4098" max="4098" width="5.25" style="783" customWidth="1"/>
    <col min="4099" max="4105" width="2.5" style="783" customWidth="1"/>
    <col min="4106" max="4132" width="3.625" style="783" customWidth="1"/>
    <col min="4133" max="4133" width="5.125" style="783" customWidth="1"/>
    <col min="4134" max="4134" width="26" style="783" customWidth="1"/>
    <col min="4135" max="4138" width="4.875" style="783" customWidth="1"/>
    <col min="4139" max="4139" width="2.875" style="783" customWidth="1"/>
    <col min="4140" max="4319" width="9.875" style="783" customWidth="1"/>
    <col min="4320" max="4320" width="2.875" style="783" customWidth="1"/>
    <col min="4321" max="4321" width="6" style="783" customWidth="1"/>
    <col min="4322" max="4352" width="2.875" style="783"/>
    <col min="4353" max="4353" width="3.5" style="783" customWidth="1"/>
    <col min="4354" max="4354" width="5.25" style="783" customWidth="1"/>
    <col min="4355" max="4361" width="2.5" style="783" customWidth="1"/>
    <col min="4362" max="4388" width="3.625" style="783" customWidth="1"/>
    <col min="4389" max="4389" width="5.125" style="783" customWidth="1"/>
    <col min="4390" max="4390" width="26" style="783" customWidth="1"/>
    <col min="4391" max="4394" width="4.875" style="783" customWidth="1"/>
    <col min="4395" max="4395" width="2.875" style="783" customWidth="1"/>
    <col min="4396" max="4575" width="9.875" style="783" customWidth="1"/>
    <col min="4576" max="4576" width="2.875" style="783" customWidth="1"/>
    <col min="4577" max="4577" width="6" style="783" customWidth="1"/>
    <col min="4578" max="4608" width="2.875" style="783"/>
    <col min="4609" max="4609" width="3.5" style="783" customWidth="1"/>
    <col min="4610" max="4610" width="5.25" style="783" customWidth="1"/>
    <col min="4611" max="4617" width="2.5" style="783" customWidth="1"/>
    <col min="4618" max="4644" width="3.625" style="783" customWidth="1"/>
    <col min="4645" max="4645" width="5.125" style="783" customWidth="1"/>
    <col min="4646" max="4646" width="26" style="783" customWidth="1"/>
    <col min="4647" max="4650" width="4.875" style="783" customWidth="1"/>
    <col min="4651" max="4651" width="2.875" style="783" customWidth="1"/>
    <col min="4652" max="4831" width="9.875" style="783" customWidth="1"/>
    <col min="4832" max="4832" width="2.875" style="783" customWidth="1"/>
    <col min="4833" max="4833" width="6" style="783" customWidth="1"/>
    <col min="4834" max="4864" width="2.875" style="783"/>
    <col min="4865" max="4865" width="3.5" style="783" customWidth="1"/>
    <col min="4866" max="4866" width="5.25" style="783" customWidth="1"/>
    <col min="4867" max="4873" width="2.5" style="783" customWidth="1"/>
    <col min="4874" max="4900" width="3.625" style="783" customWidth="1"/>
    <col min="4901" max="4901" width="5.125" style="783" customWidth="1"/>
    <col min="4902" max="4902" width="26" style="783" customWidth="1"/>
    <col min="4903" max="4906" width="4.875" style="783" customWidth="1"/>
    <col min="4907" max="4907" width="2.875" style="783" customWidth="1"/>
    <col min="4908" max="5087" width="9.875" style="783" customWidth="1"/>
    <col min="5088" max="5088" width="2.875" style="783" customWidth="1"/>
    <col min="5089" max="5089" width="6" style="783" customWidth="1"/>
    <col min="5090" max="5120" width="2.875" style="783"/>
    <col min="5121" max="5121" width="3.5" style="783" customWidth="1"/>
    <col min="5122" max="5122" width="5.25" style="783" customWidth="1"/>
    <col min="5123" max="5129" width="2.5" style="783" customWidth="1"/>
    <col min="5130" max="5156" width="3.625" style="783" customWidth="1"/>
    <col min="5157" max="5157" width="5.125" style="783" customWidth="1"/>
    <col min="5158" max="5158" width="26" style="783" customWidth="1"/>
    <col min="5159" max="5162" width="4.875" style="783" customWidth="1"/>
    <col min="5163" max="5163" width="2.875" style="783" customWidth="1"/>
    <col min="5164" max="5343" width="9.875" style="783" customWidth="1"/>
    <col min="5344" max="5344" width="2.875" style="783" customWidth="1"/>
    <col min="5345" max="5345" width="6" style="783" customWidth="1"/>
    <col min="5346" max="5376" width="2.875" style="783"/>
    <col min="5377" max="5377" width="3.5" style="783" customWidth="1"/>
    <col min="5378" max="5378" width="5.25" style="783" customWidth="1"/>
    <col min="5379" max="5385" width="2.5" style="783" customWidth="1"/>
    <col min="5386" max="5412" width="3.625" style="783" customWidth="1"/>
    <col min="5413" max="5413" width="5.125" style="783" customWidth="1"/>
    <col min="5414" max="5414" width="26" style="783" customWidth="1"/>
    <col min="5415" max="5418" width="4.875" style="783" customWidth="1"/>
    <col min="5419" max="5419" width="2.875" style="783" customWidth="1"/>
    <col min="5420" max="5599" width="9.875" style="783" customWidth="1"/>
    <col min="5600" max="5600" width="2.875" style="783" customWidth="1"/>
    <col min="5601" max="5601" width="6" style="783" customWidth="1"/>
    <col min="5602" max="5632" width="2.875" style="783"/>
    <col min="5633" max="5633" width="3.5" style="783" customWidth="1"/>
    <col min="5634" max="5634" width="5.25" style="783" customWidth="1"/>
    <col min="5635" max="5641" width="2.5" style="783" customWidth="1"/>
    <col min="5642" max="5668" width="3.625" style="783" customWidth="1"/>
    <col min="5669" max="5669" width="5.125" style="783" customWidth="1"/>
    <col min="5670" max="5670" width="26" style="783" customWidth="1"/>
    <col min="5671" max="5674" width="4.875" style="783" customWidth="1"/>
    <col min="5675" max="5675" width="2.875" style="783" customWidth="1"/>
    <col min="5676" max="5855" width="9.875" style="783" customWidth="1"/>
    <col min="5856" max="5856" width="2.875" style="783" customWidth="1"/>
    <col min="5857" max="5857" width="6" style="783" customWidth="1"/>
    <col min="5858" max="5888" width="2.875" style="783"/>
    <col min="5889" max="5889" width="3.5" style="783" customWidth="1"/>
    <col min="5890" max="5890" width="5.25" style="783" customWidth="1"/>
    <col min="5891" max="5897" width="2.5" style="783" customWidth="1"/>
    <col min="5898" max="5924" width="3.625" style="783" customWidth="1"/>
    <col min="5925" max="5925" width="5.125" style="783" customWidth="1"/>
    <col min="5926" max="5926" width="26" style="783" customWidth="1"/>
    <col min="5927" max="5930" width="4.875" style="783" customWidth="1"/>
    <col min="5931" max="5931" width="2.875" style="783" customWidth="1"/>
    <col min="5932" max="6111" width="9.875" style="783" customWidth="1"/>
    <col min="6112" max="6112" width="2.875" style="783" customWidth="1"/>
    <col min="6113" max="6113" width="6" style="783" customWidth="1"/>
    <col min="6114" max="6144" width="2.875" style="783"/>
    <col min="6145" max="6145" width="3.5" style="783" customWidth="1"/>
    <col min="6146" max="6146" width="5.25" style="783" customWidth="1"/>
    <col min="6147" max="6153" width="2.5" style="783" customWidth="1"/>
    <col min="6154" max="6180" width="3.625" style="783" customWidth="1"/>
    <col min="6181" max="6181" width="5.125" style="783" customWidth="1"/>
    <col min="6182" max="6182" width="26" style="783" customWidth="1"/>
    <col min="6183" max="6186" width="4.875" style="783" customWidth="1"/>
    <col min="6187" max="6187" width="2.875" style="783" customWidth="1"/>
    <col min="6188" max="6367" width="9.875" style="783" customWidth="1"/>
    <col min="6368" max="6368" width="2.875" style="783" customWidth="1"/>
    <col min="6369" max="6369" width="6" style="783" customWidth="1"/>
    <col min="6370" max="6400" width="2.875" style="783"/>
    <col min="6401" max="6401" width="3.5" style="783" customWidth="1"/>
    <col min="6402" max="6402" width="5.25" style="783" customWidth="1"/>
    <col min="6403" max="6409" width="2.5" style="783" customWidth="1"/>
    <col min="6410" max="6436" width="3.625" style="783" customWidth="1"/>
    <col min="6437" max="6437" width="5.125" style="783" customWidth="1"/>
    <col min="6438" max="6438" width="26" style="783" customWidth="1"/>
    <col min="6439" max="6442" width="4.875" style="783" customWidth="1"/>
    <col min="6443" max="6443" width="2.875" style="783" customWidth="1"/>
    <col min="6444" max="6623" width="9.875" style="783" customWidth="1"/>
    <col min="6624" max="6624" width="2.875" style="783" customWidth="1"/>
    <col min="6625" max="6625" width="6" style="783" customWidth="1"/>
    <col min="6626" max="6656" width="2.875" style="783"/>
    <col min="6657" max="6657" width="3.5" style="783" customWidth="1"/>
    <col min="6658" max="6658" width="5.25" style="783" customWidth="1"/>
    <col min="6659" max="6665" width="2.5" style="783" customWidth="1"/>
    <col min="6666" max="6692" width="3.625" style="783" customWidth="1"/>
    <col min="6693" max="6693" width="5.125" style="783" customWidth="1"/>
    <col min="6694" max="6694" width="26" style="783" customWidth="1"/>
    <col min="6695" max="6698" width="4.875" style="783" customWidth="1"/>
    <col min="6699" max="6699" width="2.875" style="783" customWidth="1"/>
    <col min="6700" max="6879" width="9.875" style="783" customWidth="1"/>
    <col min="6880" max="6880" width="2.875" style="783" customWidth="1"/>
    <col min="6881" max="6881" width="6" style="783" customWidth="1"/>
    <col min="6882" max="6912" width="2.875" style="783"/>
    <col min="6913" max="6913" width="3.5" style="783" customWidth="1"/>
    <col min="6914" max="6914" width="5.25" style="783" customWidth="1"/>
    <col min="6915" max="6921" width="2.5" style="783" customWidth="1"/>
    <col min="6922" max="6948" width="3.625" style="783" customWidth="1"/>
    <col min="6949" max="6949" width="5.125" style="783" customWidth="1"/>
    <col min="6950" max="6950" width="26" style="783" customWidth="1"/>
    <col min="6951" max="6954" width="4.875" style="783" customWidth="1"/>
    <col min="6955" max="6955" width="2.875" style="783" customWidth="1"/>
    <col min="6956" max="7135" width="9.875" style="783" customWidth="1"/>
    <col min="7136" max="7136" width="2.875" style="783" customWidth="1"/>
    <col min="7137" max="7137" width="6" style="783" customWidth="1"/>
    <col min="7138" max="7168" width="2.875" style="783"/>
    <col min="7169" max="7169" width="3.5" style="783" customWidth="1"/>
    <col min="7170" max="7170" width="5.25" style="783" customWidth="1"/>
    <col min="7171" max="7177" width="2.5" style="783" customWidth="1"/>
    <col min="7178" max="7204" width="3.625" style="783" customWidth="1"/>
    <col min="7205" max="7205" width="5.125" style="783" customWidth="1"/>
    <col min="7206" max="7206" width="26" style="783" customWidth="1"/>
    <col min="7207" max="7210" width="4.875" style="783" customWidth="1"/>
    <col min="7211" max="7211" width="2.875" style="783" customWidth="1"/>
    <col min="7212" max="7391" width="9.875" style="783" customWidth="1"/>
    <col min="7392" max="7392" width="2.875" style="783" customWidth="1"/>
    <col min="7393" max="7393" width="6" style="783" customWidth="1"/>
    <col min="7394" max="7424" width="2.875" style="783"/>
    <col min="7425" max="7425" width="3.5" style="783" customWidth="1"/>
    <col min="7426" max="7426" width="5.25" style="783" customWidth="1"/>
    <col min="7427" max="7433" width="2.5" style="783" customWidth="1"/>
    <col min="7434" max="7460" width="3.625" style="783" customWidth="1"/>
    <col min="7461" max="7461" width="5.125" style="783" customWidth="1"/>
    <col min="7462" max="7462" width="26" style="783" customWidth="1"/>
    <col min="7463" max="7466" width="4.875" style="783" customWidth="1"/>
    <col min="7467" max="7467" width="2.875" style="783" customWidth="1"/>
    <col min="7468" max="7647" width="9.875" style="783" customWidth="1"/>
    <col min="7648" max="7648" width="2.875" style="783" customWidth="1"/>
    <col min="7649" max="7649" width="6" style="783" customWidth="1"/>
    <col min="7650" max="7680" width="2.875" style="783"/>
    <col min="7681" max="7681" width="3.5" style="783" customWidth="1"/>
    <col min="7682" max="7682" width="5.25" style="783" customWidth="1"/>
    <col min="7683" max="7689" width="2.5" style="783" customWidth="1"/>
    <col min="7690" max="7716" width="3.625" style="783" customWidth="1"/>
    <col min="7717" max="7717" width="5.125" style="783" customWidth="1"/>
    <col min="7718" max="7718" width="26" style="783" customWidth="1"/>
    <col min="7719" max="7722" width="4.875" style="783" customWidth="1"/>
    <col min="7723" max="7723" width="2.875" style="783" customWidth="1"/>
    <col min="7724" max="7903" width="9.875" style="783" customWidth="1"/>
    <col min="7904" max="7904" width="2.875" style="783" customWidth="1"/>
    <col min="7905" max="7905" width="6" style="783" customWidth="1"/>
    <col min="7906" max="7936" width="2.875" style="783"/>
    <col min="7937" max="7937" width="3.5" style="783" customWidth="1"/>
    <col min="7938" max="7938" width="5.25" style="783" customWidth="1"/>
    <col min="7939" max="7945" width="2.5" style="783" customWidth="1"/>
    <col min="7946" max="7972" width="3.625" style="783" customWidth="1"/>
    <col min="7973" max="7973" width="5.125" style="783" customWidth="1"/>
    <col min="7974" max="7974" width="26" style="783" customWidth="1"/>
    <col min="7975" max="7978" width="4.875" style="783" customWidth="1"/>
    <col min="7979" max="7979" width="2.875" style="783" customWidth="1"/>
    <col min="7980" max="8159" width="9.875" style="783" customWidth="1"/>
    <col min="8160" max="8160" width="2.875" style="783" customWidth="1"/>
    <col min="8161" max="8161" width="6" style="783" customWidth="1"/>
    <col min="8162" max="8192" width="2.875" style="783"/>
    <col min="8193" max="8193" width="3.5" style="783" customWidth="1"/>
    <col min="8194" max="8194" width="5.25" style="783" customWidth="1"/>
    <col min="8195" max="8201" width="2.5" style="783" customWidth="1"/>
    <col min="8202" max="8228" width="3.625" style="783" customWidth="1"/>
    <col min="8229" max="8229" width="5.125" style="783" customWidth="1"/>
    <col min="8230" max="8230" width="26" style="783" customWidth="1"/>
    <col min="8231" max="8234" width="4.875" style="783" customWidth="1"/>
    <col min="8235" max="8235" width="2.875" style="783" customWidth="1"/>
    <col min="8236" max="8415" width="9.875" style="783" customWidth="1"/>
    <col min="8416" max="8416" width="2.875" style="783" customWidth="1"/>
    <col min="8417" max="8417" width="6" style="783" customWidth="1"/>
    <col min="8418" max="8448" width="2.875" style="783"/>
    <col min="8449" max="8449" width="3.5" style="783" customWidth="1"/>
    <col min="8450" max="8450" width="5.25" style="783" customWidth="1"/>
    <col min="8451" max="8457" width="2.5" style="783" customWidth="1"/>
    <col min="8458" max="8484" width="3.625" style="783" customWidth="1"/>
    <col min="8485" max="8485" width="5.125" style="783" customWidth="1"/>
    <col min="8486" max="8486" width="26" style="783" customWidth="1"/>
    <col min="8487" max="8490" width="4.875" style="783" customWidth="1"/>
    <col min="8491" max="8491" width="2.875" style="783" customWidth="1"/>
    <col min="8492" max="8671" width="9.875" style="783" customWidth="1"/>
    <col min="8672" max="8672" width="2.875" style="783" customWidth="1"/>
    <col min="8673" max="8673" width="6" style="783" customWidth="1"/>
    <col min="8674" max="8704" width="2.875" style="783"/>
    <col min="8705" max="8705" width="3.5" style="783" customWidth="1"/>
    <col min="8706" max="8706" width="5.25" style="783" customWidth="1"/>
    <col min="8707" max="8713" width="2.5" style="783" customWidth="1"/>
    <col min="8714" max="8740" width="3.625" style="783" customWidth="1"/>
    <col min="8741" max="8741" width="5.125" style="783" customWidth="1"/>
    <col min="8742" max="8742" width="26" style="783" customWidth="1"/>
    <col min="8743" max="8746" width="4.875" style="783" customWidth="1"/>
    <col min="8747" max="8747" width="2.875" style="783" customWidth="1"/>
    <col min="8748" max="8927" width="9.875" style="783" customWidth="1"/>
    <col min="8928" max="8928" width="2.875" style="783" customWidth="1"/>
    <col min="8929" max="8929" width="6" style="783" customWidth="1"/>
    <col min="8930" max="8960" width="2.875" style="783"/>
    <col min="8961" max="8961" width="3.5" style="783" customWidth="1"/>
    <col min="8962" max="8962" width="5.25" style="783" customWidth="1"/>
    <col min="8963" max="8969" width="2.5" style="783" customWidth="1"/>
    <col min="8970" max="8996" width="3.625" style="783" customWidth="1"/>
    <col min="8997" max="8997" width="5.125" style="783" customWidth="1"/>
    <col min="8998" max="8998" width="26" style="783" customWidth="1"/>
    <col min="8999" max="9002" width="4.875" style="783" customWidth="1"/>
    <col min="9003" max="9003" width="2.875" style="783" customWidth="1"/>
    <col min="9004" max="9183" width="9.875" style="783" customWidth="1"/>
    <col min="9184" max="9184" width="2.875" style="783" customWidth="1"/>
    <col min="9185" max="9185" width="6" style="783" customWidth="1"/>
    <col min="9186" max="9216" width="2.875" style="783"/>
    <col min="9217" max="9217" width="3.5" style="783" customWidth="1"/>
    <col min="9218" max="9218" width="5.25" style="783" customWidth="1"/>
    <col min="9219" max="9225" width="2.5" style="783" customWidth="1"/>
    <col min="9226" max="9252" width="3.625" style="783" customWidth="1"/>
    <col min="9253" max="9253" width="5.125" style="783" customWidth="1"/>
    <col min="9254" max="9254" width="26" style="783" customWidth="1"/>
    <col min="9255" max="9258" width="4.875" style="783" customWidth="1"/>
    <col min="9259" max="9259" width="2.875" style="783" customWidth="1"/>
    <col min="9260" max="9439" width="9.875" style="783" customWidth="1"/>
    <col min="9440" max="9440" width="2.875" style="783" customWidth="1"/>
    <col min="9441" max="9441" width="6" style="783" customWidth="1"/>
    <col min="9442" max="9472" width="2.875" style="783"/>
    <col min="9473" max="9473" width="3.5" style="783" customWidth="1"/>
    <col min="9474" max="9474" width="5.25" style="783" customWidth="1"/>
    <col min="9475" max="9481" width="2.5" style="783" customWidth="1"/>
    <col min="9482" max="9508" width="3.625" style="783" customWidth="1"/>
    <col min="9509" max="9509" width="5.125" style="783" customWidth="1"/>
    <col min="9510" max="9510" width="26" style="783" customWidth="1"/>
    <col min="9511" max="9514" width="4.875" style="783" customWidth="1"/>
    <col min="9515" max="9515" width="2.875" style="783" customWidth="1"/>
    <col min="9516" max="9695" width="9.875" style="783" customWidth="1"/>
    <col min="9696" max="9696" width="2.875" style="783" customWidth="1"/>
    <col min="9697" max="9697" width="6" style="783" customWidth="1"/>
    <col min="9698" max="9728" width="2.875" style="783"/>
    <col min="9729" max="9729" width="3.5" style="783" customWidth="1"/>
    <col min="9730" max="9730" width="5.25" style="783" customWidth="1"/>
    <col min="9731" max="9737" width="2.5" style="783" customWidth="1"/>
    <col min="9738" max="9764" width="3.625" style="783" customWidth="1"/>
    <col min="9765" max="9765" width="5.125" style="783" customWidth="1"/>
    <col min="9766" max="9766" width="26" style="783" customWidth="1"/>
    <col min="9767" max="9770" width="4.875" style="783" customWidth="1"/>
    <col min="9771" max="9771" width="2.875" style="783" customWidth="1"/>
    <col min="9772" max="9951" width="9.875" style="783" customWidth="1"/>
    <col min="9952" max="9952" width="2.875" style="783" customWidth="1"/>
    <col min="9953" max="9953" width="6" style="783" customWidth="1"/>
    <col min="9954" max="9984" width="2.875" style="783"/>
    <col min="9985" max="9985" width="3.5" style="783" customWidth="1"/>
    <col min="9986" max="9986" width="5.25" style="783" customWidth="1"/>
    <col min="9987" max="9993" width="2.5" style="783" customWidth="1"/>
    <col min="9994" max="10020" width="3.625" style="783" customWidth="1"/>
    <col min="10021" max="10021" width="5.125" style="783" customWidth="1"/>
    <col min="10022" max="10022" width="26" style="783" customWidth="1"/>
    <col min="10023" max="10026" width="4.875" style="783" customWidth="1"/>
    <col min="10027" max="10027" width="2.875" style="783" customWidth="1"/>
    <col min="10028" max="10207" width="9.875" style="783" customWidth="1"/>
    <col min="10208" max="10208" width="2.875" style="783" customWidth="1"/>
    <col min="10209" max="10209" width="6" style="783" customWidth="1"/>
    <col min="10210" max="10240" width="2.875" style="783"/>
    <col min="10241" max="10241" width="3.5" style="783" customWidth="1"/>
    <col min="10242" max="10242" width="5.25" style="783" customWidth="1"/>
    <col min="10243" max="10249" width="2.5" style="783" customWidth="1"/>
    <col min="10250" max="10276" width="3.625" style="783" customWidth="1"/>
    <col min="10277" max="10277" width="5.125" style="783" customWidth="1"/>
    <col min="10278" max="10278" width="26" style="783" customWidth="1"/>
    <col min="10279" max="10282" width="4.875" style="783" customWidth="1"/>
    <col min="10283" max="10283" width="2.875" style="783" customWidth="1"/>
    <col min="10284" max="10463" width="9.875" style="783" customWidth="1"/>
    <col min="10464" max="10464" width="2.875" style="783" customWidth="1"/>
    <col min="10465" max="10465" width="6" style="783" customWidth="1"/>
    <col min="10466" max="10496" width="2.875" style="783"/>
    <col min="10497" max="10497" width="3.5" style="783" customWidth="1"/>
    <col min="10498" max="10498" width="5.25" style="783" customWidth="1"/>
    <col min="10499" max="10505" width="2.5" style="783" customWidth="1"/>
    <col min="10506" max="10532" width="3.625" style="783" customWidth="1"/>
    <col min="10533" max="10533" width="5.125" style="783" customWidth="1"/>
    <col min="10534" max="10534" width="26" style="783" customWidth="1"/>
    <col min="10535" max="10538" width="4.875" style="783" customWidth="1"/>
    <col min="10539" max="10539" width="2.875" style="783" customWidth="1"/>
    <col min="10540" max="10719" width="9.875" style="783" customWidth="1"/>
    <col min="10720" max="10720" width="2.875" style="783" customWidth="1"/>
    <col min="10721" max="10721" width="6" style="783" customWidth="1"/>
    <col min="10722" max="10752" width="2.875" style="783"/>
    <col min="10753" max="10753" width="3.5" style="783" customWidth="1"/>
    <col min="10754" max="10754" width="5.25" style="783" customWidth="1"/>
    <col min="10755" max="10761" width="2.5" style="783" customWidth="1"/>
    <col min="10762" max="10788" width="3.625" style="783" customWidth="1"/>
    <col min="10789" max="10789" width="5.125" style="783" customWidth="1"/>
    <col min="10790" max="10790" width="26" style="783" customWidth="1"/>
    <col min="10791" max="10794" width="4.875" style="783" customWidth="1"/>
    <col min="10795" max="10795" width="2.875" style="783" customWidth="1"/>
    <col min="10796" max="10975" width="9.875" style="783" customWidth="1"/>
    <col min="10976" max="10976" width="2.875" style="783" customWidth="1"/>
    <col min="10977" max="10977" width="6" style="783" customWidth="1"/>
    <col min="10978" max="11008" width="2.875" style="783"/>
    <col min="11009" max="11009" width="3.5" style="783" customWidth="1"/>
    <col min="11010" max="11010" width="5.25" style="783" customWidth="1"/>
    <col min="11011" max="11017" width="2.5" style="783" customWidth="1"/>
    <col min="11018" max="11044" width="3.625" style="783" customWidth="1"/>
    <col min="11045" max="11045" width="5.125" style="783" customWidth="1"/>
    <col min="11046" max="11046" width="26" style="783" customWidth="1"/>
    <col min="11047" max="11050" width="4.875" style="783" customWidth="1"/>
    <col min="11051" max="11051" width="2.875" style="783" customWidth="1"/>
    <col min="11052" max="11231" width="9.875" style="783" customWidth="1"/>
    <col min="11232" max="11232" width="2.875" style="783" customWidth="1"/>
    <col min="11233" max="11233" width="6" style="783" customWidth="1"/>
    <col min="11234" max="11264" width="2.875" style="783"/>
    <col min="11265" max="11265" width="3.5" style="783" customWidth="1"/>
    <col min="11266" max="11266" width="5.25" style="783" customWidth="1"/>
    <col min="11267" max="11273" width="2.5" style="783" customWidth="1"/>
    <col min="11274" max="11300" width="3.625" style="783" customWidth="1"/>
    <col min="11301" max="11301" width="5.125" style="783" customWidth="1"/>
    <col min="11302" max="11302" width="26" style="783" customWidth="1"/>
    <col min="11303" max="11306" width="4.875" style="783" customWidth="1"/>
    <col min="11307" max="11307" width="2.875" style="783" customWidth="1"/>
    <col min="11308" max="11487" width="9.875" style="783" customWidth="1"/>
    <col min="11488" max="11488" width="2.875" style="783" customWidth="1"/>
    <col min="11489" max="11489" width="6" style="783" customWidth="1"/>
    <col min="11490" max="11520" width="2.875" style="783"/>
    <col min="11521" max="11521" width="3.5" style="783" customWidth="1"/>
    <col min="11522" max="11522" width="5.25" style="783" customWidth="1"/>
    <col min="11523" max="11529" width="2.5" style="783" customWidth="1"/>
    <col min="11530" max="11556" width="3.625" style="783" customWidth="1"/>
    <col min="11557" max="11557" width="5.125" style="783" customWidth="1"/>
    <col min="11558" max="11558" width="26" style="783" customWidth="1"/>
    <col min="11559" max="11562" width="4.875" style="783" customWidth="1"/>
    <col min="11563" max="11563" width="2.875" style="783" customWidth="1"/>
    <col min="11564" max="11743" width="9.875" style="783" customWidth="1"/>
    <col min="11744" max="11744" width="2.875" style="783" customWidth="1"/>
    <col min="11745" max="11745" width="6" style="783" customWidth="1"/>
    <col min="11746" max="11776" width="2.875" style="783"/>
    <col min="11777" max="11777" width="3.5" style="783" customWidth="1"/>
    <col min="11778" max="11778" width="5.25" style="783" customWidth="1"/>
    <col min="11779" max="11785" width="2.5" style="783" customWidth="1"/>
    <col min="11786" max="11812" width="3.625" style="783" customWidth="1"/>
    <col min="11813" max="11813" width="5.125" style="783" customWidth="1"/>
    <col min="11814" max="11814" width="26" style="783" customWidth="1"/>
    <col min="11815" max="11818" width="4.875" style="783" customWidth="1"/>
    <col min="11819" max="11819" width="2.875" style="783" customWidth="1"/>
    <col min="11820" max="11999" width="9.875" style="783" customWidth="1"/>
    <col min="12000" max="12000" width="2.875" style="783" customWidth="1"/>
    <col min="12001" max="12001" width="6" style="783" customWidth="1"/>
    <col min="12002" max="12032" width="2.875" style="783"/>
    <col min="12033" max="12033" width="3.5" style="783" customWidth="1"/>
    <col min="12034" max="12034" width="5.25" style="783" customWidth="1"/>
    <col min="12035" max="12041" width="2.5" style="783" customWidth="1"/>
    <col min="12042" max="12068" width="3.625" style="783" customWidth="1"/>
    <col min="12069" max="12069" width="5.125" style="783" customWidth="1"/>
    <col min="12070" max="12070" width="26" style="783" customWidth="1"/>
    <col min="12071" max="12074" width="4.875" style="783" customWidth="1"/>
    <col min="12075" max="12075" width="2.875" style="783" customWidth="1"/>
    <col min="12076" max="12255" width="9.875" style="783" customWidth="1"/>
    <col min="12256" max="12256" width="2.875" style="783" customWidth="1"/>
    <col min="12257" max="12257" width="6" style="783" customWidth="1"/>
    <col min="12258" max="12288" width="2.875" style="783"/>
    <col min="12289" max="12289" width="3.5" style="783" customWidth="1"/>
    <col min="12290" max="12290" width="5.25" style="783" customWidth="1"/>
    <col min="12291" max="12297" width="2.5" style="783" customWidth="1"/>
    <col min="12298" max="12324" width="3.625" style="783" customWidth="1"/>
    <col min="12325" max="12325" width="5.125" style="783" customWidth="1"/>
    <col min="12326" max="12326" width="26" style="783" customWidth="1"/>
    <col min="12327" max="12330" width="4.875" style="783" customWidth="1"/>
    <col min="12331" max="12331" width="2.875" style="783" customWidth="1"/>
    <col min="12332" max="12511" width="9.875" style="783" customWidth="1"/>
    <col min="12512" max="12512" width="2.875" style="783" customWidth="1"/>
    <col min="12513" max="12513" width="6" style="783" customWidth="1"/>
    <col min="12514" max="12544" width="2.875" style="783"/>
    <col min="12545" max="12545" width="3.5" style="783" customWidth="1"/>
    <col min="12546" max="12546" width="5.25" style="783" customWidth="1"/>
    <col min="12547" max="12553" width="2.5" style="783" customWidth="1"/>
    <col min="12554" max="12580" width="3.625" style="783" customWidth="1"/>
    <col min="12581" max="12581" width="5.125" style="783" customWidth="1"/>
    <col min="12582" max="12582" width="26" style="783" customWidth="1"/>
    <col min="12583" max="12586" width="4.875" style="783" customWidth="1"/>
    <col min="12587" max="12587" width="2.875" style="783" customWidth="1"/>
    <col min="12588" max="12767" width="9.875" style="783" customWidth="1"/>
    <col min="12768" max="12768" width="2.875" style="783" customWidth="1"/>
    <col min="12769" max="12769" width="6" style="783" customWidth="1"/>
    <col min="12770" max="12800" width="2.875" style="783"/>
    <col min="12801" max="12801" width="3.5" style="783" customWidth="1"/>
    <col min="12802" max="12802" width="5.25" style="783" customWidth="1"/>
    <col min="12803" max="12809" width="2.5" style="783" customWidth="1"/>
    <col min="12810" max="12836" width="3.625" style="783" customWidth="1"/>
    <col min="12837" max="12837" width="5.125" style="783" customWidth="1"/>
    <col min="12838" max="12838" width="26" style="783" customWidth="1"/>
    <col min="12839" max="12842" width="4.875" style="783" customWidth="1"/>
    <col min="12843" max="12843" width="2.875" style="783" customWidth="1"/>
    <col min="12844" max="13023" width="9.875" style="783" customWidth="1"/>
    <col min="13024" max="13024" width="2.875" style="783" customWidth="1"/>
    <col min="13025" max="13025" width="6" style="783" customWidth="1"/>
    <col min="13026" max="13056" width="2.875" style="783"/>
    <col min="13057" max="13057" width="3.5" style="783" customWidth="1"/>
    <col min="13058" max="13058" width="5.25" style="783" customWidth="1"/>
    <col min="13059" max="13065" width="2.5" style="783" customWidth="1"/>
    <col min="13066" max="13092" width="3.625" style="783" customWidth="1"/>
    <col min="13093" max="13093" width="5.125" style="783" customWidth="1"/>
    <col min="13094" max="13094" width="26" style="783" customWidth="1"/>
    <col min="13095" max="13098" width="4.875" style="783" customWidth="1"/>
    <col min="13099" max="13099" width="2.875" style="783" customWidth="1"/>
    <col min="13100" max="13279" width="9.875" style="783" customWidth="1"/>
    <col min="13280" max="13280" width="2.875" style="783" customWidth="1"/>
    <col min="13281" max="13281" width="6" style="783" customWidth="1"/>
    <col min="13282" max="13312" width="2.875" style="783"/>
    <col min="13313" max="13313" width="3.5" style="783" customWidth="1"/>
    <col min="13314" max="13314" width="5.25" style="783" customWidth="1"/>
    <col min="13315" max="13321" width="2.5" style="783" customWidth="1"/>
    <col min="13322" max="13348" width="3.625" style="783" customWidth="1"/>
    <col min="13349" max="13349" width="5.125" style="783" customWidth="1"/>
    <col min="13350" max="13350" width="26" style="783" customWidth="1"/>
    <col min="13351" max="13354" width="4.875" style="783" customWidth="1"/>
    <col min="13355" max="13355" width="2.875" style="783" customWidth="1"/>
    <col min="13356" max="13535" width="9.875" style="783" customWidth="1"/>
    <col min="13536" max="13536" width="2.875" style="783" customWidth="1"/>
    <col min="13537" max="13537" width="6" style="783" customWidth="1"/>
    <col min="13538" max="13568" width="2.875" style="783"/>
    <col min="13569" max="13569" width="3.5" style="783" customWidth="1"/>
    <col min="13570" max="13570" width="5.25" style="783" customWidth="1"/>
    <col min="13571" max="13577" width="2.5" style="783" customWidth="1"/>
    <col min="13578" max="13604" width="3.625" style="783" customWidth="1"/>
    <col min="13605" max="13605" width="5.125" style="783" customWidth="1"/>
    <col min="13606" max="13606" width="26" style="783" customWidth="1"/>
    <col min="13607" max="13610" width="4.875" style="783" customWidth="1"/>
    <col min="13611" max="13611" width="2.875" style="783" customWidth="1"/>
    <col min="13612" max="13791" width="9.875" style="783" customWidth="1"/>
    <col min="13792" max="13792" width="2.875" style="783" customWidth="1"/>
    <col min="13793" max="13793" width="6" style="783" customWidth="1"/>
    <col min="13794" max="13824" width="2.875" style="783"/>
    <col min="13825" max="13825" width="3.5" style="783" customWidth="1"/>
    <col min="13826" max="13826" width="5.25" style="783" customWidth="1"/>
    <col min="13827" max="13833" width="2.5" style="783" customWidth="1"/>
    <col min="13834" max="13860" width="3.625" style="783" customWidth="1"/>
    <col min="13861" max="13861" width="5.125" style="783" customWidth="1"/>
    <col min="13862" max="13862" width="26" style="783" customWidth="1"/>
    <col min="13863" max="13866" width="4.875" style="783" customWidth="1"/>
    <col min="13867" max="13867" width="2.875" style="783" customWidth="1"/>
    <col min="13868" max="14047" width="9.875" style="783" customWidth="1"/>
    <col min="14048" max="14048" width="2.875" style="783" customWidth="1"/>
    <col min="14049" max="14049" width="6" style="783" customWidth="1"/>
    <col min="14050" max="14080" width="2.875" style="783"/>
    <col min="14081" max="14081" width="3.5" style="783" customWidth="1"/>
    <col min="14082" max="14082" width="5.25" style="783" customWidth="1"/>
    <col min="14083" max="14089" width="2.5" style="783" customWidth="1"/>
    <col min="14090" max="14116" width="3.625" style="783" customWidth="1"/>
    <col min="14117" max="14117" width="5.125" style="783" customWidth="1"/>
    <col min="14118" max="14118" width="26" style="783" customWidth="1"/>
    <col min="14119" max="14122" width="4.875" style="783" customWidth="1"/>
    <col min="14123" max="14123" width="2.875" style="783" customWidth="1"/>
    <col min="14124" max="14303" width="9.875" style="783" customWidth="1"/>
    <col min="14304" max="14304" width="2.875" style="783" customWidth="1"/>
    <col min="14305" max="14305" width="6" style="783" customWidth="1"/>
    <col min="14306" max="14336" width="2.875" style="783"/>
    <col min="14337" max="14337" width="3.5" style="783" customWidth="1"/>
    <col min="14338" max="14338" width="5.25" style="783" customWidth="1"/>
    <col min="14339" max="14345" width="2.5" style="783" customWidth="1"/>
    <col min="14346" max="14372" width="3.625" style="783" customWidth="1"/>
    <col min="14373" max="14373" width="5.125" style="783" customWidth="1"/>
    <col min="14374" max="14374" width="26" style="783" customWidth="1"/>
    <col min="14375" max="14378" width="4.875" style="783" customWidth="1"/>
    <col min="14379" max="14379" width="2.875" style="783" customWidth="1"/>
    <col min="14380" max="14559" width="9.875" style="783" customWidth="1"/>
    <col min="14560" max="14560" width="2.875" style="783" customWidth="1"/>
    <col min="14561" max="14561" width="6" style="783" customWidth="1"/>
    <col min="14562" max="14592" width="2.875" style="783"/>
    <col min="14593" max="14593" width="3.5" style="783" customWidth="1"/>
    <col min="14594" max="14594" width="5.25" style="783" customWidth="1"/>
    <col min="14595" max="14601" width="2.5" style="783" customWidth="1"/>
    <col min="14602" max="14628" width="3.625" style="783" customWidth="1"/>
    <col min="14629" max="14629" width="5.125" style="783" customWidth="1"/>
    <col min="14630" max="14630" width="26" style="783" customWidth="1"/>
    <col min="14631" max="14634" width="4.875" style="783" customWidth="1"/>
    <col min="14635" max="14635" width="2.875" style="783" customWidth="1"/>
    <col min="14636" max="14815" width="9.875" style="783" customWidth="1"/>
    <col min="14816" max="14816" width="2.875" style="783" customWidth="1"/>
    <col min="14817" max="14817" width="6" style="783" customWidth="1"/>
    <col min="14818" max="14848" width="2.875" style="783"/>
    <col min="14849" max="14849" width="3.5" style="783" customWidth="1"/>
    <col min="14850" max="14850" width="5.25" style="783" customWidth="1"/>
    <col min="14851" max="14857" width="2.5" style="783" customWidth="1"/>
    <col min="14858" max="14884" width="3.625" style="783" customWidth="1"/>
    <col min="14885" max="14885" width="5.125" style="783" customWidth="1"/>
    <col min="14886" max="14886" width="26" style="783" customWidth="1"/>
    <col min="14887" max="14890" width="4.875" style="783" customWidth="1"/>
    <col min="14891" max="14891" width="2.875" style="783" customWidth="1"/>
    <col min="14892" max="15071" width="9.875" style="783" customWidth="1"/>
    <col min="15072" max="15072" width="2.875" style="783" customWidth="1"/>
    <col min="15073" max="15073" width="6" style="783" customWidth="1"/>
    <col min="15074" max="15104" width="2.875" style="783"/>
    <col min="15105" max="15105" width="3.5" style="783" customWidth="1"/>
    <col min="15106" max="15106" width="5.25" style="783" customWidth="1"/>
    <col min="15107" max="15113" width="2.5" style="783" customWidth="1"/>
    <col min="15114" max="15140" width="3.625" style="783" customWidth="1"/>
    <col min="15141" max="15141" width="5.125" style="783" customWidth="1"/>
    <col min="15142" max="15142" width="26" style="783" customWidth="1"/>
    <col min="15143" max="15146" width="4.875" style="783" customWidth="1"/>
    <col min="15147" max="15147" width="2.875" style="783" customWidth="1"/>
    <col min="15148" max="15327" width="9.875" style="783" customWidth="1"/>
    <col min="15328" max="15328" width="2.875" style="783" customWidth="1"/>
    <col min="15329" max="15329" width="6" style="783" customWidth="1"/>
    <col min="15330" max="15360" width="2.875" style="783"/>
    <col min="15361" max="15361" width="3.5" style="783" customWidth="1"/>
    <col min="15362" max="15362" width="5.25" style="783" customWidth="1"/>
    <col min="15363" max="15369" width="2.5" style="783" customWidth="1"/>
    <col min="15370" max="15396" width="3.625" style="783" customWidth="1"/>
    <col min="15397" max="15397" width="5.125" style="783" customWidth="1"/>
    <col min="15398" max="15398" width="26" style="783" customWidth="1"/>
    <col min="15399" max="15402" width="4.875" style="783" customWidth="1"/>
    <col min="15403" max="15403" width="2.875" style="783" customWidth="1"/>
    <col min="15404" max="15583" width="9.875" style="783" customWidth="1"/>
    <col min="15584" max="15584" width="2.875" style="783" customWidth="1"/>
    <col min="15585" max="15585" width="6" style="783" customWidth="1"/>
    <col min="15586" max="15616" width="2.875" style="783"/>
    <col min="15617" max="15617" width="3.5" style="783" customWidth="1"/>
    <col min="15618" max="15618" width="5.25" style="783" customWidth="1"/>
    <col min="15619" max="15625" width="2.5" style="783" customWidth="1"/>
    <col min="15626" max="15652" width="3.625" style="783" customWidth="1"/>
    <col min="15653" max="15653" width="5.125" style="783" customWidth="1"/>
    <col min="15654" max="15654" width="26" style="783" customWidth="1"/>
    <col min="15655" max="15658" width="4.875" style="783" customWidth="1"/>
    <col min="15659" max="15659" width="2.875" style="783" customWidth="1"/>
    <col min="15660" max="15839" width="9.875" style="783" customWidth="1"/>
    <col min="15840" max="15840" width="2.875" style="783" customWidth="1"/>
    <col min="15841" max="15841" width="6" style="783" customWidth="1"/>
    <col min="15842" max="15872" width="2.875" style="783"/>
    <col min="15873" max="15873" width="3.5" style="783" customWidth="1"/>
    <col min="15874" max="15874" width="5.25" style="783" customWidth="1"/>
    <col min="15875" max="15881" width="2.5" style="783" customWidth="1"/>
    <col min="15882" max="15908" width="3.625" style="783" customWidth="1"/>
    <col min="15909" max="15909" width="5.125" style="783" customWidth="1"/>
    <col min="15910" max="15910" width="26" style="783" customWidth="1"/>
    <col min="15911" max="15914" width="4.875" style="783" customWidth="1"/>
    <col min="15915" max="15915" width="2.875" style="783" customWidth="1"/>
    <col min="15916" max="16095" width="9.875" style="783" customWidth="1"/>
    <col min="16096" max="16096" width="2.875" style="783" customWidth="1"/>
    <col min="16097" max="16097" width="6" style="783" customWidth="1"/>
    <col min="16098" max="16128" width="2.875" style="783"/>
    <col min="16129" max="16129" width="3.5" style="783" customWidth="1"/>
    <col min="16130" max="16130" width="5.25" style="783" customWidth="1"/>
    <col min="16131" max="16137" width="2.5" style="783" customWidth="1"/>
    <col min="16138" max="16164" width="3.625" style="783" customWidth="1"/>
    <col min="16165" max="16165" width="5.125" style="783" customWidth="1"/>
    <col min="16166" max="16166" width="26" style="783" customWidth="1"/>
    <col min="16167" max="16170" width="4.875" style="783" customWidth="1"/>
    <col min="16171" max="16171" width="2.875" style="783" customWidth="1"/>
    <col min="16172" max="16351" width="9.875" style="783" customWidth="1"/>
    <col min="16352" max="16352" width="2.875" style="783" customWidth="1"/>
    <col min="16353" max="16353" width="6" style="783" customWidth="1"/>
    <col min="16354" max="16384" width="2.875" style="783"/>
  </cols>
  <sheetData>
    <row r="1" spans="1:43" ht="28.7" customHeight="1">
      <c r="A1" s="1831" t="s">
        <v>583</v>
      </c>
      <c r="B1" s="1831"/>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c r="AM1" s="1831"/>
      <c r="AN1" s="1831"/>
      <c r="AO1" s="1831"/>
      <c r="AP1" s="1831"/>
      <c r="AQ1" s="1831"/>
    </row>
    <row r="2" spans="1:43" ht="21.75" customHeight="1" thickBot="1">
      <c r="I2" s="784"/>
      <c r="J2" s="784"/>
    </row>
    <row r="3" spans="1:43" ht="21.75" customHeight="1">
      <c r="A3" s="1832" t="s">
        <v>556</v>
      </c>
      <c r="B3" s="1833"/>
      <c r="C3" s="1833"/>
      <c r="D3" s="1833"/>
      <c r="E3" s="1833"/>
      <c r="F3" s="1833"/>
      <c r="G3" s="1833"/>
      <c r="H3" s="1833"/>
      <c r="I3" s="1834"/>
      <c r="J3" s="1838" t="s">
        <v>584</v>
      </c>
      <c r="K3" s="1833"/>
      <c r="L3" s="1833"/>
      <c r="M3" s="1833"/>
      <c r="N3" s="1833"/>
      <c r="O3" s="1833"/>
      <c r="P3" s="1833"/>
      <c r="Q3" s="1833"/>
      <c r="R3" s="1833"/>
      <c r="S3" s="1833"/>
      <c r="T3" s="1833"/>
      <c r="U3" s="1833"/>
      <c r="V3" s="1833"/>
      <c r="W3" s="1833"/>
      <c r="X3" s="1833"/>
      <c r="Y3" s="1833"/>
      <c r="Z3" s="1833"/>
      <c r="AA3" s="1833"/>
      <c r="AB3" s="1833"/>
      <c r="AC3" s="1833"/>
      <c r="AD3" s="1833"/>
      <c r="AE3" s="1833"/>
      <c r="AF3" s="1833"/>
      <c r="AG3" s="1833"/>
      <c r="AH3" s="1833"/>
      <c r="AI3" s="1833"/>
      <c r="AJ3" s="1833"/>
      <c r="AK3" s="1833"/>
      <c r="AL3" s="1833"/>
      <c r="AM3" s="785"/>
      <c r="AN3" s="785"/>
      <c r="AO3" s="785"/>
      <c r="AP3" s="786"/>
    </row>
    <row r="4" spans="1:43" ht="21.75" customHeight="1" thickBot="1">
      <c r="A4" s="1835"/>
      <c r="B4" s="1836"/>
      <c r="C4" s="1836"/>
      <c r="D4" s="1836"/>
      <c r="E4" s="1836"/>
      <c r="F4" s="1836"/>
      <c r="G4" s="1836"/>
      <c r="H4" s="1836"/>
      <c r="I4" s="1837"/>
      <c r="J4" s="1839"/>
      <c r="K4" s="1836"/>
      <c r="L4" s="1836"/>
      <c r="M4" s="1836"/>
      <c r="N4" s="1836"/>
      <c r="O4" s="1836"/>
      <c r="P4" s="1836"/>
      <c r="Q4" s="1836"/>
      <c r="R4" s="1836"/>
      <c r="S4" s="1836"/>
      <c r="T4" s="1836"/>
      <c r="U4" s="1836"/>
      <c r="V4" s="1836"/>
      <c r="W4" s="1836"/>
      <c r="X4" s="1836"/>
      <c r="Y4" s="1836"/>
      <c r="Z4" s="1836"/>
      <c r="AA4" s="1836"/>
      <c r="AB4" s="1836"/>
      <c r="AC4" s="1836"/>
      <c r="AD4" s="1836"/>
      <c r="AE4" s="1836"/>
      <c r="AF4" s="1836"/>
      <c r="AG4" s="1836"/>
      <c r="AH4" s="1836"/>
      <c r="AI4" s="1836"/>
      <c r="AJ4" s="1836"/>
      <c r="AK4" s="1836"/>
      <c r="AL4" s="1836"/>
      <c r="AM4" s="1840" t="s">
        <v>557</v>
      </c>
      <c r="AN4" s="1841"/>
      <c r="AO4" s="1841"/>
      <c r="AP4" s="1842"/>
    </row>
    <row r="5" spans="1:43" ht="22.7" customHeight="1" thickTop="1">
      <c r="A5" s="1843"/>
      <c r="B5" s="1844" t="s">
        <v>585</v>
      </c>
      <c r="C5" s="1845"/>
      <c r="D5" s="1845"/>
      <c r="E5" s="1845"/>
      <c r="F5" s="1845"/>
      <c r="G5" s="1845"/>
      <c r="H5" s="1845"/>
      <c r="I5" s="1846"/>
      <c r="J5" s="1850" t="s">
        <v>586</v>
      </c>
      <c r="K5" s="1851"/>
      <c r="L5" s="1851"/>
      <c r="M5" s="1851"/>
      <c r="N5" s="1851"/>
      <c r="O5" s="1851"/>
      <c r="P5" s="1851"/>
      <c r="Q5" s="1851"/>
      <c r="R5" s="1851"/>
      <c r="S5" s="1852"/>
      <c r="T5" s="1797" t="s">
        <v>541</v>
      </c>
      <c r="U5" s="1798"/>
      <c r="V5" s="1798"/>
      <c r="W5" s="1798"/>
      <c r="X5" s="1798"/>
      <c r="Y5" s="1798"/>
      <c r="Z5" s="1798"/>
      <c r="AA5" s="1798"/>
      <c r="AB5" s="1798"/>
      <c r="AC5" s="1798"/>
      <c r="AD5" s="1798"/>
      <c r="AE5" s="1798"/>
      <c r="AF5" s="1798"/>
      <c r="AG5" s="1798"/>
      <c r="AH5" s="1798"/>
      <c r="AI5" s="1798"/>
      <c r="AJ5" s="1798"/>
      <c r="AK5" s="1798"/>
      <c r="AL5" s="1799"/>
      <c r="AM5" s="1791"/>
      <c r="AN5" s="1792"/>
      <c r="AO5" s="1792"/>
      <c r="AP5" s="1793"/>
      <c r="AQ5" s="784"/>
    </row>
    <row r="6" spans="1:43" ht="22.7" customHeight="1">
      <c r="A6" s="1843"/>
      <c r="B6" s="1844"/>
      <c r="C6" s="1845"/>
      <c r="D6" s="1845"/>
      <c r="E6" s="1845"/>
      <c r="F6" s="1845"/>
      <c r="G6" s="1845"/>
      <c r="H6" s="1845"/>
      <c r="I6" s="1846"/>
      <c r="J6" s="1794" t="s">
        <v>558</v>
      </c>
      <c r="K6" s="1795"/>
      <c r="L6" s="1795"/>
      <c r="M6" s="1795"/>
      <c r="N6" s="1795"/>
      <c r="O6" s="1795"/>
      <c r="P6" s="1795"/>
      <c r="Q6" s="1795"/>
      <c r="R6" s="1795"/>
      <c r="S6" s="1796"/>
      <c r="T6" s="1797" t="s">
        <v>541</v>
      </c>
      <c r="U6" s="1798"/>
      <c r="V6" s="1798"/>
      <c r="W6" s="1798"/>
      <c r="X6" s="1798"/>
      <c r="Y6" s="1798"/>
      <c r="Z6" s="1798"/>
      <c r="AA6" s="1798"/>
      <c r="AB6" s="1798"/>
      <c r="AC6" s="1798"/>
      <c r="AD6" s="1798"/>
      <c r="AE6" s="1798"/>
      <c r="AF6" s="1798"/>
      <c r="AG6" s="1798"/>
      <c r="AH6" s="1798"/>
      <c r="AI6" s="1798"/>
      <c r="AJ6" s="1798"/>
      <c r="AK6" s="1798"/>
      <c r="AL6" s="1799"/>
      <c r="AM6" s="1791"/>
      <c r="AN6" s="1792"/>
      <c r="AO6" s="1792"/>
      <c r="AP6" s="1793"/>
      <c r="AQ6" s="784"/>
    </row>
    <row r="7" spans="1:43" ht="22.7" customHeight="1">
      <c r="A7" s="1843"/>
      <c r="B7" s="1844"/>
      <c r="C7" s="1845"/>
      <c r="D7" s="1845"/>
      <c r="E7" s="1845"/>
      <c r="F7" s="1845"/>
      <c r="G7" s="1845"/>
      <c r="H7" s="1845"/>
      <c r="I7" s="1846"/>
      <c r="J7" s="1806" t="s">
        <v>598</v>
      </c>
      <c r="K7" s="1807"/>
      <c r="L7" s="1807"/>
      <c r="M7" s="1807"/>
      <c r="N7" s="1807"/>
      <c r="O7" s="1807"/>
      <c r="P7" s="1807"/>
      <c r="Q7" s="1807"/>
      <c r="R7" s="1807"/>
      <c r="S7" s="1808"/>
      <c r="T7" s="1797" t="s">
        <v>541</v>
      </c>
      <c r="U7" s="1798"/>
      <c r="V7" s="1798"/>
      <c r="W7" s="1798"/>
      <c r="X7" s="1798"/>
      <c r="Y7" s="1798"/>
      <c r="Z7" s="1798"/>
      <c r="AA7" s="1798"/>
      <c r="AB7" s="1798"/>
      <c r="AC7" s="1798"/>
      <c r="AD7" s="1798"/>
      <c r="AE7" s="1798"/>
      <c r="AF7" s="1798"/>
      <c r="AG7" s="1798"/>
      <c r="AH7" s="1798"/>
      <c r="AI7" s="1798"/>
      <c r="AJ7" s="1798"/>
      <c r="AK7" s="1798"/>
      <c r="AL7" s="1799"/>
      <c r="AM7" s="796"/>
      <c r="AN7" s="797"/>
      <c r="AO7" s="797"/>
      <c r="AP7" s="798"/>
      <c r="AQ7" s="784"/>
    </row>
    <row r="8" spans="1:43" ht="108.75" customHeight="1">
      <c r="A8" s="1843"/>
      <c r="B8" s="1844"/>
      <c r="C8" s="1845"/>
      <c r="D8" s="1845"/>
      <c r="E8" s="1845"/>
      <c r="F8" s="1845"/>
      <c r="G8" s="1845"/>
      <c r="H8" s="1845"/>
      <c r="I8" s="1846"/>
      <c r="J8" s="1794" t="s">
        <v>587</v>
      </c>
      <c r="K8" s="1795"/>
      <c r="L8" s="1795"/>
      <c r="M8" s="1795"/>
      <c r="N8" s="1795"/>
      <c r="O8" s="1795"/>
      <c r="P8" s="1795"/>
      <c r="Q8" s="1795"/>
      <c r="R8" s="1795"/>
      <c r="S8" s="1796"/>
      <c r="T8" s="1809" t="s">
        <v>541</v>
      </c>
      <c r="U8" s="1810"/>
      <c r="V8" s="1810"/>
      <c r="W8" s="1810"/>
      <c r="X8" s="1810"/>
      <c r="Y8" s="1810"/>
      <c r="Z8" s="1810"/>
      <c r="AA8" s="1810"/>
      <c r="AB8" s="1810"/>
      <c r="AC8" s="1810"/>
      <c r="AD8" s="1810"/>
      <c r="AE8" s="1810"/>
      <c r="AF8" s="1810"/>
      <c r="AG8" s="1810"/>
      <c r="AH8" s="1810"/>
      <c r="AI8" s="1810"/>
      <c r="AJ8" s="1810"/>
      <c r="AK8" s="1810"/>
      <c r="AL8" s="1811"/>
      <c r="AM8" s="1791"/>
      <c r="AN8" s="1792"/>
      <c r="AO8" s="1792"/>
      <c r="AP8" s="1793"/>
      <c r="AQ8" s="784"/>
    </row>
    <row r="9" spans="1:43" ht="22.7" customHeight="1">
      <c r="A9" s="1843"/>
      <c r="B9" s="1847"/>
      <c r="C9" s="1848"/>
      <c r="D9" s="1848"/>
      <c r="E9" s="1848"/>
      <c r="F9" s="1848"/>
      <c r="G9" s="1848"/>
      <c r="H9" s="1848"/>
      <c r="I9" s="1849"/>
      <c r="J9" s="1794" t="s">
        <v>588</v>
      </c>
      <c r="K9" s="1795"/>
      <c r="L9" s="1795"/>
      <c r="M9" s="1795"/>
      <c r="N9" s="1795"/>
      <c r="O9" s="1795"/>
      <c r="P9" s="1795"/>
      <c r="Q9" s="1795"/>
      <c r="R9" s="1795"/>
      <c r="S9" s="1796"/>
      <c r="T9" s="1797" t="s">
        <v>541</v>
      </c>
      <c r="U9" s="1798"/>
      <c r="V9" s="1798"/>
      <c r="W9" s="1798"/>
      <c r="X9" s="1798"/>
      <c r="Y9" s="1798"/>
      <c r="Z9" s="1798"/>
      <c r="AA9" s="1798"/>
      <c r="AB9" s="1798"/>
      <c r="AC9" s="1798"/>
      <c r="AD9" s="1798"/>
      <c r="AE9" s="1798"/>
      <c r="AF9" s="1798"/>
      <c r="AG9" s="1798"/>
      <c r="AH9" s="1798"/>
      <c r="AI9" s="1798"/>
      <c r="AJ9" s="1798"/>
      <c r="AK9" s="1798"/>
      <c r="AL9" s="1799"/>
      <c r="AM9" s="1791"/>
      <c r="AN9" s="1792"/>
      <c r="AO9" s="1792"/>
      <c r="AP9" s="1793"/>
      <c r="AQ9" s="784"/>
    </row>
    <row r="10" spans="1:43" ht="22.7" customHeight="1">
      <c r="A10" s="1843"/>
      <c r="B10" s="1800" t="s">
        <v>589</v>
      </c>
      <c r="C10" s="1801"/>
      <c r="D10" s="1801"/>
      <c r="E10" s="1801"/>
      <c r="F10" s="1801"/>
      <c r="G10" s="1801"/>
      <c r="H10" s="1801"/>
      <c r="I10" s="1802"/>
      <c r="J10" s="1794" t="s">
        <v>586</v>
      </c>
      <c r="K10" s="1795"/>
      <c r="L10" s="1795"/>
      <c r="M10" s="1795"/>
      <c r="N10" s="1795"/>
      <c r="O10" s="1795"/>
      <c r="P10" s="1795"/>
      <c r="Q10" s="1795"/>
      <c r="R10" s="1795"/>
      <c r="S10" s="1796"/>
      <c r="T10" s="1797" t="s">
        <v>541</v>
      </c>
      <c r="U10" s="1798"/>
      <c r="V10" s="1798"/>
      <c r="W10" s="1798"/>
      <c r="X10" s="1798"/>
      <c r="Y10" s="1798"/>
      <c r="Z10" s="1798"/>
      <c r="AA10" s="1798"/>
      <c r="AB10" s="1798"/>
      <c r="AC10" s="1798"/>
      <c r="AD10" s="1798"/>
      <c r="AE10" s="1798"/>
      <c r="AF10" s="1798"/>
      <c r="AG10" s="1798"/>
      <c r="AH10" s="1798"/>
      <c r="AI10" s="1798"/>
      <c r="AJ10" s="1798"/>
      <c r="AK10" s="1798"/>
      <c r="AL10" s="1799"/>
      <c r="AM10" s="1791"/>
      <c r="AN10" s="1792"/>
      <c r="AO10" s="1792"/>
      <c r="AP10" s="1793"/>
      <c r="AQ10" s="784"/>
    </row>
    <row r="11" spans="1:43" ht="22.7" customHeight="1">
      <c r="A11" s="1843"/>
      <c r="B11" s="1800"/>
      <c r="C11" s="1801"/>
      <c r="D11" s="1801"/>
      <c r="E11" s="1801"/>
      <c r="F11" s="1801"/>
      <c r="G11" s="1801"/>
      <c r="H11" s="1801"/>
      <c r="I11" s="1802"/>
      <c r="J11" s="1794" t="s">
        <v>558</v>
      </c>
      <c r="K11" s="1795"/>
      <c r="L11" s="1795"/>
      <c r="M11" s="1795"/>
      <c r="N11" s="1795"/>
      <c r="O11" s="1795"/>
      <c r="P11" s="1795"/>
      <c r="Q11" s="1795"/>
      <c r="R11" s="1795"/>
      <c r="S11" s="1796"/>
      <c r="T11" s="1797" t="s">
        <v>541</v>
      </c>
      <c r="U11" s="1798"/>
      <c r="V11" s="1798"/>
      <c r="W11" s="1798"/>
      <c r="X11" s="1798"/>
      <c r="Y11" s="1798"/>
      <c r="Z11" s="1798"/>
      <c r="AA11" s="1798"/>
      <c r="AB11" s="1798"/>
      <c r="AC11" s="1798"/>
      <c r="AD11" s="1798"/>
      <c r="AE11" s="1798"/>
      <c r="AF11" s="1798"/>
      <c r="AG11" s="1798"/>
      <c r="AH11" s="1798"/>
      <c r="AI11" s="1798"/>
      <c r="AJ11" s="1798"/>
      <c r="AK11" s="1798"/>
      <c r="AL11" s="1799"/>
      <c r="AM11" s="1791"/>
      <c r="AN11" s="1792"/>
      <c r="AO11" s="1792"/>
      <c r="AP11" s="1793"/>
      <c r="AQ11" s="784"/>
    </row>
    <row r="12" spans="1:43" ht="22.7" customHeight="1">
      <c r="A12" s="1843"/>
      <c r="B12" s="1800"/>
      <c r="C12" s="1801"/>
      <c r="D12" s="1801"/>
      <c r="E12" s="1801"/>
      <c r="F12" s="1801"/>
      <c r="G12" s="1801"/>
      <c r="H12" s="1801"/>
      <c r="I12" s="1802"/>
      <c r="J12" s="1806" t="s">
        <v>598</v>
      </c>
      <c r="K12" s="1807"/>
      <c r="L12" s="1807"/>
      <c r="M12" s="1807"/>
      <c r="N12" s="1807"/>
      <c r="O12" s="1807"/>
      <c r="P12" s="1807"/>
      <c r="Q12" s="1807"/>
      <c r="R12" s="1807"/>
      <c r="S12" s="1808"/>
      <c r="T12" s="1797" t="s">
        <v>541</v>
      </c>
      <c r="U12" s="1798"/>
      <c r="V12" s="1798"/>
      <c r="W12" s="1798"/>
      <c r="X12" s="1798"/>
      <c r="Y12" s="1798"/>
      <c r="Z12" s="1798"/>
      <c r="AA12" s="1798"/>
      <c r="AB12" s="1798"/>
      <c r="AC12" s="1798"/>
      <c r="AD12" s="1798"/>
      <c r="AE12" s="1798"/>
      <c r="AF12" s="1798"/>
      <c r="AG12" s="1798"/>
      <c r="AH12" s="1798"/>
      <c r="AI12" s="1798"/>
      <c r="AJ12" s="1798"/>
      <c r="AK12" s="1798"/>
      <c r="AL12" s="1799"/>
      <c r="AM12" s="796"/>
      <c r="AN12" s="797"/>
      <c r="AO12" s="797"/>
      <c r="AP12" s="798"/>
      <c r="AQ12" s="784"/>
    </row>
    <row r="13" spans="1:43" ht="108.75" customHeight="1">
      <c r="A13" s="1843"/>
      <c r="B13" s="1800"/>
      <c r="C13" s="1801"/>
      <c r="D13" s="1801"/>
      <c r="E13" s="1801"/>
      <c r="F13" s="1801"/>
      <c r="G13" s="1801"/>
      <c r="H13" s="1801"/>
      <c r="I13" s="1802"/>
      <c r="J13" s="1794" t="s">
        <v>587</v>
      </c>
      <c r="K13" s="1795"/>
      <c r="L13" s="1795"/>
      <c r="M13" s="1795"/>
      <c r="N13" s="1795"/>
      <c r="O13" s="1795"/>
      <c r="P13" s="1795"/>
      <c r="Q13" s="1795"/>
      <c r="R13" s="1795"/>
      <c r="S13" s="1796"/>
      <c r="T13" s="1809" t="s">
        <v>541</v>
      </c>
      <c r="U13" s="1810"/>
      <c r="V13" s="1810"/>
      <c r="W13" s="1810"/>
      <c r="X13" s="1810"/>
      <c r="Y13" s="1810"/>
      <c r="Z13" s="1810"/>
      <c r="AA13" s="1810"/>
      <c r="AB13" s="1810"/>
      <c r="AC13" s="1810"/>
      <c r="AD13" s="1810"/>
      <c r="AE13" s="1810"/>
      <c r="AF13" s="1810"/>
      <c r="AG13" s="1810"/>
      <c r="AH13" s="1810"/>
      <c r="AI13" s="1810"/>
      <c r="AJ13" s="1810"/>
      <c r="AK13" s="1810"/>
      <c r="AL13" s="1811"/>
      <c r="AM13" s="1791"/>
      <c r="AN13" s="1792"/>
      <c r="AO13" s="1792"/>
      <c r="AP13" s="1793"/>
      <c r="AQ13" s="784"/>
    </row>
    <row r="14" spans="1:43" ht="22.7" customHeight="1">
      <c r="A14" s="1843"/>
      <c r="B14" s="1803"/>
      <c r="C14" s="1804"/>
      <c r="D14" s="1804"/>
      <c r="E14" s="1804"/>
      <c r="F14" s="1804"/>
      <c r="G14" s="1804"/>
      <c r="H14" s="1804"/>
      <c r="I14" s="1805"/>
      <c r="J14" s="1794" t="s">
        <v>588</v>
      </c>
      <c r="K14" s="1795"/>
      <c r="L14" s="1795"/>
      <c r="M14" s="1795"/>
      <c r="N14" s="1795"/>
      <c r="O14" s="1795"/>
      <c r="P14" s="1795"/>
      <c r="Q14" s="1795"/>
      <c r="R14" s="1795"/>
      <c r="S14" s="1796"/>
      <c r="T14" s="1797" t="s">
        <v>541</v>
      </c>
      <c r="U14" s="1798"/>
      <c r="V14" s="1798"/>
      <c r="W14" s="1798"/>
      <c r="X14" s="1798"/>
      <c r="Y14" s="1798"/>
      <c r="Z14" s="1798"/>
      <c r="AA14" s="1798"/>
      <c r="AB14" s="1798"/>
      <c r="AC14" s="1798"/>
      <c r="AD14" s="1798"/>
      <c r="AE14" s="1798"/>
      <c r="AF14" s="1798"/>
      <c r="AG14" s="1798"/>
      <c r="AH14" s="1798"/>
      <c r="AI14" s="1798"/>
      <c r="AJ14" s="1798"/>
      <c r="AK14" s="1798"/>
      <c r="AL14" s="1799"/>
      <c r="AM14" s="1791"/>
      <c r="AN14" s="1792"/>
      <c r="AO14" s="1792"/>
      <c r="AP14" s="1793"/>
      <c r="AQ14" s="784"/>
    </row>
    <row r="15" spans="1:43" ht="22.7" customHeight="1">
      <c r="A15" s="1843"/>
      <c r="B15" s="1800" t="s">
        <v>590</v>
      </c>
      <c r="C15" s="1801"/>
      <c r="D15" s="1801"/>
      <c r="E15" s="1801"/>
      <c r="F15" s="1801"/>
      <c r="G15" s="1801"/>
      <c r="H15" s="1801"/>
      <c r="I15" s="1802"/>
      <c r="J15" s="1794" t="s">
        <v>586</v>
      </c>
      <c r="K15" s="1795"/>
      <c r="L15" s="1795"/>
      <c r="M15" s="1795"/>
      <c r="N15" s="1795"/>
      <c r="O15" s="1795"/>
      <c r="P15" s="1795"/>
      <c r="Q15" s="1795"/>
      <c r="R15" s="1795"/>
      <c r="S15" s="1796"/>
      <c r="T15" s="1797" t="s">
        <v>541</v>
      </c>
      <c r="U15" s="1798"/>
      <c r="V15" s="1798"/>
      <c r="W15" s="1798"/>
      <c r="X15" s="1798"/>
      <c r="Y15" s="1798"/>
      <c r="Z15" s="1798"/>
      <c r="AA15" s="1798"/>
      <c r="AB15" s="1798"/>
      <c r="AC15" s="1798"/>
      <c r="AD15" s="1798"/>
      <c r="AE15" s="1798"/>
      <c r="AF15" s="1798"/>
      <c r="AG15" s="1798"/>
      <c r="AH15" s="1798"/>
      <c r="AI15" s="1798"/>
      <c r="AJ15" s="1798"/>
      <c r="AK15" s="1798"/>
      <c r="AL15" s="1799"/>
      <c r="AM15" s="1791"/>
      <c r="AN15" s="1792"/>
      <c r="AO15" s="1792"/>
      <c r="AP15" s="1793"/>
      <c r="AQ15" s="784"/>
    </row>
    <row r="16" spans="1:43" ht="22.7" customHeight="1">
      <c r="A16" s="1843"/>
      <c r="B16" s="1800"/>
      <c r="C16" s="1801"/>
      <c r="D16" s="1801"/>
      <c r="E16" s="1801"/>
      <c r="F16" s="1801"/>
      <c r="G16" s="1801"/>
      <c r="H16" s="1801"/>
      <c r="I16" s="1802"/>
      <c r="J16" s="1794" t="s">
        <v>558</v>
      </c>
      <c r="K16" s="1795"/>
      <c r="L16" s="1795"/>
      <c r="M16" s="1795"/>
      <c r="N16" s="1795"/>
      <c r="O16" s="1795"/>
      <c r="P16" s="1795"/>
      <c r="Q16" s="1795"/>
      <c r="R16" s="1795"/>
      <c r="S16" s="1796"/>
      <c r="T16" s="1797" t="s">
        <v>541</v>
      </c>
      <c r="U16" s="1798"/>
      <c r="V16" s="1798"/>
      <c r="W16" s="1798"/>
      <c r="X16" s="1798"/>
      <c r="Y16" s="1798"/>
      <c r="Z16" s="1798"/>
      <c r="AA16" s="1798"/>
      <c r="AB16" s="1798"/>
      <c r="AC16" s="1798"/>
      <c r="AD16" s="1798"/>
      <c r="AE16" s="1798"/>
      <c r="AF16" s="1798"/>
      <c r="AG16" s="1798"/>
      <c r="AH16" s="1798"/>
      <c r="AI16" s="1798"/>
      <c r="AJ16" s="1798"/>
      <c r="AK16" s="1798"/>
      <c r="AL16" s="1799"/>
      <c r="AM16" s="1791"/>
      <c r="AN16" s="1792"/>
      <c r="AO16" s="1792"/>
      <c r="AP16" s="1793"/>
      <c r="AQ16" s="784"/>
    </row>
    <row r="17" spans="1:43" ht="22.7" customHeight="1">
      <c r="A17" s="1843"/>
      <c r="B17" s="1800"/>
      <c r="C17" s="1801"/>
      <c r="D17" s="1801"/>
      <c r="E17" s="1801"/>
      <c r="F17" s="1801"/>
      <c r="G17" s="1801"/>
      <c r="H17" s="1801"/>
      <c r="I17" s="1802"/>
      <c r="J17" s="1806" t="s">
        <v>598</v>
      </c>
      <c r="K17" s="1807"/>
      <c r="L17" s="1807"/>
      <c r="M17" s="1807"/>
      <c r="N17" s="1807"/>
      <c r="O17" s="1807"/>
      <c r="P17" s="1807"/>
      <c r="Q17" s="1807"/>
      <c r="R17" s="1807"/>
      <c r="S17" s="1808"/>
      <c r="T17" s="1797" t="s">
        <v>541</v>
      </c>
      <c r="U17" s="1798"/>
      <c r="V17" s="1798"/>
      <c r="W17" s="1798"/>
      <c r="X17" s="1798"/>
      <c r="Y17" s="1798"/>
      <c r="Z17" s="1798"/>
      <c r="AA17" s="1798"/>
      <c r="AB17" s="1798"/>
      <c r="AC17" s="1798"/>
      <c r="AD17" s="1798"/>
      <c r="AE17" s="1798"/>
      <c r="AF17" s="1798"/>
      <c r="AG17" s="1798"/>
      <c r="AH17" s="1798"/>
      <c r="AI17" s="1798"/>
      <c r="AJ17" s="1798"/>
      <c r="AK17" s="1798"/>
      <c r="AL17" s="1799"/>
      <c r="AM17" s="796"/>
      <c r="AN17" s="797"/>
      <c r="AO17" s="797"/>
      <c r="AP17" s="798"/>
      <c r="AQ17" s="784"/>
    </row>
    <row r="18" spans="1:43" ht="108.75" customHeight="1">
      <c r="A18" s="1843"/>
      <c r="B18" s="1800"/>
      <c r="C18" s="1801"/>
      <c r="D18" s="1801"/>
      <c r="E18" s="1801"/>
      <c r="F18" s="1801"/>
      <c r="G18" s="1801"/>
      <c r="H18" s="1801"/>
      <c r="I18" s="1802"/>
      <c r="J18" s="1794" t="s">
        <v>587</v>
      </c>
      <c r="K18" s="1795"/>
      <c r="L18" s="1795"/>
      <c r="M18" s="1795"/>
      <c r="N18" s="1795"/>
      <c r="O18" s="1795"/>
      <c r="P18" s="1795"/>
      <c r="Q18" s="1795"/>
      <c r="R18" s="1795"/>
      <c r="S18" s="1796"/>
      <c r="T18" s="1809" t="s">
        <v>541</v>
      </c>
      <c r="U18" s="1810"/>
      <c r="V18" s="1810"/>
      <c r="W18" s="1810"/>
      <c r="X18" s="1810"/>
      <c r="Y18" s="1810"/>
      <c r="Z18" s="1810"/>
      <c r="AA18" s="1810"/>
      <c r="AB18" s="1810"/>
      <c r="AC18" s="1810"/>
      <c r="AD18" s="1810"/>
      <c r="AE18" s="1810"/>
      <c r="AF18" s="1810"/>
      <c r="AG18" s="1810"/>
      <c r="AH18" s="1810"/>
      <c r="AI18" s="1810"/>
      <c r="AJ18" s="1810"/>
      <c r="AK18" s="1810"/>
      <c r="AL18" s="1811"/>
      <c r="AM18" s="1791"/>
      <c r="AN18" s="1792"/>
      <c r="AO18" s="1792"/>
      <c r="AP18" s="1793"/>
      <c r="AQ18" s="784"/>
    </row>
    <row r="19" spans="1:43" ht="22.7" customHeight="1">
      <c r="A19" s="1843"/>
      <c r="B19" s="1803"/>
      <c r="C19" s="1804"/>
      <c r="D19" s="1804"/>
      <c r="E19" s="1804"/>
      <c r="F19" s="1804"/>
      <c r="G19" s="1804"/>
      <c r="H19" s="1804"/>
      <c r="I19" s="1805"/>
      <c r="J19" s="1794" t="s">
        <v>588</v>
      </c>
      <c r="K19" s="1795"/>
      <c r="L19" s="1795"/>
      <c r="M19" s="1795"/>
      <c r="N19" s="1795"/>
      <c r="O19" s="1795"/>
      <c r="P19" s="1795"/>
      <c r="Q19" s="1795"/>
      <c r="R19" s="1795"/>
      <c r="S19" s="1796"/>
      <c r="T19" s="1797" t="s">
        <v>541</v>
      </c>
      <c r="U19" s="1798"/>
      <c r="V19" s="1798"/>
      <c r="W19" s="1798"/>
      <c r="X19" s="1798"/>
      <c r="Y19" s="1798"/>
      <c r="Z19" s="1798"/>
      <c r="AA19" s="1798"/>
      <c r="AB19" s="1798"/>
      <c r="AC19" s="1798"/>
      <c r="AD19" s="1798"/>
      <c r="AE19" s="1798"/>
      <c r="AF19" s="1798"/>
      <c r="AG19" s="1798"/>
      <c r="AH19" s="1798"/>
      <c r="AI19" s="1798"/>
      <c r="AJ19" s="1798"/>
      <c r="AK19" s="1798"/>
      <c r="AL19" s="1799"/>
      <c r="AM19" s="1791"/>
      <c r="AN19" s="1792"/>
      <c r="AO19" s="1792"/>
      <c r="AP19" s="1793"/>
      <c r="AQ19" s="784"/>
    </row>
    <row r="20" spans="1:43" ht="22.7" customHeight="1">
      <c r="A20" s="1843"/>
      <c r="B20" s="1855" t="s">
        <v>578</v>
      </c>
      <c r="C20" s="1856"/>
      <c r="D20" s="1856"/>
      <c r="E20" s="1856"/>
      <c r="F20" s="1856"/>
      <c r="G20" s="1856"/>
      <c r="H20" s="1856"/>
      <c r="I20" s="1857"/>
      <c r="J20" s="1794" t="s">
        <v>586</v>
      </c>
      <c r="K20" s="1795"/>
      <c r="L20" s="1795"/>
      <c r="M20" s="1795"/>
      <c r="N20" s="1795"/>
      <c r="O20" s="1795"/>
      <c r="P20" s="1795"/>
      <c r="Q20" s="1795"/>
      <c r="R20" s="1795"/>
      <c r="S20" s="1796"/>
      <c r="T20" s="1797" t="s">
        <v>541</v>
      </c>
      <c r="U20" s="1798"/>
      <c r="V20" s="1798"/>
      <c r="W20" s="1798"/>
      <c r="X20" s="1798"/>
      <c r="Y20" s="1798"/>
      <c r="Z20" s="1798"/>
      <c r="AA20" s="1798"/>
      <c r="AB20" s="1798"/>
      <c r="AC20" s="1798"/>
      <c r="AD20" s="1798"/>
      <c r="AE20" s="1798"/>
      <c r="AF20" s="1798"/>
      <c r="AG20" s="1798"/>
      <c r="AH20" s="1798"/>
      <c r="AI20" s="1798"/>
      <c r="AJ20" s="1798"/>
      <c r="AK20" s="1798"/>
      <c r="AL20" s="1799"/>
      <c r="AM20" s="1791"/>
      <c r="AN20" s="1792"/>
      <c r="AO20" s="1792"/>
      <c r="AP20" s="1793"/>
      <c r="AQ20" s="784"/>
    </row>
    <row r="21" spans="1:43" ht="22.7" customHeight="1">
      <c r="A21" s="1843"/>
      <c r="B21" s="1844"/>
      <c r="C21" s="1845"/>
      <c r="D21" s="1845"/>
      <c r="E21" s="1845"/>
      <c r="F21" s="1845"/>
      <c r="G21" s="1845"/>
      <c r="H21" s="1845"/>
      <c r="I21" s="1846"/>
      <c r="J21" s="1794" t="s">
        <v>558</v>
      </c>
      <c r="K21" s="1795"/>
      <c r="L21" s="1795"/>
      <c r="M21" s="1795"/>
      <c r="N21" s="1795"/>
      <c r="O21" s="1795"/>
      <c r="P21" s="1795"/>
      <c r="Q21" s="1795"/>
      <c r="R21" s="1795"/>
      <c r="S21" s="1796"/>
      <c r="T21" s="1797" t="s">
        <v>541</v>
      </c>
      <c r="U21" s="1798"/>
      <c r="V21" s="1798"/>
      <c r="W21" s="1798"/>
      <c r="X21" s="1798"/>
      <c r="Y21" s="1798"/>
      <c r="Z21" s="1798"/>
      <c r="AA21" s="1798"/>
      <c r="AB21" s="1798"/>
      <c r="AC21" s="1798"/>
      <c r="AD21" s="1798"/>
      <c r="AE21" s="1798"/>
      <c r="AF21" s="1798"/>
      <c r="AG21" s="1798"/>
      <c r="AH21" s="1798"/>
      <c r="AI21" s="1798"/>
      <c r="AJ21" s="1798"/>
      <c r="AK21" s="1798"/>
      <c r="AL21" s="1799"/>
      <c r="AM21" s="1791"/>
      <c r="AN21" s="1792"/>
      <c r="AO21" s="1792"/>
      <c r="AP21" s="1793"/>
      <c r="AQ21" s="784"/>
    </row>
    <row r="22" spans="1:43" ht="22.7" customHeight="1">
      <c r="A22" s="1843"/>
      <c r="B22" s="1844"/>
      <c r="C22" s="1845"/>
      <c r="D22" s="1845"/>
      <c r="E22" s="1845"/>
      <c r="F22" s="1845"/>
      <c r="G22" s="1845"/>
      <c r="H22" s="1845"/>
      <c r="I22" s="1846"/>
      <c r="J22" s="1806" t="s">
        <v>598</v>
      </c>
      <c r="K22" s="1807"/>
      <c r="L22" s="1807"/>
      <c r="M22" s="1807"/>
      <c r="N22" s="1807"/>
      <c r="O22" s="1807"/>
      <c r="P22" s="1807"/>
      <c r="Q22" s="1807"/>
      <c r="R22" s="1807"/>
      <c r="S22" s="1808"/>
      <c r="T22" s="793"/>
      <c r="U22" s="794"/>
      <c r="V22" s="794"/>
      <c r="W22" s="794"/>
      <c r="X22" s="794"/>
      <c r="Y22" s="794"/>
      <c r="Z22" s="794"/>
      <c r="AA22" s="794"/>
      <c r="AB22" s="794"/>
      <c r="AC22" s="794"/>
      <c r="AD22" s="794"/>
      <c r="AE22" s="794"/>
      <c r="AF22" s="794"/>
      <c r="AG22" s="794"/>
      <c r="AH22" s="794"/>
      <c r="AI22" s="794"/>
      <c r="AJ22" s="794"/>
      <c r="AK22" s="794"/>
      <c r="AL22" s="795"/>
      <c r="AM22" s="796"/>
      <c r="AN22" s="797"/>
      <c r="AO22" s="797"/>
      <c r="AP22" s="798"/>
      <c r="AQ22" s="784"/>
    </row>
    <row r="23" spans="1:43" ht="108.75" customHeight="1">
      <c r="A23" s="1843"/>
      <c r="B23" s="1847"/>
      <c r="C23" s="1848"/>
      <c r="D23" s="1848"/>
      <c r="E23" s="1848"/>
      <c r="F23" s="1848"/>
      <c r="G23" s="1848"/>
      <c r="H23" s="1848"/>
      <c r="I23" s="1849"/>
      <c r="J23" s="1794" t="s">
        <v>587</v>
      </c>
      <c r="K23" s="1795"/>
      <c r="L23" s="1795"/>
      <c r="M23" s="1795"/>
      <c r="N23" s="1795"/>
      <c r="O23" s="1795"/>
      <c r="P23" s="1795"/>
      <c r="Q23" s="1795"/>
      <c r="R23" s="1795"/>
      <c r="S23" s="1796"/>
      <c r="T23" s="1809" t="s">
        <v>541</v>
      </c>
      <c r="U23" s="1810"/>
      <c r="V23" s="1810"/>
      <c r="W23" s="1810"/>
      <c r="X23" s="1810"/>
      <c r="Y23" s="1810"/>
      <c r="Z23" s="1810"/>
      <c r="AA23" s="1810"/>
      <c r="AB23" s="1810"/>
      <c r="AC23" s="1810"/>
      <c r="AD23" s="1810"/>
      <c r="AE23" s="1810"/>
      <c r="AF23" s="1810"/>
      <c r="AG23" s="1810"/>
      <c r="AH23" s="1810"/>
      <c r="AI23" s="1810"/>
      <c r="AJ23" s="1810"/>
      <c r="AK23" s="1810"/>
      <c r="AL23" s="1811"/>
      <c r="AM23" s="1791"/>
      <c r="AN23" s="1792"/>
      <c r="AO23" s="1792"/>
      <c r="AP23" s="1793"/>
      <c r="AQ23" s="784"/>
    </row>
    <row r="24" spans="1:43" ht="21.95" customHeight="1">
      <c r="A24" s="1843"/>
      <c r="B24" s="1812" t="s">
        <v>591</v>
      </c>
      <c r="C24" s="1813"/>
      <c r="D24" s="1813"/>
      <c r="E24" s="1813"/>
      <c r="F24" s="1813"/>
      <c r="G24" s="1813"/>
      <c r="H24" s="1813"/>
      <c r="I24" s="1814"/>
      <c r="J24" s="1794" t="s">
        <v>586</v>
      </c>
      <c r="K24" s="1795"/>
      <c r="L24" s="1795"/>
      <c r="M24" s="1795"/>
      <c r="N24" s="1795"/>
      <c r="O24" s="1795"/>
      <c r="P24" s="1795"/>
      <c r="Q24" s="1795"/>
      <c r="R24" s="1795"/>
      <c r="S24" s="1796"/>
      <c r="T24" s="1797" t="s">
        <v>541</v>
      </c>
      <c r="U24" s="1798"/>
      <c r="V24" s="1798"/>
      <c r="W24" s="1798"/>
      <c r="X24" s="1798"/>
      <c r="Y24" s="1798"/>
      <c r="Z24" s="1798"/>
      <c r="AA24" s="1798"/>
      <c r="AB24" s="1798"/>
      <c r="AC24" s="1798"/>
      <c r="AD24" s="1798"/>
      <c r="AE24" s="1798"/>
      <c r="AF24" s="1798"/>
      <c r="AG24" s="1798"/>
      <c r="AH24" s="1798"/>
      <c r="AI24" s="1798"/>
      <c r="AJ24" s="1798"/>
      <c r="AK24" s="1798"/>
      <c r="AL24" s="1799"/>
      <c r="AM24" s="1791"/>
      <c r="AN24" s="1792"/>
      <c r="AO24" s="1792"/>
      <c r="AP24" s="1793"/>
      <c r="AQ24" s="784"/>
    </row>
    <row r="25" spans="1:43" ht="22.7" customHeight="1">
      <c r="A25" s="1843"/>
      <c r="B25" s="1800"/>
      <c r="C25" s="1801"/>
      <c r="D25" s="1801"/>
      <c r="E25" s="1801"/>
      <c r="F25" s="1801"/>
      <c r="G25" s="1801"/>
      <c r="H25" s="1801"/>
      <c r="I25" s="1802"/>
      <c r="J25" s="1794" t="s">
        <v>558</v>
      </c>
      <c r="K25" s="1795"/>
      <c r="L25" s="1795"/>
      <c r="M25" s="1795"/>
      <c r="N25" s="1795"/>
      <c r="O25" s="1795"/>
      <c r="P25" s="1795"/>
      <c r="Q25" s="1795"/>
      <c r="R25" s="1795"/>
      <c r="S25" s="1796"/>
      <c r="T25" s="1797" t="s">
        <v>541</v>
      </c>
      <c r="U25" s="1798"/>
      <c r="V25" s="1798"/>
      <c r="W25" s="1798"/>
      <c r="X25" s="1798"/>
      <c r="Y25" s="1798"/>
      <c r="Z25" s="1798"/>
      <c r="AA25" s="1798"/>
      <c r="AB25" s="1798"/>
      <c r="AC25" s="1798"/>
      <c r="AD25" s="1798"/>
      <c r="AE25" s="1798"/>
      <c r="AF25" s="1798"/>
      <c r="AG25" s="1798"/>
      <c r="AH25" s="1798"/>
      <c r="AI25" s="1798"/>
      <c r="AJ25" s="1798"/>
      <c r="AK25" s="1798"/>
      <c r="AL25" s="1799"/>
      <c r="AM25" s="1791"/>
      <c r="AN25" s="1792"/>
      <c r="AO25" s="1792"/>
      <c r="AP25" s="1793"/>
      <c r="AQ25" s="784"/>
    </row>
    <row r="26" spans="1:43" ht="22.7" customHeight="1">
      <c r="A26" s="1843"/>
      <c r="B26" s="1800"/>
      <c r="C26" s="1801"/>
      <c r="D26" s="1801"/>
      <c r="E26" s="1801"/>
      <c r="F26" s="1801"/>
      <c r="G26" s="1801"/>
      <c r="H26" s="1801"/>
      <c r="I26" s="1802"/>
      <c r="J26" s="1806" t="s">
        <v>598</v>
      </c>
      <c r="K26" s="1807"/>
      <c r="L26" s="1807"/>
      <c r="M26" s="1807"/>
      <c r="N26" s="1807"/>
      <c r="O26" s="1807"/>
      <c r="P26" s="1807"/>
      <c r="Q26" s="1807"/>
      <c r="R26" s="1807"/>
      <c r="S26" s="1808"/>
      <c r="T26" s="1797" t="s">
        <v>541</v>
      </c>
      <c r="U26" s="1798"/>
      <c r="V26" s="1798"/>
      <c r="W26" s="1798"/>
      <c r="X26" s="1798"/>
      <c r="Y26" s="1798"/>
      <c r="Z26" s="1798"/>
      <c r="AA26" s="1798"/>
      <c r="AB26" s="1798"/>
      <c r="AC26" s="1798"/>
      <c r="AD26" s="1798"/>
      <c r="AE26" s="1798"/>
      <c r="AF26" s="1798"/>
      <c r="AG26" s="1798"/>
      <c r="AH26" s="1798"/>
      <c r="AI26" s="1798"/>
      <c r="AJ26" s="1798"/>
      <c r="AK26" s="1798"/>
      <c r="AL26" s="1799"/>
      <c r="AM26" s="796"/>
      <c r="AN26" s="797"/>
      <c r="AO26" s="797"/>
      <c r="AP26" s="798"/>
      <c r="AQ26" s="784"/>
    </row>
    <row r="27" spans="1:43" ht="109.7" customHeight="1">
      <c r="A27" s="1843"/>
      <c r="B27" s="1803"/>
      <c r="C27" s="1804"/>
      <c r="D27" s="1804"/>
      <c r="E27" s="1804"/>
      <c r="F27" s="1804"/>
      <c r="G27" s="1804"/>
      <c r="H27" s="1804"/>
      <c r="I27" s="1805"/>
      <c r="J27" s="1794" t="s">
        <v>587</v>
      </c>
      <c r="K27" s="1795"/>
      <c r="L27" s="1795"/>
      <c r="M27" s="1795"/>
      <c r="N27" s="1795"/>
      <c r="O27" s="1795"/>
      <c r="P27" s="1795"/>
      <c r="Q27" s="1795"/>
      <c r="R27" s="1795"/>
      <c r="S27" s="1796"/>
      <c r="T27" s="1809" t="s">
        <v>541</v>
      </c>
      <c r="U27" s="1810"/>
      <c r="V27" s="1810"/>
      <c r="W27" s="1810"/>
      <c r="X27" s="1810"/>
      <c r="Y27" s="1810"/>
      <c r="Z27" s="1810"/>
      <c r="AA27" s="1810"/>
      <c r="AB27" s="1810"/>
      <c r="AC27" s="1810"/>
      <c r="AD27" s="1810"/>
      <c r="AE27" s="1810"/>
      <c r="AF27" s="1810"/>
      <c r="AG27" s="1810"/>
      <c r="AH27" s="1810"/>
      <c r="AI27" s="1810"/>
      <c r="AJ27" s="1810"/>
      <c r="AK27" s="1810"/>
      <c r="AL27" s="1811"/>
      <c r="AM27" s="1791"/>
      <c r="AN27" s="1792"/>
      <c r="AO27" s="1792"/>
      <c r="AP27" s="1793"/>
      <c r="AQ27" s="784"/>
    </row>
    <row r="28" spans="1:43" ht="22.7" customHeight="1">
      <c r="A28" s="1829"/>
      <c r="B28" s="1800" t="s">
        <v>592</v>
      </c>
      <c r="C28" s="1801"/>
      <c r="D28" s="1801"/>
      <c r="E28" s="1801"/>
      <c r="F28" s="1801"/>
      <c r="G28" s="1801"/>
      <c r="H28" s="1801"/>
      <c r="I28" s="1802"/>
      <c r="J28" s="1794" t="s">
        <v>586</v>
      </c>
      <c r="K28" s="1795"/>
      <c r="L28" s="1795"/>
      <c r="M28" s="1795"/>
      <c r="N28" s="1795"/>
      <c r="O28" s="1795"/>
      <c r="P28" s="1795"/>
      <c r="Q28" s="1795"/>
      <c r="R28" s="1795"/>
      <c r="S28" s="1796"/>
      <c r="T28" s="1797" t="s">
        <v>541</v>
      </c>
      <c r="U28" s="1798"/>
      <c r="V28" s="1798"/>
      <c r="W28" s="1798"/>
      <c r="X28" s="1798"/>
      <c r="Y28" s="1798"/>
      <c r="Z28" s="1798"/>
      <c r="AA28" s="1798"/>
      <c r="AB28" s="1798"/>
      <c r="AC28" s="1798"/>
      <c r="AD28" s="1798"/>
      <c r="AE28" s="1798"/>
      <c r="AF28" s="1798"/>
      <c r="AG28" s="1798"/>
      <c r="AH28" s="1798"/>
      <c r="AI28" s="1798"/>
      <c r="AJ28" s="1798"/>
      <c r="AK28" s="1798"/>
      <c r="AL28" s="1799"/>
      <c r="AM28" s="1791"/>
      <c r="AN28" s="1792"/>
      <c r="AO28" s="1792"/>
      <c r="AP28" s="1793"/>
      <c r="AQ28" s="784"/>
    </row>
    <row r="29" spans="1:43" ht="22.7" customHeight="1">
      <c r="A29" s="1829"/>
      <c r="B29" s="1800"/>
      <c r="C29" s="1801"/>
      <c r="D29" s="1801"/>
      <c r="E29" s="1801"/>
      <c r="F29" s="1801"/>
      <c r="G29" s="1801"/>
      <c r="H29" s="1801"/>
      <c r="I29" s="1802"/>
      <c r="J29" s="1794" t="s">
        <v>558</v>
      </c>
      <c r="K29" s="1795"/>
      <c r="L29" s="1795"/>
      <c r="M29" s="1795"/>
      <c r="N29" s="1795"/>
      <c r="O29" s="1795"/>
      <c r="P29" s="1795"/>
      <c r="Q29" s="1795"/>
      <c r="R29" s="1795"/>
      <c r="S29" s="1796"/>
      <c r="T29" s="1797" t="s">
        <v>541</v>
      </c>
      <c r="U29" s="1798"/>
      <c r="V29" s="1798"/>
      <c r="W29" s="1798"/>
      <c r="X29" s="1798"/>
      <c r="Y29" s="1798"/>
      <c r="Z29" s="1798"/>
      <c r="AA29" s="1798"/>
      <c r="AB29" s="1798"/>
      <c r="AC29" s="1798"/>
      <c r="AD29" s="1798"/>
      <c r="AE29" s="1798"/>
      <c r="AF29" s="1798"/>
      <c r="AG29" s="1798"/>
      <c r="AH29" s="1798"/>
      <c r="AI29" s="1798"/>
      <c r="AJ29" s="1798"/>
      <c r="AK29" s="1798"/>
      <c r="AL29" s="1799"/>
      <c r="AM29" s="1791"/>
      <c r="AN29" s="1792"/>
      <c r="AO29" s="1792"/>
      <c r="AP29" s="1793"/>
      <c r="AQ29" s="784"/>
    </row>
    <row r="30" spans="1:43" ht="22.7" customHeight="1">
      <c r="A30" s="1829"/>
      <c r="B30" s="1800"/>
      <c r="C30" s="1801"/>
      <c r="D30" s="1801"/>
      <c r="E30" s="1801"/>
      <c r="F30" s="1801"/>
      <c r="G30" s="1801"/>
      <c r="H30" s="1801"/>
      <c r="I30" s="1802"/>
      <c r="J30" s="1806" t="s">
        <v>598</v>
      </c>
      <c r="K30" s="1807"/>
      <c r="L30" s="1807"/>
      <c r="M30" s="1807"/>
      <c r="N30" s="1807"/>
      <c r="O30" s="1807"/>
      <c r="P30" s="1807"/>
      <c r="Q30" s="1807"/>
      <c r="R30" s="1807"/>
      <c r="S30" s="1808"/>
      <c r="T30" s="793"/>
      <c r="U30" s="794"/>
      <c r="V30" s="794"/>
      <c r="W30" s="794"/>
      <c r="X30" s="794"/>
      <c r="Y30" s="794"/>
      <c r="Z30" s="794"/>
      <c r="AA30" s="794"/>
      <c r="AB30" s="794"/>
      <c r="AC30" s="794"/>
      <c r="AD30" s="794"/>
      <c r="AE30" s="794"/>
      <c r="AF30" s="794"/>
      <c r="AG30" s="794"/>
      <c r="AH30" s="794"/>
      <c r="AI30" s="794"/>
      <c r="AJ30" s="794"/>
      <c r="AK30" s="794"/>
      <c r="AL30" s="795"/>
      <c r="AM30" s="796"/>
      <c r="AN30" s="797"/>
      <c r="AO30" s="797"/>
      <c r="AP30" s="798"/>
      <c r="AQ30" s="784"/>
    </row>
    <row r="31" spans="1:43" ht="108.75" customHeight="1">
      <c r="A31" s="1829"/>
      <c r="B31" s="1800"/>
      <c r="C31" s="1801"/>
      <c r="D31" s="1801"/>
      <c r="E31" s="1801"/>
      <c r="F31" s="1801"/>
      <c r="G31" s="1801"/>
      <c r="H31" s="1801"/>
      <c r="I31" s="1802"/>
      <c r="J31" s="1794" t="s">
        <v>587</v>
      </c>
      <c r="K31" s="1795"/>
      <c r="L31" s="1795"/>
      <c r="M31" s="1795"/>
      <c r="N31" s="1795"/>
      <c r="O31" s="1795"/>
      <c r="P31" s="1795"/>
      <c r="Q31" s="1795"/>
      <c r="R31" s="1795"/>
      <c r="S31" s="1796"/>
      <c r="T31" s="1809" t="s">
        <v>541</v>
      </c>
      <c r="U31" s="1810"/>
      <c r="V31" s="1810"/>
      <c r="W31" s="1810"/>
      <c r="X31" s="1810"/>
      <c r="Y31" s="1810"/>
      <c r="Z31" s="1810"/>
      <c r="AA31" s="1810"/>
      <c r="AB31" s="1810"/>
      <c r="AC31" s="1810"/>
      <c r="AD31" s="1810"/>
      <c r="AE31" s="1810"/>
      <c r="AF31" s="1810"/>
      <c r="AG31" s="1810"/>
      <c r="AH31" s="1810"/>
      <c r="AI31" s="1810"/>
      <c r="AJ31" s="1810"/>
      <c r="AK31" s="1810"/>
      <c r="AL31" s="1811"/>
      <c r="AM31" s="1791"/>
      <c r="AN31" s="1792"/>
      <c r="AO31" s="1792"/>
      <c r="AP31" s="1793"/>
      <c r="AQ31" s="784"/>
    </row>
    <row r="32" spans="1:43" ht="22.7" customHeight="1">
      <c r="A32" s="1829"/>
      <c r="B32" s="1803"/>
      <c r="C32" s="1804"/>
      <c r="D32" s="1804"/>
      <c r="E32" s="1804"/>
      <c r="F32" s="1804"/>
      <c r="G32" s="1804"/>
      <c r="H32" s="1804"/>
      <c r="I32" s="1805"/>
      <c r="J32" s="1794" t="s">
        <v>588</v>
      </c>
      <c r="K32" s="1795"/>
      <c r="L32" s="1795"/>
      <c r="M32" s="1795"/>
      <c r="N32" s="1795"/>
      <c r="O32" s="1795"/>
      <c r="P32" s="1795"/>
      <c r="Q32" s="1795"/>
      <c r="R32" s="1795"/>
      <c r="S32" s="1796"/>
      <c r="T32" s="1797" t="s">
        <v>541</v>
      </c>
      <c r="U32" s="1798"/>
      <c r="V32" s="1798"/>
      <c r="W32" s="1798"/>
      <c r="X32" s="1798"/>
      <c r="Y32" s="1798"/>
      <c r="Z32" s="1798"/>
      <c r="AA32" s="1798"/>
      <c r="AB32" s="1798"/>
      <c r="AC32" s="1798"/>
      <c r="AD32" s="1798"/>
      <c r="AE32" s="1798"/>
      <c r="AF32" s="1798"/>
      <c r="AG32" s="1798"/>
      <c r="AH32" s="1798"/>
      <c r="AI32" s="1798"/>
      <c r="AJ32" s="1798"/>
      <c r="AK32" s="1798"/>
      <c r="AL32" s="1799"/>
      <c r="AM32" s="1791"/>
      <c r="AN32" s="1792"/>
      <c r="AO32" s="1792"/>
      <c r="AP32" s="1793"/>
      <c r="AQ32" s="784"/>
    </row>
    <row r="33" spans="1:233" ht="22.7" customHeight="1">
      <c r="A33" s="1829"/>
      <c r="B33" s="1800" t="s">
        <v>593</v>
      </c>
      <c r="C33" s="1801"/>
      <c r="D33" s="1801"/>
      <c r="E33" s="1801"/>
      <c r="F33" s="1801"/>
      <c r="G33" s="1801"/>
      <c r="H33" s="1801"/>
      <c r="I33" s="1802"/>
      <c r="J33" s="1794" t="s">
        <v>586</v>
      </c>
      <c r="K33" s="1795"/>
      <c r="L33" s="1795"/>
      <c r="M33" s="1795"/>
      <c r="N33" s="1795"/>
      <c r="O33" s="1795"/>
      <c r="P33" s="1795"/>
      <c r="Q33" s="1795"/>
      <c r="R33" s="1795"/>
      <c r="S33" s="1796"/>
      <c r="T33" s="1797" t="s">
        <v>541</v>
      </c>
      <c r="U33" s="1798"/>
      <c r="V33" s="1798"/>
      <c r="W33" s="1798"/>
      <c r="X33" s="1798"/>
      <c r="Y33" s="1798"/>
      <c r="Z33" s="1798"/>
      <c r="AA33" s="1798"/>
      <c r="AB33" s="1798"/>
      <c r="AC33" s="1798"/>
      <c r="AD33" s="1798"/>
      <c r="AE33" s="1798"/>
      <c r="AF33" s="1798"/>
      <c r="AG33" s="1798"/>
      <c r="AH33" s="1798"/>
      <c r="AI33" s="1798"/>
      <c r="AJ33" s="1798"/>
      <c r="AK33" s="1798"/>
      <c r="AL33" s="1799"/>
      <c r="AM33" s="1791"/>
      <c r="AN33" s="1792"/>
      <c r="AO33" s="1792"/>
      <c r="AP33" s="1793"/>
      <c r="AQ33" s="784"/>
    </row>
    <row r="34" spans="1:233" ht="22.7" customHeight="1">
      <c r="A34" s="1829"/>
      <c r="B34" s="1800"/>
      <c r="C34" s="1801"/>
      <c r="D34" s="1801"/>
      <c r="E34" s="1801"/>
      <c r="F34" s="1801"/>
      <c r="G34" s="1801"/>
      <c r="H34" s="1801"/>
      <c r="I34" s="1802"/>
      <c r="J34" s="1794" t="s">
        <v>558</v>
      </c>
      <c r="K34" s="1795"/>
      <c r="L34" s="1795"/>
      <c r="M34" s="1795"/>
      <c r="N34" s="1795"/>
      <c r="O34" s="1795"/>
      <c r="P34" s="1795"/>
      <c r="Q34" s="1795"/>
      <c r="R34" s="1795"/>
      <c r="S34" s="1796"/>
      <c r="T34" s="1797" t="s">
        <v>541</v>
      </c>
      <c r="U34" s="1798"/>
      <c r="V34" s="1798"/>
      <c r="W34" s="1798"/>
      <c r="X34" s="1798"/>
      <c r="Y34" s="1798"/>
      <c r="Z34" s="1798"/>
      <c r="AA34" s="1798"/>
      <c r="AB34" s="1798"/>
      <c r="AC34" s="1798"/>
      <c r="AD34" s="1798"/>
      <c r="AE34" s="1798"/>
      <c r="AF34" s="1798"/>
      <c r="AG34" s="1798"/>
      <c r="AH34" s="1798"/>
      <c r="AI34" s="1798"/>
      <c r="AJ34" s="1798"/>
      <c r="AK34" s="1798"/>
      <c r="AL34" s="1799"/>
      <c r="AM34" s="1791"/>
      <c r="AN34" s="1792"/>
      <c r="AO34" s="1792"/>
      <c r="AP34" s="1793"/>
      <c r="AQ34" s="784"/>
    </row>
    <row r="35" spans="1:233" ht="22.7" customHeight="1">
      <c r="A35" s="1829"/>
      <c r="B35" s="1800"/>
      <c r="C35" s="1801"/>
      <c r="D35" s="1801"/>
      <c r="E35" s="1801"/>
      <c r="F35" s="1801"/>
      <c r="G35" s="1801"/>
      <c r="H35" s="1801"/>
      <c r="I35" s="1802"/>
      <c r="J35" s="1806" t="s">
        <v>598</v>
      </c>
      <c r="K35" s="1807"/>
      <c r="L35" s="1807"/>
      <c r="M35" s="1807"/>
      <c r="N35" s="1807"/>
      <c r="O35" s="1807"/>
      <c r="P35" s="1807"/>
      <c r="Q35" s="1807"/>
      <c r="R35" s="1807"/>
      <c r="S35" s="1808"/>
      <c r="T35" s="1797" t="s">
        <v>541</v>
      </c>
      <c r="U35" s="1798"/>
      <c r="V35" s="1798"/>
      <c r="W35" s="1798"/>
      <c r="X35" s="1798"/>
      <c r="Y35" s="1798"/>
      <c r="Z35" s="1798"/>
      <c r="AA35" s="1798"/>
      <c r="AB35" s="1798"/>
      <c r="AC35" s="1798"/>
      <c r="AD35" s="1798"/>
      <c r="AE35" s="1798"/>
      <c r="AF35" s="1798"/>
      <c r="AG35" s="1798"/>
      <c r="AH35" s="1798"/>
      <c r="AI35" s="1798"/>
      <c r="AJ35" s="1798"/>
      <c r="AK35" s="1798"/>
      <c r="AL35" s="1799"/>
      <c r="AM35" s="796"/>
      <c r="AN35" s="797"/>
      <c r="AO35" s="797"/>
      <c r="AP35" s="798"/>
      <c r="AQ35" s="784"/>
    </row>
    <row r="36" spans="1:233" ht="108.75" customHeight="1">
      <c r="A36" s="1829"/>
      <c r="B36" s="1800"/>
      <c r="C36" s="1801"/>
      <c r="D36" s="1801"/>
      <c r="E36" s="1801"/>
      <c r="F36" s="1801"/>
      <c r="G36" s="1801"/>
      <c r="H36" s="1801"/>
      <c r="I36" s="1802"/>
      <c r="J36" s="1794" t="s">
        <v>587</v>
      </c>
      <c r="K36" s="1795"/>
      <c r="L36" s="1795"/>
      <c r="M36" s="1795"/>
      <c r="N36" s="1795"/>
      <c r="O36" s="1795"/>
      <c r="P36" s="1795"/>
      <c r="Q36" s="1795"/>
      <c r="R36" s="1795"/>
      <c r="S36" s="1796"/>
      <c r="T36" s="1809" t="s">
        <v>541</v>
      </c>
      <c r="U36" s="1810"/>
      <c r="V36" s="1810"/>
      <c r="W36" s="1810"/>
      <c r="X36" s="1810"/>
      <c r="Y36" s="1810"/>
      <c r="Z36" s="1810"/>
      <c r="AA36" s="1810"/>
      <c r="AB36" s="1810"/>
      <c r="AC36" s="1810"/>
      <c r="AD36" s="1810"/>
      <c r="AE36" s="1810"/>
      <c r="AF36" s="1810"/>
      <c r="AG36" s="1810"/>
      <c r="AH36" s="1810"/>
      <c r="AI36" s="1810"/>
      <c r="AJ36" s="1810"/>
      <c r="AK36" s="1810"/>
      <c r="AL36" s="1811"/>
      <c r="AM36" s="1791"/>
      <c r="AN36" s="1792"/>
      <c r="AO36" s="1792"/>
      <c r="AP36" s="1793"/>
      <c r="AQ36" s="784"/>
    </row>
    <row r="37" spans="1:233" ht="22.7" customHeight="1" thickBot="1">
      <c r="A37" s="1830"/>
      <c r="B37" s="1826"/>
      <c r="C37" s="1827"/>
      <c r="D37" s="1827"/>
      <c r="E37" s="1827"/>
      <c r="F37" s="1827"/>
      <c r="G37" s="1827"/>
      <c r="H37" s="1827"/>
      <c r="I37" s="1828"/>
      <c r="J37" s="1816" t="s">
        <v>588</v>
      </c>
      <c r="K37" s="1817"/>
      <c r="L37" s="1817"/>
      <c r="M37" s="1817"/>
      <c r="N37" s="1817"/>
      <c r="O37" s="1817"/>
      <c r="P37" s="1817"/>
      <c r="Q37" s="1817"/>
      <c r="R37" s="1817"/>
      <c r="S37" s="1818"/>
      <c r="T37" s="1819" t="s">
        <v>541</v>
      </c>
      <c r="U37" s="1820"/>
      <c r="V37" s="1820"/>
      <c r="W37" s="1820"/>
      <c r="X37" s="1820"/>
      <c r="Y37" s="1820"/>
      <c r="Z37" s="1820"/>
      <c r="AA37" s="1820"/>
      <c r="AB37" s="1820"/>
      <c r="AC37" s="1820"/>
      <c r="AD37" s="1820"/>
      <c r="AE37" s="1820"/>
      <c r="AF37" s="1820"/>
      <c r="AG37" s="1820"/>
      <c r="AH37" s="1820"/>
      <c r="AI37" s="1820"/>
      <c r="AJ37" s="1820"/>
      <c r="AK37" s="1820"/>
      <c r="AL37" s="1821"/>
      <c r="AM37" s="1822"/>
      <c r="AN37" s="1823"/>
      <c r="AO37" s="1823"/>
      <c r="AP37" s="1824"/>
      <c r="AQ37" s="784"/>
    </row>
    <row r="38" spans="1:233" ht="22.7" customHeight="1">
      <c r="A38" s="784"/>
      <c r="B38" s="787"/>
      <c r="C38" s="1825"/>
      <c r="D38" s="1825"/>
      <c r="E38" s="1825"/>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c r="AL38" s="1825"/>
      <c r="AM38" s="1825"/>
      <c r="AN38" s="1825"/>
      <c r="AO38" s="1825"/>
      <c r="AP38" s="1825"/>
      <c r="AQ38" s="784"/>
    </row>
    <row r="39" spans="1:233" ht="27" customHeight="1">
      <c r="A39" s="788" t="s">
        <v>594</v>
      </c>
      <c r="B39" s="788"/>
      <c r="C39" s="1815" t="s">
        <v>595</v>
      </c>
      <c r="D39" s="1815"/>
      <c r="E39" s="1815"/>
      <c r="F39" s="1815"/>
      <c r="G39" s="1815"/>
      <c r="H39" s="1815"/>
      <c r="I39" s="1815"/>
      <c r="J39" s="1815"/>
      <c r="K39" s="1815"/>
      <c r="L39" s="1815"/>
      <c r="M39" s="1815"/>
      <c r="N39" s="1815"/>
      <c r="O39" s="1815"/>
      <c r="P39" s="1815"/>
      <c r="Q39" s="1815"/>
      <c r="R39" s="1815"/>
      <c r="S39" s="1815"/>
      <c r="T39" s="1815"/>
      <c r="U39" s="1815"/>
      <c r="V39" s="1815"/>
      <c r="W39" s="1815"/>
      <c r="X39" s="1815"/>
      <c r="Y39" s="1815"/>
      <c r="Z39" s="1815"/>
      <c r="AA39" s="1815"/>
      <c r="AB39" s="1815"/>
      <c r="AC39" s="1815"/>
      <c r="AD39" s="1815"/>
      <c r="AE39" s="1815"/>
      <c r="AF39" s="1815"/>
      <c r="AG39" s="1815"/>
      <c r="AH39" s="1815"/>
      <c r="AI39" s="1815"/>
      <c r="AJ39" s="1815"/>
      <c r="AK39" s="1815"/>
      <c r="AL39" s="1815"/>
      <c r="AM39" s="1815"/>
      <c r="AN39" s="1815"/>
      <c r="AO39" s="1815"/>
      <c r="AP39" s="1815"/>
      <c r="AQ39" s="789"/>
      <c r="AR39" s="790"/>
      <c r="AS39" s="790"/>
      <c r="AT39" s="790"/>
      <c r="AU39" s="790"/>
      <c r="AV39" s="790"/>
      <c r="AW39" s="790"/>
      <c r="AX39" s="790"/>
      <c r="AY39" s="790"/>
      <c r="AZ39" s="790"/>
      <c r="BA39" s="790"/>
      <c r="BB39" s="790"/>
      <c r="BC39" s="790"/>
      <c r="BD39" s="790"/>
      <c r="BE39" s="790"/>
      <c r="BF39" s="790"/>
      <c r="BG39" s="790"/>
      <c r="BH39" s="790"/>
      <c r="BI39" s="790"/>
      <c r="BJ39" s="790"/>
      <c r="BK39" s="790"/>
      <c r="BL39" s="790"/>
      <c r="BM39" s="790"/>
      <c r="BN39" s="790"/>
      <c r="BO39" s="790"/>
      <c r="BP39" s="790"/>
      <c r="BQ39" s="790"/>
      <c r="BR39" s="790"/>
      <c r="BS39" s="790"/>
      <c r="BT39" s="790"/>
      <c r="BU39" s="790"/>
      <c r="BV39" s="790"/>
      <c r="BW39" s="790"/>
      <c r="BX39" s="790"/>
      <c r="BY39" s="790"/>
      <c r="BZ39" s="790"/>
      <c r="CA39" s="790"/>
      <c r="CB39" s="790"/>
      <c r="CC39" s="790"/>
      <c r="CD39" s="790"/>
      <c r="CE39" s="790"/>
      <c r="CF39" s="790"/>
      <c r="CG39" s="790"/>
      <c r="CH39" s="790"/>
      <c r="CI39" s="790"/>
      <c r="CJ39" s="790"/>
      <c r="CK39" s="790"/>
      <c r="CL39" s="790"/>
      <c r="CM39" s="790"/>
      <c r="CN39" s="790"/>
      <c r="CO39" s="790"/>
      <c r="CP39" s="790"/>
      <c r="CQ39" s="790"/>
      <c r="CR39" s="790"/>
      <c r="CS39" s="790"/>
      <c r="CT39" s="790"/>
      <c r="CU39" s="790"/>
      <c r="CV39" s="790"/>
      <c r="CW39" s="790"/>
      <c r="CX39" s="790"/>
      <c r="CY39" s="790"/>
      <c r="CZ39" s="790"/>
      <c r="DA39" s="790"/>
      <c r="DB39" s="790"/>
      <c r="DC39" s="790"/>
      <c r="DD39" s="790"/>
      <c r="DE39" s="790"/>
      <c r="DF39" s="790"/>
      <c r="DG39" s="790"/>
      <c r="DH39" s="790"/>
      <c r="DI39" s="790"/>
      <c r="DJ39" s="790"/>
      <c r="DK39" s="790"/>
      <c r="DL39" s="790"/>
      <c r="DM39" s="790"/>
      <c r="DN39" s="790"/>
      <c r="DO39" s="790"/>
      <c r="DP39" s="790"/>
      <c r="DQ39" s="790"/>
      <c r="DR39" s="790"/>
      <c r="DS39" s="790"/>
      <c r="DT39" s="790"/>
      <c r="DU39" s="790"/>
      <c r="DV39" s="790"/>
      <c r="DW39" s="790"/>
      <c r="DX39" s="790"/>
      <c r="DY39" s="790"/>
      <c r="DZ39" s="790"/>
      <c r="EA39" s="790"/>
      <c r="EB39" s="790"/>
      <c r="EC39" s="790"/>
      <c r="ED39" s="790"/>
      <c r="EE39" s="790"/>
      <c r="EF39" s="790"/>
      <c r="EG39" s="790"/>
      <c r="EH39" s="790"/>
      <c r="EI39" s="790"/>
      <c r="EJ39" s="790"/>
      <c r="EK39" s="790"/>
      <c r="EL39" s="790"/>
      <c r="EM39" s="790"/>
      <c r="EN39" s="790"/>
      <c r="EO39" s="790"/>
      <c r="EP39" s="790"/>
      <c r="EQ39" s="790"/>
      <c r="ER39" s="790"/>
      <c r="ES39" s="790"/>
      <c r="ET39" s="790"/>
      <c r="EU39" s="790"/>
      <c r="EV39" s="790"/>
      <c r="EW39" s="790"/>
      <c r="EX39" s="790"/>
      <c r="EY39" s="790"/>
      <c r="EZ39" s="790"/>
      <c r="FA39" s="790"/>
      <c r="FB39" s="790"/>
      <c r="FC39" s="790"/>
      <c r="FD39" s="790"/>
      <c r="FE39" s="790"/>
      <c r="FF39" s="790"/>
      <c r="FG39" s="790"/>
      <c r="FH39" s="790"/>
      <c r="FI39" s="790"/>
      <c r="FJ39" s="790"/>
      <c r="FK39" s="790"/>
      <c r="FL39" s="790"/>
      <c r="FM39" s="790"/>
      <c r="FN39" s="790"/>
      <c r="FO39" s="790"/>
      <c r="FP39" s="790"/>
      <c r="FQ39" s="790"/>
      <c r="FR39" s="790"/>
      <c r="FS39" s="790"/>
      <c r="FT39" s="790"/>
      <c r="FU39" s="790"/>
      <c r="FV39" s="790"/>
      <c r="FW39" s="790"/>
      <c r="FX39" s="790"/>
      <c r="FY39" s="790"/>
      <c r="FZ39" s="790"/>
      <c r="GA39" s="790"/>
      <c r="GB39" s="790"/>
      <c r="GC39" s="790"/>
      <c r="GD39" s="790"/>
      <c r="GE39" s="790"/>
      <c r="GF39" s="790"/>
      <c r="GG39" s="790"/>
      <c r="GH39" s="790"/>
      <c r="GI39" s="790"/>
      <c r="GJ39" s="790"/>
      <c r="GK39" s="790"/>
      <c r="GL39" s="790"/>
      <c r="GM39" s="790"/>
      <c r="GN39" s="790"/>
      <c r="GO39" s="790"/>
      <c r="GP39" s="790"/>
      <c r="GQ39" s="790"/>
      <c r="GR39" s="790"/>
      <c r="GS39" s="790"/>
      <c r="GT39" s="790"/>
      <c r="GU39" s="790"/>
      <c r="GV39" s="790"/>
      <c r="GW39" s="790"/>
      <c r="GX39" s="790"/>
      <c r="GY39" s="790"/>
      <c r="GZ39" s="790"/>
      <c r="HA39" s="790"/>
      <c r="HB39" s="790"/>
      <c r="HC39" s="790"/>
      <c r="HD39" s="790"/>
      <c r="HE39" s="790"/>
      <c r="HF39" s="790"/>
      <c r="HG39" s="790"/>
      <c r="HH39" s="790"/>
      <c r="HI39" s="790"/>
      <c r="HJ39" s="790"/>
      <c r="HK39" s="790"/>
      <c r="HL39" s="790"/>
      <c r="HM39" s="790"/>
      <c r="HN39" s="790"/>
      <c r="HO39" s="790"/>
      <c r="HP39" s="790"/>
      <c r="HQ39" s="790"/>
      <c r="HR39" s="790"/>
      <c r="HS39" s="790"/>
      <c r="HT39" s="790"/>
      <c r="HU39" s="790"/>
      <c r="HV39" s="790"/>
      <c r="HW39" s="790"/>
      <c r="HX39" s="790"/>
      <c r="HY39" s="790"/>
    </row>
    <row r="40" spans="1:233" ht="27" customHeight="1">
      <c r="A40" s="788" t="s">
        <v>596</v>
      </c>
      <c r="B40" s="788"/>
      <c r="C40" s="1815" t="s">
        <v>597</v>
      </c>
      <c r="D40" s="1815"/>
      <c r="E40" s="1815"/>
      <c r="F40" s="1815"/>
      <c r="G40" s="1815"/>
      <c r="H40" s="1815"/>
      <c r="I40" s="1815"/>
      <c r="J40" s="1815"/>
      <c r="K40" s="1815"/>
      <c r="L40" s="1815"/>
      <c r="M40" s="1815"/>
      <c r="N40" s="1815"/>
      <c r="O40" s="1815"/>
      <c r="P40" s="1815"/>
      <c r="Q40" s="1815"/>
      <c r="R40" s="1815"/>
      <c r="S40" s="1815"/>
      <c r="T40" s="1815"/>
      <c r="U40" s="1815"/>
      <c r="V40" s="1815"/>
      <c r="W40" s="1815"/>
      <c r="X40" s="1815"/>
      <c r="Y40" s="1815"/>
      <c r="Z40" s="1815"/>
      <c r="AA40" s="1815"/>
      <c r="AB40" s="1815"/>
      <c r="AC40" s="1815"/>
      <c r="AD40" s="1815"/>
      <c r="AE40" s="1815"/>
      <c r="AF40" s="1815"/>
      <c r="AG40" s="1815"/>
      <c r="AH40" s="1815"/>
      <c r="AI40" s="1815"/>
      <c r="AJ40" s="1815"/>
      <c r="AK40" s="1815"/>
      <c r="AL40" s="1815"/>
      <c r="AM40" s="1815"/>
      <c r="AN40" s="1815"/>
      <c r="AO40" s="1815"/>
      <c r="AP40" s="1815"/>
      <c r="AQ40" s="789"/>
      <c r="AR40" s="790"/>
      <c r="AS40" s="790"/>
      <c r="AT40" s="790"/>
      <c r="AU40" s="790"/>
      <c r="AV40" s="790"/>
      <c r="AW40" s="790"/>
      <c r="AX40" s="790"/>
      <c r="AY40" s="790"/>
      <c r="AZ40" s="790"/>
      <c r="BA40" s="790"/>
      <c r="BB40" s="790"/>
      <c r="BC40" s="790"/>
      <c r="BD40" s="790"/>
      <c r="BE40" s="790"/>
      <c r="BF40" s="790"/>
      <c r="BG40" s="790"/>
      <c r="BH40" s="790"/>
      <c r="BI40" s="790"/>
      <c r="BJ40" s="790"/>
      <c r="BK40" s="790"/>
      <c r="BL40" s="790"/>
      <c r="BM40" s="790"/>
      <c r="BN40" s="790"/>
      <c r="BO40" s="790"/>
      <c r="BP40" s="790"/>
      <c r="BQ40" s="790"/>
      <c r="BR40" s="790"/>
      <c r="BS40" s="790"/>
      <c r="BT40" s="790"/>
      <c r="BU40" s="790"/>
      <c r="BV40" s="790"/>
      <c r="BW40" s="790"/>
      <c r="BX40" s="790"/>
      <c r="BY40" s="790"/>
      <c r="BZ40" s="790"/>
      <c r="CA40" s="790"/>
      <c r="CB40" s="790"/>
      <c r="CC40" s="790"/>
      <c r="CD40" s="790"/>
      <c r="CE40" s="790"/>
      <c r="CF40" s="790"/>
      <c r="CG40" s="790"/>
      <c r="CH40" s="790"/>
      <c r="CI40" s="790"/>
      <c r="CJ40" s="790"/>
      <c r="CK40" s="790"/>
      <c r="CL40" s="790"/>
      <c r="CM40" s="790"/>
      <c r="CN40" s="790"/>
      <c r="CO40" s="790"/>
      <c r="CP40" s="790"/>
      <c r="CQ40" s="790"/>
      <c r="CR40" s="790"/>
      <c r="CS40" s="790"/>
      <c r="CT40" s="790"/>
      <c r="CU40" s="790"/>
      <c r="CV40" s="790"/>
      <c r="CW40" s="790"/>
      <c r="CX40" s="790"/>
      <c r="CY40" s="790"/>
      <c r="CZ40" s="790"/>
      <c r="DA40" s="790"/>
      <c r="DB40" s="790"/>
      <c r="DC40" s="790"/>
      <c r="DD40" s="790"/>
      <c r="DE40" s="790"/>
      <c r="DF40" s="790"/>
      <c r="DG40" s="790"/>
      <c r="DH40" s="790"/>
      <c r="DI40" s="790"/>
      <c r="DJ40" s="790"/>
      <c r="DK40" s="790"/>
      <c r="DL40" s="790"/>
      <c r="DM40" s="790"/>
      <c r="DN40" s="790"/>
      <c r="DO40" s="790"/>
      <c r="DP40" s="790"/>
      <c r="DQ40" s="790"/>
      <c r="DR40" s="790"/>
      <c r="DS40" s="790"/>
      <c r="DT40" s="790"/>
      <c r="DU40" s="790"/>
      <c r="DV40" s="790"/>
      <c r="DW40" s="790"/>
      <c r="DX40" s="790"/>
      <c r="DY40" s="790"/>
      <c r="DZ40" s="790"/>
      <c r="EA40" s="790"/>
      <c r="EB40" s="790"/>
      <c r="EC40" s="790"/>
      <c r="ED40" s="790"/>
      <c r="EE40" s="790"/>
      <c r="EF40" s="790"/>
      <c r="EG40" s="790"/>
      <c r="EH40" s="790"/>
      <c r="EI40" s="790"/>
      <c r="EJ40" s="790"/>
      <c r="EK40" s="790"/>
      <c r="EL40" s="790"/>
      <c r="EM40" s="790"/>
      <c r="EN40" s="790"/>
      <c r="EO40" s="790"/>
      <c r="EP40" s="790"/>
      <c r="EQ40" s="790"/>
      <c r="ER40" s="790"/>
      <c r="ES40" s="790"/>
      <c r="ET40" s="790"/>
      <c r="EU40" s="790"/>
      <c r="EV40" s="790"/>
      <c r="EW40" s="790"/>
      <c r="EX40" s="790"/>
      <c r="EY40" s="790"/>
      <c r="EZ40" s="790"/>
      <c r="FA40" s="790"/>
      <c r="FB40" s="790"/>
      <c r="FC40" s="790"/>
      <c r="FD40" s="790"/>
      <c r="FE40" s="790"/>
      <c r="FF40" s="790"/>
      <c r="FG40" s="790"/>
      <c r="FH40" s="790"/>
      <c r="FI40" s="790"/>
      <c r="FJ40" s="790"/>
      <c r="FK40" s="790"/>
      <c r="FL40" s="790"/>
      <c r="FM40" s="790"/>
      <c r="FN40" s="790"/>
      <c r="FO40" s="790"/>
      <c r="FP40" s="790"/>
      <c r="FQ40" s="790"/>
      <c r="FR40" s="790"/>
      <c r="FS40" s="790"/>
      <c r="FT40" s="790"/>
      <c r="FU40" s="790"/>
      <c r="FV40" s="790"/>
      <c r="FW40" s="790"/>
      <c r="FX40" s="790"/>
      <c r="FY40" s="790"/>
      <c r="FZ40" s="790"/>
      <c r="GA40" s="790"/>
      <c r="GB40" s="790"/>
      <c r="GC40" s="790"/>
      <c r="GD40" s="790"/>
      <c r="GE40" s="790"/>
      <c r="GF40" s="790"/>
      <c r="GG40" s="790"/>
      <c r="GH40" s="790"/>
      <c r="GI40" s="790"/>
      <c r="GJ40" s="790"/>
      <c r="GK40" s="790"/>
      <c r="GL40" s="790"/>
      <c r="GM40" s="790"/>
      <c r="GN40" s="790"/>
      <c r="GO40" s="790"/>
      <c r="GP40" s="790"/>
      <c r="GQ40" s="790"/>
      <c r="GR40" s="790"/>
      <c r="GS40" s="790"/>
      <c r="GT40" s="790"/>
      <c r="GU40" s="790"/>
      <c r="GV40" s="790"/>
      <c r="GW40" s="790"/>
      <c r="GX40" s="790"/>
      <c r="GY40" s="790"/>
      <c r="GZ40" s="790"/>
      <c r="HA40" s="790"/>
      <c r="HB40" s="790"/>
      <c r="HC40" s="790"/>
      <c r="HD40" s="790"/>
      <c r="HE40" s="790"/>
      <c r="HF40" s="790"/>
      <c r="HG40" s="790"/>
      <c r="HH40" s="790"/>
      <c r="HI40" s="790"/>
      <c r="HJ40" s="790"/>
      <c r="HK40" s="790"/>
      <c r="HL40" s="790"/>
      <c r="HM40" s="790"/>
      <c r="HN40" s="790"/>
      <c r="HO40" s="790"/>
      <c r="HP40" s="790"/>
      <c r="HQ40" s="790"/>
      <c r="HR40" s="790"/>
      <c r="HS40" s="790"/>
      <c r="HT40" s="790"/>
      <c r="HU40" s="790"/>
      <c r="HV40" s="790"/>
      <c r="HW40" s="790"/>
      <c r="HX40" s="790"/>
      <c r="HY40" s="790"/>
    </row>
    <row r="41" spans="1:233">
      <c r="N41" s="791"/>
      <c r="O41" s="791"/>
      <c r="P41" s="791"/>
      <c r="Q41" s="791"/>
      <c r="R41" s="791"/>
      <c r="S41" s="791"/>
    </row>
    <row r="42" spans="1:233">
      <c r="N42" s="791"/>
      <c r="O42" s="791"/>
      <c r="P42" s="791"/>
      <c r="Q42" s="791"/>
      <c r="R42" s="791"/>
      <c r="S42" s="791"/>
    </row>
    <row r="43" spans="1:233">
      <c r="N43" s="791"/>
      <c r="O43" s="791"/>
      <c r="P43" s="791"/>
      <c r="Q43" s="791"/>
      <c r="R43" s="791"/>
      <c r="S43" s="791"/>
    </row>
    <row r="44" spans="1:233">
      <c r="N44" s="791"/>
      <c r="O44" s="791"/>
      <c r="P44" s="791"/>
      <c r="Q44" s="791"/>
      <c r="R44" s="791"/>
      <c r="S44" s="791"/>
    </row>
    <row r="45" spans="1:233">
      <c r="N45" s="791"/>
      <c r="O45" s="791"/>
      <c r="P45" s="791"/>
      <c r="Q45" s="791"/>
      <c r="R45" s="791"/>
      <c r="S45" s="791"/>
    </row>
    <row r="46" spans="1:233">
      <c r="N46" s="791"/>
      <c r="O46" s="791"/>
      <c r="P46" s="791"/>
      <c r="Q46" s="791"/>
      <c r="R46" s="791"/>
      <c r="S46" s="791"/>
    </row>
    <row r="47" spans="1:233">
      <c r="N47" s="791"/>
      <c r="O47" s="791"/>
      <c r="P47" s="791"/>
      <c r="Q47" s="791"/>
      <c r="R47" s="791"/>
      <c r="S47" s="791"/>
    </row>
    <row r="48" spans="1:233">
      <c r="N48" s="791"/>
      <c r="O48" s="791"/>
      <c r="P48" s="791"/>
      <c r="Q48" s="791"/>
      <c r="R48" s="791"/>
      <c r="S48" s="791"/>
    </row>
    <row r="49" spans="14:19">
      <c r="N49" s="791"/>
      <c r="O49" s="791"/>
      <c r="P49" s="791"/>
      <c r="Q49" s="791"/>
      <c r="R49" s="791"/>
      <c r="S49" s="791"/>
    </row>
    <row r="50" spans="14:19">
      <c r="N50" s="791"/>
      <c r="O50" s="791"/>
      <c r="P50" s="791"/>
      <c r="Q50" s="791"/>
      <c r="R50" s="791"/>
      <c r="S50" s="791"/>
    </row>
    <row r="51" spans="14:19">
      <c r="N51" s="791"/>
      <c r="O51" s="791"/>
      <c r="P51" s="791"/>
      <c r="Q51" s="791"/>
      <c r="R51" s="791"/>
      <c r="S51" s="791"/>
    </row>
    <row r="52" spans="14:19">
      <c r="N52" s="791"/>
      <c r="O52" s="791"/>
      <c r="P52" s="791"/>
      <c r="Q52" s="791"/>
      <c r="R52" s="791"/>
      <c r="S52" s="791"/>
    </row>
    <row r="53" spans="14:19">
      <c r="N53" s="791"/>
      <c r="O53" s="791"/>
      <c r="P53" s="791"/>
      <c r="Q53" s="791"/>
      <c r="R53" s="791"/>
      <c r="S53" s="791"/>
    </row>
  </sheetData>
  <sheetProtection selectLockedCells="1"/>
  <mergeCells count="106">
    <mergeCell ref="C38:AP38"/>
    <mergeCell ref="C39:AP39"/>
    <mergeCell ref="C40:AP40"/>
    <mergeCell ref="AM34:AP34"/>
    <mergeCell ref="J36:S36"/>
    <mergeCell ref="T36:AL36"/>
    <mergeCell ref="AM36:AP36"/>
    <mergeCell ref="J37:S37"/>
    <mergeCell ref="T37:AL37"/>
    <mergeCell ref="AM37:AP37"/>
    <mergeCell ref="A28:A37"/>
    <mergeCell ref="B28:I32"/>
    <mergeCell ref="J28:S28"/>
    <mergeCell ref="T28:AL28"/>
    <mergeCell ref="AM28:AP28"/>
    <mergeCell ref="J29:S29"/>
    <mergeCell ref="T29:AL29"/>
    <mergeCell ref="AM29:AP29"/>
    <mergeCell ref="J31:S31"/>
    <mergeCell ref="T31:AL31"/>
    <mergeCell ref="AM31:AP31"/>
    <mergeCell ref="J32:S32"/>
    <mergeCell ref="T32:AL32"/>
    <mergeCell ref="AM32:AP32"/>
    <mergeCell ref="B33:I37"/>
    <mergeCell ref="J33:S33"/>
    <mergeCell ref="T33:AL33"/>
    <mergeCell ref="AM33:AP33"/>
    <mergeCell ref="J34:S34"/>
    <mergeCell ref="T34:AL34"/>
    <mergeCell ref="J30:S30"/>
    <mergeCell ref="J35:S35"/>
    <mergeCell ref="B24:I27"/>
    <mergeCell ref="J24:S24"/>
    <mergeCell ref="T24:AL24"/>
    <mergeCell ref="AM24:AP24"/>
    <mergeCell ref="J25:S25"/>
    <mergeCell ref="T25:AL25"/>
    <mergeCell ref="AM25:AP25"/>
    <mergeCell ref="J27:S27"/>
    <mergeCell ref="T27:AL27"/>
    <mergeCell ref="AM27:AP27"/>
    <mergeCell ref="B20:I23"/>
    <mergeCell ref="J20:S20"/>
    <mergeCell ref="T20:AL20"/>
    <mergeCell ref="AM20:AP20"/>
    <mergeCell ref="J21:S21"/>
    <mergeCell ref="T21:AL21"/>
    <mergeCell ref="AM21:AP21"/>
    <mergeCell ref="J23:S23"/>
    <mergeCell ref="T23:AL23"/>
    <mergeCell ref="AM23:AP23"/>
    <mergeCell ref="AM14:AP14"/>
    <mergeCell ref="B15:I19"/>
    <mergeCell ref="J15:S15"/>
    <mergeCell ref="T15:AL15"/>
    <mergeCell ref="AM15:AP15"/>
    <mergeCell ref="J16:S16"/>
    <mergeCell ref="T16:AL16"/>
    <mergeCell ref="AM16:AP16"/>
    <mergeCell ref="B10:I14"/>
    <mergeCell ref="J10:S10"/>
    <mergeCell ref="T10:AL10"/>
    <mergeCell ref="AM10:AP10"/>
    <mergeCell ref="J11:S11"/>
    <mergeCell ref="T11:AL11"/>
    <mergeCell ref="J18:S18"/>
    <mergeCell ref="T18:AL18"/>
    <mergeCell ref="AM18:AP18"/>
    <mergeCell ref="J19:S19"/>
    <mergeCell ref="T19:AL19"/>
    <mergeCell ref="AM19:AP19"/>
    <mergeCell ref="A1:AQ1"/>
    <mergeCell ref="A3:I4"/>
    <mergeCell ref="J3:AL4"/>
    <mergeCell ref="AM4:AP4"/>
    <mergeCell ref="A5:A27"/>
    <mergeCell ref="B5:I9"/>
    <mergeCell ref="J5:S5"/>
    <mergeCell ref="T5:AL5"/>
    <mergeCell ref="AM5:AP5"/>
    <mergeCell ref="J6:S6"/>
    <mergeCell ref="AM11:AP11"/>
    <mergeCell ref="J13:S13"/>
    <mergeCell ref="T13:AL13"/>
    <mergeCell ref="AM13:AP13"/>
    <mergeCell ref="T6:AL6"/>
    <mergeCell ref="AM6:AP6"/>
    <mergeCell ref="J8:S8"/>
    <mergeCell ref="T8:AL8"/>
    <mergeCell ref="AM8:AP8"/>
    <mergeCell ref="J9:S9"/>
    <mergeCell ref="T9:AL9"/>
    <mergeCell ref="AM9:AP9"/>
    <mergeCell ref="J14:S14"/>
    <mergeCell ref="T14:AL14"/>
    <mergeCell ref="T7:AL7"/>
    <mergeCell ref="T12:AL12"/>
    <mergeCell ref="T17:AL17"/>
    <mergeCell ref="T26:AL26"/>
    <mergeCell ref="T35:AL35"/>
    <mergeCell ref="J7:S7"/>
    <mergeCell ref="J12:S12"/>
    <mergeCell ref="J17:S17"/>
    <mergeCell ref="J22:S22"/>
    <mergeCell ref="J26:S26"/>
  </mergeCells>
  <phoneticPr fontId="9"/>
  <dataValidations count="3">
    <dataValidation type="list" allowBlank="1" showInputMessage="1" showErrorMessage="1" sqref="T24:AL26 T5:AL7 T10:AL12 T20:AL22 T15:AL17 T28:AL30 T33:AL35">
      <formula1>"　,１．なし,２．あり"</formula1>
    </dataValidation>
    <dataValidation type="list" allowBlank="1" showInputMessage="1" showErrorMessage="1" sqref="T8:AL8 T13:AL13 T18:AL18 T23:AL23 T27:AL27 T31:AL31 T36:AL36">
      <formula1>"　,１．Ⅲ（キャリアパス要件（Ⅰ又はⅡ）及び職場環境等要件のいずれも満たす）,２．Ⅴ（キャリアパス要件及び職場環境等要件のいずれも満たさない）,３．Ⅳ（キャリアパス要件を満たさない）,４．Ⅳ（職場環境等要件を満たさない）,５．Ⅱ（キャリアパス要件（Ⅰ及びⅡ）及び職場環境等要件のいずれも満たす）,６．Ⅰ（キャリアパス要件（Ⅰ及びⅡ及びⅢ）及び職場環境等要件のいずれも満たす）"</formula1>
    </dataValidation>
    <dataValidation type="list" allowBlank="1" showInputMessage="1" showErrorMessage="1" sqref="T9:AL9 T14:AL14 T19:AL19 T32:AL32 T37:AL37">
      <formula1>"　,１．Ⅰ,２．Ⅱ"</formula1>
    </dataValidation>
  </dataValidations>
  <pageMargins left="0.70866141732283472" right="0.70866141732283472" top="0.74803149606299213" bottom="0.74803149606299213"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【参考】数式用</vt:lpstr>
      <vt:lpstr>はじめに</vt:lpstr>
      <vt:lpstr>基本情報入力シート</vt:lpstr>
      <vt:lpstr>別紙様式2-1 計画書_総括表</vt:lpstr>
      <vt:lpstr>別紙様式2-2 個表_処遇</vt:lpstr>
      <vt:lpstr>別紙様式2-3 個表_特定</vt:lpstr>
      <vt:lpstr>別紙様式2-4 個表_ベースアップ</vt:lpstr>
      <vt:lpstr>別紙様式2-5_職員分類変更</vt:lpstr>
      <vt:lpstr>別紙４変更届様式★</vt:lpstr>
      <vt:lpstr>別紙様式５（特別な事情）</vt:lpstr>
      <vt:lpstr>1-1処遇改善届出書（者）</vt:lpstr>
      <vt:lpstr>状況一覧表（者）</vt:lpstr>
      <vt:lpstr>1-2処遇改善届出書（児）</vt:lpstr>
      <vt:lpstr>状況一覧表（児）</vt:lpstr>
      <vt:lpstr>【参考】数式用!Print_Area</vt:lpstr>
      <vt:lpstr>'1-1処遇改善届出書（者）'!Print_Area</vt:lpstr>
      <vt:lpstr>'1-2処遇改善届出書（児）'!Print_Area</vt:lpstr>
      <vt:lpstr>はじめに!Print_Area</vt:lpstr>
      <vt:lpstr>基本情報入力シート!Print_Area</vt:lpstr>
      <vt:lpstr>'状況一覧表（児）'!Print_Area</vt:lpstr>
      <vt:lpstr>'状況一覧表（者）'!Print_Area</vt:lpstr>
      <vt:lpstr>別紙４変更届様式★!Print_Area</vt:lpstr>
      <vt:lpstr>'別紙様式2-1 計画書_総括表'!Print_Area</vt:lpstr>
      <vt:lpstr>'別紙様式2-2 個表_処遇'!Print_Area</vt:lpstr>
      <vt:lpstr>'別紙様式2-3 個表_特定'!Print_Area</vt:lpstr>
      <vt:lpstr>'別紙様式2-4 個表_ベースアップ'!Print_Area</vt:lpstr>
      <vt:lpstr>'別紙様式2-5_職員分類変更'!Print_Area</vt:lpstr>
      <vt:lpstr>'別紙様式５（特別な事情）'!Print_Area</vt:lpstr>
      <vt:lpstr>【参考】数式用!Print_Titles</vt:lpstr>
      <vt:lpstr>'状況一覧表（児）'!Print_Titles</vt:lpstr>
      <vt:lpstr>'状況一覧表（者）'!Print_Titles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広島県</cp:lastModifiedBy>
  <cp:lastPrinted>2022-11-20T23:10:32Z</cp:lastPrinted>
  <dcterms:created xsi:type="dcterms:W3CDTF">2020-02-21T08:37:11Z</dcterms:created>
  <dcterms:modified xsi:type="dcterms:W3CDTF">2022-11-21T04:26:08Z</dcterms:modified>
</cp:coreProperties>
</file>