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毎月弁済" sheetId="1" r:id="rId1"/>
    <sheet name="ボーナス弁済" sheetId="2" r:id="rId2"/>
    <sheet name="Sheet3" sheetId="3" r:id="rId3"/>
  </sheets>
  <definedNames>
    <definedName name="_xlnm.Print_Area" localSheetId="0">'毎月弁済'!$AS$1:$BB$96</definedName>
  </definedNames>
  <calcPr fullCalcOnLoad="1"/>
</workbook>
</file>

<file path=xl/sharedStrings.xml><?xml version="1.0" encoding="utf-8"?>
<sst xmlns="http://schemas.openxmlformats.org/spreadsheetml/2006/main" count="99" uniqueCount="22">
  <si>
    <t>投資元金</t>
  </si>
  <si>
    <t>償還回数</t>
  </si>
  <si>
    <t>償還金額</t>
  </si>
  <si>
    <t>償還利率(%)</t>
  </si>
  <si>
    <t>回数</t>
  </si>
  <si>
    <t>償還元金</t>
  </si>
  <si>
    <t>小計</t>
  </si>
  <si>
    <t>利息</t>
  </si>
  <si>
    <t>合計</t>
  </si>
  <si>
    <t>未償還元金</t>
  </si>
  <si>
    <t>賦金率</t>
  </si>
  <si>
    <t>地方職員共済組合貸付賦金率表（毎月弁済）</t>
  </si>
  <si>
    <t>年利＝</t>
  </si>
  <si>
    <t>月利＝</t>
  </si>
  <si>
    <t>５・１１貸付月</t>
  </si>
  <si>
    <t>４・１０貸付月</t>
  </si>
  <si>
    <t>３・９貸付月</t>
  </si>
  <si>
    <t>２・８貸付月</t>
  </si>
  <si>
    <t>１・７貸付月</t>
  </si>
  <si>
    <t>１２・６貸付月</t>
  </si>
  <si>
    <t>地方職員共済組合貸付賦金率表（ボーナス弁済）</t>
  </si>
  <si>
    <t>半年利＝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</si>
</sst>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00000_ ;[Red]\-#,##0.0000000\ "/>
    <numFmt numFmtId="178" formatCode="#,##0.0000000;[Red]\-#,##0.0000000"/>
    <numFmt numFmtId="179" formatCode="#,##0.0000000000;[Red]\-#,##0.0000000000"/>
    <numFmt numFmtId="180" formatCode="#,##0.00000000;[Red]\-#,##0.00000000"/>
    <numFmt numFmtId="181" formatCode="#,##0.000;[Red]\-#,##0.000"/>
    <numFmt numFmtId="182" formatCode="#,##0.00000;[Red]\-#,##0.00000"/>
    <numFmt numFmtId="183" formatCode="0.00000%"/>
    <numFmt numFmtId="184" formatCode="0.00000000_ "/>
    <numFmt numFmtId="185" formatCode="0.0000000000_ "/>
    <numFmt numFmtId="186" formatCode="0.0000000000_);[Red]\(0.0000000000\)"/>
    <numFmt numFmtId="187" formatCode="0.000000%"/>
    <numFmt numFmtId="188" formatCode="0.0000%"/>
    <numFmt numFmtId="189" formatCode="0.00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48" applyFont="1" applyAlignment="1">
      <alignment/>
    </xf>
    <xf numFmtId="177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80" fontId="0" fillId="0" borderId="0" xfId="48" applyNumberFormat="1" applyFont="1" applyAlignment="1">
      <alignment/>
    </xf>
    <xf numFmtId="38" fontId="0" fillId="0" borderId="0" xfId="48" applyNumberFormat="1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horizontal="distributed" vertical="distributed"/>
    </xf>
    <xf numFmtId="38" fontId="0" fillId="0" borderId="11" xfId="48" applyFont="1" applyBorder="1" applyAlignment="1">
      <alignment/>
    </xf>
    <xf numFmtId="179" fontId="0" fillId="0" borderId="11" xfId="48" applyNumberFormat="1" applyFont="1" applyBorder="1" applyAlignment="1">
      <alignment/>
    </xf>
    <xf numFmtId="38" fontId="0" fillId="0" borderId="12" xfId="48" applyFont="1" applyBorder="1" applyAlignment="1">
      <alignment/>
    </xf>
    <xf numFmtId="179" fontId="0" fillId="0" borderId="12" xfId="48" applyNumberFormat="1" applyFont="1" applyBorder="1" applyAlignment="1">
      <alignment/>
    </xf>
    <xf numFmtId="38" fontId="0" fillId="0" borderId="13" xfId="48" applyFont="1" applyBorder="1" applyAlignment="1">
      <alignment/>
    </xf>
    <xf numFmtId="179" fontId="0" fillId="0" borderId="13" xfId="48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distributed" vertical="distributed"/>
    </xf>
    <xf numFmtId="10" fontId="2" fillId="0" borderId="0" xfId="0" applyNumberFormat="1" applyFont="1" applyAlignment="1">
      <alignment horizontal="center" vertical="center"/>
    </xf>
    <xf numFmtId="0" fontId="0" fillId="0" borderId="11" xfId="0" applyBorder="1" applyAlignment="1">
      <alignment/>
    </xf>
    <xf numFmtId="18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3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3" xfId="0" applyNumberFormat="1" applyBorder="1" applyAlignment="1">
      <alignment/>
    </xf>
    <xf numFmtId="38" fontId="0" fillId="0" borderId="14" xfId="48" applyFont="1" applyBorder="1" applyAlignment="1" applyProtection="1">
      <alignment/>
      <protection/>
    </xf>
    <xf numFmtId="10" fontId="2" fillId="0" borderId="0" xfId="0" applyNumberFormat="1" applyFont="1" applyFill="1" applyAlignment="1">
      <alignment horizontal="center" vertical="center"/>
    </xf>
    <xf numFmtId="38" fontId="0" fillId="33" borderId="15" xfId="48" applyFont="1" applyFill="1" applyBorder="1" applyAlignment="1" applyProtection="1">
      <alignment/>
      <protection locked="0"/>
    </xf>
    <xf numFmtId="176" fontId="0" fillId="33" borderId="15" xfId="48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89" fontId="2" fillId="0" borderId="0" xfId="0" applyNumberFormat="1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10" fontId="2" fillId="0" borderId="0" xfId="42" applyNumberFormat="1" applyFont="1" applyFill="1" applyAlignment="1">
      <alignment horizontal="center" vertical="center"/>
    </xf>
    <xf numFmtId="183" fontId="2" fillId="0" borderId="0" xfId="42" applyNumberFormat="1" applyFont="1" applyAlignment="1">
      <alignment horizontal="center" vertical="center"/>
    </xf>
    <xf numFmtId="10" fontId="2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401"/>
  <sheetViews>
    <sheetView tabSelected="1" zoomScalePageLayoutView="0" workbookViewId="0" topLeftCell="AU1">
      <selection activeCell="BX32" sqref="BX32"/>
    </sheetView>
  </sheetViews>
  <sheetFormatPr defaultColWidth="9.00390625" defaultRowHeight="13.5"/>
  <cols>
    <col min="1" max="1" width="4.125" style="1" hidden="1" customWidth="1"/>
    <col min="2" max="2" width="10.875" style="1" hidden="1" customWidth="1"/>
    <col min="3" max="3" width="4.875" style="1" hidden="1" customWidth="1"/>
    <col min="4" max="4" width="10.125" style="1" hidden="1" customWidth="1"/>
    <col min="5" max="5" width="8.50390625" style="1" hidden="1" customWidth="1"/>
    <col min="6" max="6" width="8.875" style="1" hidden="1" customWidth="1"/>
    <col min="7" max="7" width="10.625" style="1" hidden="1" customWidth="1"/>
    <col min="8" max="8" width="4.875" style="1" hidden="1" customWidth="1"/>
    <col min="9" max="9" width="8.875" style="1" hidden="1" customWidth="1"/>
    <col min="10" max="10" width="9.25390625" style="1" hidden="1" customWidth="1"/>
    <col min="11" max="11" width="8.875" style="1" hidden="1" customWidth="1"/>
    <col min="12" max="12" width="10.50390625" style="1" hidden="1" customWidth="1"/>
    <col min="13" max="13" width="4.875" style="1" hidden="1" customWidth="1"/>
    <col min="14" max="14" width="8.875" style="1" hidden="1" customWidth="1"/>
    <col min="15" max="15" width="8.375" style="1" hidden="1" customWidth="1"/>
    <col min="16" max="16" width="8.875" style="1" hidden="1" customWidth="1"/>
    <col min="17" max="17" width="10.50390625" style="1" hidden="1" customWidth="1"/>
    <col min="18" max="18" width="4.875" style="1" hidden="1" customWidth="1"/>
    <col min="19" max="19" width="8.875" style="1" hidden="1" customWidth="1"/>
    <col min="20" max="20" width="8.50390625" style="1" hidden="1" customWidth="1"/>
    <col min="21" max="21" width="8.875" style="1" hidden="1" customWidth="1"/>
    <col min="22" max="22" width="10.50390625" style="1" hidden="1" customWidth="1"/>
    <col min="23" max="23" width="4.875" style="1" hidden="1" customWidth="1"/>
    <col min="24" max="24" width="8.875" style="1" hidden="1" customWidth="1"/>
    <col min="25" max="25" width="7.50390625" style="1" hidden="1" customWidth="1"/>
    <col min="26" max="26" width="8.875" style="1" hidden="1" customWidth="1"/>
    <col min="27" max="27" width="10.50390625" style="1" hidden="1" customWidth="1"/>
    <col min="28" max="28" width="4.875" style="1" hidden="1" customWidth="1"/>
    <col min="29" max="29" width="8.875" style="1" hidden="1" customWidth="1"/>
    <col min="30" max="30" width="7.50390625" style="1" hidden="1" customWidth="1"/>
    <col min="31" max="31" width="8.875" style="1" hidden="1" customWidth="1"/>
    <col min="32" max="32" width="10.50390625" style="1" hidden="1" customWidth="1"/>
    <col min="33" max="33" width="4.875" style="1" hidden="1" customWidth="1"/>
    <col min="34" max="34" width="8.875" style="1" hidden="1" customWidth="1"/>
    <col min="35" max="35" width="7.50390625" style="1" hidden="1" customWidth="1"/>
    <col min="36" max="36" width="8.875" style="1" hidden="1" customWidth="1"/>
    <col min="37" max="37" width="10.50390625" style="1" hidden="1" customWidth="1"/>
    <col min="38" max="38" width="4.875" style="1" hidden="1" customWidth="1"/>
    <col min="39" max="39" width="9.875" style="1" hidden="1" customWidth="1"/>
    <col min="40" max="40" width="8.875" style="1" hidden="1" customWidth="1"/>
    <col min="41" max="41" width="9.875" style="1" hidden="1" customWidth="1"/>
    <col min="42" max="42" width="10.50390625" style="1" hidden="1" customWidth="1"/>
    <col min="43" max="43" width="0" style="1" hidden="1" customWidth="1"/>
    <col min="44" max="44" width="9.00390625" style="1" customWidth="1"/>
    <col min="45" max="45" width="4.875" style="1" bestFit="1" customWidth="1"/>
    <col min="46" max="46" width="12.50390625" style="1" bestFit="1" customWidth="1"/>
    <col min="47" max="47" width="4.875" style="1" bestFit="1" customWidth="1"/>
    <col min="48" max="48" width="12.50390625" style="1" bestFit="1" customWidth="1"/>
    <col min="49" max="49" width="4.875" style="1" bestFit="1" customWidth="1"/>
    <col min="50" max="50" width="12.50390625" style="1" bestFit="1" customWidth="1"/>
    <col min="51" max="51" width="4.875" style="1" bestFit="1" customWidth="1"/>
    <col min="52" max="52" width="12.50390625" style="1" bestFit="1" customWidth="1"/>
    <col min="53" max="53" width="4.875" style="1" bestFit="1" customWidth="1"/>
    <col min="54" max="54" width="12.50390625" style="1" bestFit="1" customWidth="1"/>
    <col min="55" max="55" width="9.00390625" style="1" customWidth="1"/>
    <col min="56" max="56" width="4.125" style="1" hidden="1" customWidth="1"/>
    <col min="57" max="57" width="10.50390625" style="1" hidden="1" customWidth="1"/>
    <col min="58" max="58" width="9.00390625" style="1" hidden="1" customWidth="1"/>
    <col min="59" max="59" width="4.125" style="1" hidden="1" customWidth="1"/>
    <col min="60" max="60" width="10.50390625" style="1" hidden="1" customWidth="1"/>
    <col min="61" max="61" width="9.00390625" style="1" hidden="1" customWidth="1"/>
    <col min="62" max="62" width="4.125" style="1" hidden="1" customWidth="1"/>
    <col min="63" max="63" width="10.50390625" style="1" hidden="1" customWidth="1"/>
    <col min="64" max="64" width="9.00390625" style="1" hidden="1" customWidth="1"/>
    <col min="65" max="65" width="4.125" style="1" hidden="1" customWidth="1"/>
    <col min="66" max="66" width="10.50390625" style="1" hidden="1" customWidth="1"/>
    <col min="67" max="67" width="9.00390625" style="1" hidden="1" customWidth="1"/>
    <col min="68" max="68" width="4.125" style="1" hidden="1" customWidth="1"/>
    <col min="69" max="69" width="10.50390625" style="1" hidden="1" customWidth="1"/>
    <col min="70" max="70" width="9.00390625" style="1" hidden="1" customWidth="1"/>
    <col min="71" max="71" width="4.125" style="1" hidden="1" customWidth="1"/>
    <col min="72" max="72" width="10.50390625" style="1" hidden="1" customWidth="1"/>
    <col min="73" max="73" width="0" style="1" hidden="1" customWidth="1"/>
    <col min="74" max="16384" width="9.00390625" style="1" customWidth="1"/>
  </cols>
  <sheetData>
    <row r="1" spans="45:72" ht="13.5">
      <c r="AS1" s="36" t="s">
        <v>11</v>
      </c>
      <c r="AT1" s="36"/>
      <c r="AU1" s="36"/>
      <c r="AV1" s="36"/>
      <c r="AW1" s="36"/>
      <c r="AX1" s="36"/>
      <c r="AY1" s="36"/>
      <c r="AZ1" s="36"/>
      <c r="BA1" s="36"/>
      <c r="BB1" s="36"/>
      <c r="BS1" s="1">
        <v>1</v>
      </c>
      <c r="BT1" s="4">
        <f>ROUND($BE$2*BE7/(BE7-1),10)</f>
        <v>1.000775</v>
      </c>
    </row>
    <row r="2" spans="57:72" ht="13.5">
      <c r="BE2" s="2">
        <f>ROUND(D7/12/100,7)</f>
        <v>0.000775</v>
      </c>
      <c r="BS2" s="1">
        <v>2</v>
      </c>
      <c r="BT2" s="4">
        <f aca="true" t="shared" si="0" ref="BT2:BT40">ROUND($BE$2*BE8/(BE8-1),10)</f>
        <v>0.500581325</v>
      </c>
    </row>
    <row r="3" spans="4:72" ht="18" thickBot="1">
      <c r="D3" s="26"/>
      <c r="AV3" s="7" t="s">
        <v>12</v>
      </c>
      <c r="AW3" s="37">
        <f>D7/100</f>
        <v>0.009300000000000001</v>
      </c>
      <c r="AX3" s="37"/>
      <c r="AZ3" s="7" t="s">
        <v>13</v>
      </c>
      <c r="BA3" s="38">
        <f>BE2</f>
        <v>0.000775</v>
      </c>
      <c r="BB3" s="38"/>
      <c r="BS3" s="1">
        <v>3</v>
      </c>
      <c r="BT3" s="4">
        <f t="shared" si="0"/>
        <v>0.3338501334</v>
      </c>
    </row>
    <row r="4" spans="2:72" ht="14.25" thickBot="1">
      <c r="B4" s="1" t="s">
        <v>0</v>
      </c>
      <c r="D4" s="28">
        <v>18000000</v>
      </c>
      <c r="BE4" s="3">
        <f>+BE2+1</f>
        <v>1.000775</v>
      </c>
      <c r="BS4" s="1">
        <v>4</v>
      </c>
      <c r="BT4" s="4">
        <f t="shared" si="0"/>
        <v>0.2504845626</v>
      </c>
    </row>
    <row r="5" spans="2:72" ht="14.25" thickBot="1">
      <c r="B5" s="1" t="s">
        <v>1</v>
      </c>
      <c r="D5" s="28">
        <v>360</v>
      </c>
      <c r="AS5" s="35" t="s">
        <v>4</v>
      </c>
      <c r="AT5" s="34" t="s">
        <v>10</v>
      </c>
      <c r="AU5" s="35" t="s">
        <v>4</v>
      </c>
      <c r="AV5" s="34" t="s">
        <v>10</v>
      </c>
      <c r="AW5" s="35" t="s">
        <v>4</v>
      </c>
      <c r="AX5" s="34" t="s">
        <v>10</v>
      </c>
      <c r="AY5" s="35" t="s">
        <v>4</v>
      </c>
      <c r="AZ5" s="34" t="s">
        <v>10</v>
      </c>
      <c r="BA5" s="35" t="s">
        <v>4</v>
      </c>
      <c r="BB5" s="34" t="s">
        <v>10</v>
      </c>
      <c r="BS5" s="1">
        <v>5</v>
      </c>
      <c r="BT5" s="4">
        <f t="shared" si="0"/>
        <v>0.2004652402</v>
      </c>
    </row>
    <row r="6" spans="1:72" ht="14.25" thickBot="1">
      <c r="A6" s="1">
        <f>+D5</f>
        <v>360</v>
      </c>
      <c r="B6" s="1" t="s">
        <v>2</v>
      </c>
      <c r="D6" s="5">
        <f>ROUND(LOOKUP(A6,BS1:BT360)*D4,0)</f>
        <v>57318</v>
      </c>
      <c r="AS6" s="34"/>
      <c r="AT6" s="34"/>
      <c r="AU6" s="34"/>
      <c r="AV6" s="34"/>
      <c r="AW6" s="34"/>
      <c r="AX6" s="34"/>
      <c r="AY6" s="34"/>
      <c r="AZ6" s="34"/>
      <c r="BA6" s="34"/>
      <c r="BB6" s="34"/>
      <c r="BS6" s="1">
        <v>6</v>
      </c>
      <c r="BT6" s="4">
        <f t="shared" si="0"/>
        <v>0.1671190419</v>
      </c>
    </row>
    <row r="7" spans="2:72" ht="14.25" thickBot="1">
      <c r="B7" s="1" t="s">
        <v>3</v>
      </c>
      <c r="D7" s="29">
        <v>0.93</v>
      </c>
      <c r="AS7" s="8">
        <v>1</v>
      </c>
      <c r="AT7" s="9">
        <f>ROUND($BE$2*BE7/(BE7-1),10)</f>
        <v>1.000775</v>
      </c>
      <c r="AU7" s="8">
        <v>41</v>
      </c>
      <c r="AV7" s="9">
        <f>ROUND($BE$2*BH7/(BH7-1),10)</f>
        <v>0.0247892452</v>
      </c>
      <c r="AW7" s="8">
        <v>81</v>
      </c>
      <c r="AX7" s="9">
        <f>ROUND($BE$2*BK7/(BK7-1),10)</f>
        <v>0.0127420147</v>
      </c>
      <c r="AY7" s="8">
        <v>121</v>
      </c>
      <c r="AZ7" s="9">
        <f>ROUND($BE$2*BN7/(BN7-1),10)</f>
        <v>0.0086612179</v>
      </c>
      <c r="BA7" s="8">
        <v>161</v>
      </c>
      <c r="BB7" s="9">
        <f>ROUND($BE$2*BQ7/(BQ7-1),10)</f>
        <v>0.0066091398</v>
      </c>
      <c r="BD7" s="1">
        <v>1</v>
      </c>
      <c r="BE7" s="4">
        <f>+$BE$4*1</f>
        <v>1.000775</v>
      </c>
      <c r="BG7" s="1">
        <v>41</v>
      </c>
      <c r="BH7" s="4">
        <f>+$BE$4*BE46</f>
        <v>1.0322725113071243</v>
      </c>
      <c r="BJ7" s="1">
        <v>81</v>
      </c>
      <c r="BK7" s="4">
        <f>+$BE$4*BH46</f>
        <v>1.0647613475559612</v>
      </c>
      <c r="BM7" s="1">
        <v>121</v>
      </c>
      <c r="BN7" s="4">
        <f>+$BE$4*BK46</f>
        <v>1.0982727088350022</v>
      </c>
      <c r="BP7" s="1">
        <v>161</v>
      </c>
      <c r="BQ7" s="4">
        <f>+$BE$4*BN46</f>
        <v>1.132838777196858</v>
      </c>
      <c r="BS7" s="1">
        <v>7</v>
      </c>
      <c r="BT7" s="4">
        <f t="shared" si="0"/>
        <v>0.1433003431</v>
      </c>
    </row>
    <row r="8" spans="45:72" ht="13.5">
      <c r="AS8" s="12">
        <v>2</v>
      </c>
      <c r="AT8" s="13">
        <f aca="true" t="shared" si="1" ref="AT8:AT46">ROUND($BE$2*BE8/(BE8-1),10)</f>
        <v>0.500581325</v>
      </c>
      <c r="AU8" s="12">
        <v>42</v>
      </c>
      <c r="AV8" s="13">
        <f aca="true" t="shared" si="2" ref="AV8:AV46">ROUND($BE$2*BH8/(BH8-1),10)</f>
        <v>0.0242083501</v>
      </c>
      <c r="AW8" s="12">
        <v>82</v>
      </c>
      <c r="AX8" s="13">
        <f aca="true" t="shared" si="3" ref="AX8:AX46">ROUND($BE$2*BK8/(BK8-1),10)</f>
        <v>0.0125914494</v>
      </c>
      <c r="AY8" s="12">
        <v>122</v>
      </c>
      <c r="AZ8" s="13">
        <f aca="true" t="shared" si="4" ref="AZ8:AZ46">ROUND($BE$2*BN8/(BN8-1),10)</f>
        <v>0.0085935002</v>
      </c>
      <c r="BA8" s="12">
        <v>162</v>
      </c>
      <c r="BB8" s="13">
        <f aca="true" t="shared" si="5" ref="BB8:BB46">ROUND($BE$2*BQ8/(BQ8-1),10)</f>
        <v>0.0065708343</v>
      </c>
      <c r="BD8" s="1">
        <v>2</v>
      </c>
      <c r="BE8" s="4">
        <f>+$BE$4*BE7</f>
        <v>1.001550600625</v>
      </c>
      <c r="BG8" s="1">
        <v>42</v>
      </c>
      <c r="BH8" s="4">
        <f>$BE$4*BH7</f>
        <v>1.0330725225033872</v>
      </c>
      <c r="BJ8" s="1">
        <v>82</v>
      </c>
      <c r="BK8" s="4">
        <f>$BE$4*BK7</f>
        <v>1.065586537600317</v>
      </c>
      <c r="BM8" s="1">
        <v>122</v>
      </c>
      <c r="BN8" s="4">
        <f>$BE$4*BN7</f>
        <v>1.0991238701843493</v>
      </c>
      <c r="BP8" s="1">
        <v>162</v>
      </c>
      <c r="BQ8" s="4">
        <f>$BE$4*BQ7</f>
        <v>1.1337167272491855</v>
      </c>
      <c r="BS8" s="1">
        <v>8</v>
      </c>
      <c r="BT8" s="4">
        <f t="shared" si="0"/>
        <v>0.1254363315</v>
      </c>
    </row>
    <row r="9" spans="3:72" ht="13.5">
      <c r="C9" s="32" t="s">
        <v>4</v>
      </c>
      <c r="D9" s="32" t="s">
        <v>5</v>
      </c>
      <c r="E9" s="32" t="s">
        <v>7</v>
      </c>
      <c r="F9" s="32" t="s">
        <v>8</v>
      </c>
      <c r="G9" s="32" t="s">
        <v>9</v>
      </c>
      <c r="H9" s="32" t="s">
        <v>4</v>
      </c>
      <c r="I9" s="32" t="s">
        <v>5</v>
      </c>
      <c r="J9" s="32" t="s">
        <v>7</v>
      </c>
      <c r="K9" s="32" t="s">
        <v>8</v>
      </c>
      <c r="L9" s="32" t="s">
        <v>9</v>
      </c>
      <c r="M9" s="32" t="s">
        <v>4</v>
      </c>
      <c r="N9" s="32" t="s">
        <v>5</v>
      </c>
      <c r="O9" s="32" t="s">
        <v>7</v>
      </c>
      <c r="P9" s="32" t="s">
        <v>8</v>
      </c>
      <c r="Q9" s="32" t="s">
        <v>9</v>
      </c>
      <c r="R9" s="32" t="s">
        <v>4</v>
      </c>
      <c r="S9" s="32" t="s">
        <v>5</v>
      </c>
      <c r="T9" s="32" t="s">
        <v>7</v>
      </c>
      <c r="U9" s="32" t="s">
        <v>8</v>
      </c>
      <c r="V9" s="32" t="s">
        <v>9</v>
      </c>
      <c r="W9" s="32" t="s">
        <v>4</v>
      </c>
      <c r="X9" s="32" t="s">
        <v>5</v>
      </c>
      <c r="Y9" s="32" t="s">
        <v>7</v>
      </c>
      <c r="Z9" s="32" t="s">
        <v>8</v>
      </c>
      <c r="AA9" s="32" t="s">
        <v>9</v>
      </c>
      <c r="AB9" s="32" t="s">
        <v>4</v>
      </c>
      <c r="AC9" s="32" t="s">
        <v>5</v>
      </c>
      <c r="AD9" s="32" t="s">
        <v>7</v>
      </c>
      <c r="AE9" s="32" t="s">
        <v>8</v>
      </c>
      <c r="AF9" s="32" t="s">
        <v>9</v>
      </c>
      <c r="AG9" s="32" t="s">
        <v>4</v>
      </c>
      <c r="AH9" s="32" t="s">
        <v>5</v>
      </c>
      <c r="AI9" s="32" t="s">
        <v>7</v>
      </c>
      <c r="AJ9" s="32" t="s">
        <v>8</v>
      </c>
      <c r="AK9" s="32" t="s">
        <v>9</v>
      </c>
      <c r="AL9" s="32" t="s">
        <v>4</v>
      </c>
      <c r="AM9" s="32" t="s">
        <v>5</v>
      </c>
      <c r="AN9" s="32" t="s">
        <v>7</v>
      </c>
      <c r="AO9" s="32" t="s">
        <v>8</v>
      </c>
      <c r="AP9" s="32" t="s">
        <v>9</v>
      </c>
      <c r="AS9" s="12">
        <v>3</v>
      </c>
      <c r="AT9" s="13">
        <f t="shared" si="1"/>
        <v>0.3338501334</v>
      </c>
      <c r="AU9" s="12">
        <v>43</v>
      </c>
      <c r="AV9" s="13">
        <f t="shared" si="2"/>
        <v>0.0236544758</v>
      </c>
      <c r="AW9" s="12">
        <v>83</v>
      </c>
      <c r="AX9" s="13">
        <f t="shared" si="3"/>
        <v>0.0124445133</v>
      </c>
      <c r="AY9" s="12">
        <v>123</v>
      </c>
      <c r="AZ9" s="13">
        <f t="shared" si="4"/>
        <v>0.0085268844</v>
      </c>
      <c r="BA9" s="12">
        <v>163</v>
      </c>
      <c r="BB9" s="13">
        <f t="shared" si="5"/>
        <v>0.0065329995</v>
      </c>
      <c r="BD9" s="1">
        <v>3</v>
      </c>
      <c r="BE9" s="4">
        <f aca="true" t="shared" si="6" ref="BE9:BE46">+$BE$4*BE8</f>
        <v>1.0023268023404843</v>
      </c>
      <c r="BG9" s="1">
        <v>43</v>
      </c>
      <c r="BH9" s="4">
        <f aca="true" t="shared" si="7" ref="BH9:BH46">$BE$4*BH8</f>
        <v>1.0338731537083272</v>
      </c>
      <c r="BJ9" s="1">
        <v>83</v>
      </c>
      <c r="BK9" s="4">
        <f aca="true" t="shared" si="8" ref="BK9:BK46">$BE$4*BK8</f>
        <v>1.0664123671669572</v>
      </c>
      <c r="BM9" s="1">
        <v>123</v>
      </c>
      <c r="BN9" s="4">
        <f aca="true" t="shared" si="9" ref="BN9:BN46">$BE$4*BN8</f>
        <v>1.0999756911837422</v>
      </c>
      <c r="BP9" s="1">
        <v>163</v>
      </c>
      <c r="BQ9" s="4">
        <f aca="true" t="shared" si="10" ref="BQ9:BQ46">$BE$4*BQ8</f>
        <v>1.1345953577128036</v>
      </c>
      <c r="BS9" s="1">
        <v>9</v>
      </c>
      <c r="BT9" s="4">
        <f t="shared" si="0"/>
        <v>0.1115421114</v>
      </c>
    </row>
    <row r="10" spans="3:72" ht="13.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S10" s="12">
        <v>4</v>
      </c>
      <c r="AT10" s="13">
        <f t="shared" si="1"/>
        <v>0.2504845626</v>
      </c>
      <c r="AU10" s="12">
        <v>44</v>
      </c>
      <c r="AV10" s="13">
        <f t="shared" si="2"/>
        <v>0.0231257798</v>
      </c>
      <c r="AW10" s="12">
        <v>84</v>
      </c>
      <c r="AX10" s="13">
        <f t="shared" si="3"/>
        <v>0.0123010769</v>
      </c>
      <c r="AY10" s="12">
        <v>124</v>
      </c>
      <c r="AZ10" s="13">
        <f t="shared" si="4"/>
        <v>0.0084613438</v>
      </c>
      <c r="BA10" s="12">
        <v>164</v>
      </c>
      <c r="BB10" s="13">
        <f t="shared" si="5"/>
        <v>0.0064956266</v>
      </c>
      <c r="BD10" s="1">
        <v>4</v>
      </c>
      <c r="BE10" s="4">
        <f t="shared" si="6"/>
        <v>1.0031036056122982</v>
      </c>
      <c r="BG10" s="1">
        <v>44</v>
      </c>
      <c r="BH10" s="4">
        <f t="shared" si="7"/>
        <v>1.034674405402451</v>
      </c>
      <c r="BJ10" s="1">
        <v>84</v>
      </c>
      <c r="BK10" s="4">
        <f t="shared" si="8"/>
        <v>1.0672388367515115</v>
      </c>
      <c r="BM10" s="1">
        <v>124</v>
      </c>
      <c r="BN10" s="4">
        <f t="shared" si="9"/>
        <v>1.1008281723444096</v>
      </c>
      <c r="BP10" s="1">
        <v>164</v>
      </c>
      <c r="BQ10" s="4">
        <f t="shared" si="10"/>
        <v>1.135474669115031</v>
      </c>
      <c r="BS10" s="1">
        <v>10</v>
      </c>
      <c r="BT10" s="4">
        <f t="shared" si="0"/>
        <v>0.1004267453</v>
      </c>
    </row>
    <row r="11" spans="3:72" ht="13.5">
      <c r="C11" s="6">
        <v>1</v>
      </c>
      <c r="D11" s="6">
        <f>+$D$6-E11</f>
        <v>43368</v>
      </c>
      <c r="E11" s="6">
        <f>INT($D$4*$D$7/100/12)</f>
        <v>13950</v>
      </c>
      <c r="F11" s="6">
        <f>SUM(D11:E11)</f>
        <v>57318</v>
      </c>
      <c r="G11" s="6">
        <f>$D$4-D11</f>
        <v>17956632</v>
      </c>
      <c r="H11" s="6">
        <v>51</v>
      </c>
      <c r="I11" s="6">
        <f>IF(G60+F11&lt;=$D$6,G60,$D$6-J11)</f>
        <v>45081</v>
      </c>
      <c r="J11" s="6">
        <f>IF(G60&lt;=0,0,INT(G60*$D$7/100/12))</f>
        <v>12237</v>
      </c>
      <c r="K11" s="6">
        <f>SUM(I11:J11)</f>
        <v>57318</v>
      </c>
      <c r="L11" s="6">
        <f>IF(G60-I11&lt;=0,0,G60-I11)</f>
        <v>15744805</v>
      </c>
      <c r="M11" s="6">
        <v>101</v>
      </c>
      <c r="N11" s="6">
        <f>IF(L60+K11&lt;=$D$6,L60,$D$6-O11)</f>
        <v>46862</v>
      </c>
      <c r="O11" s="6">
        <f>IF(L60&lt;=0,0,INT(L60*$D$7/100/12))</f>
        <v>10456</v>
      </c>
      <c r="P11" s="6">
        <f>SUM(N11:O11)</f>
        <v>57318</v>
      </c>
      <c r="Q11" s="6">
        <f>IF(L60-N11&lt;=0,0,L60-N11)</f>
        <v>13445625</v>
      </c>
      <c r="R11" s="6">
        <v>151</v>
      </c>
      <c r="S11" s="6">
        <f>IF(Q60+P11&lt;=$D$6,Q60,$D$6-T11)</f>
        <v>48713</v>
      </c>
      <c r="T11" s="6">
        <f>IF(Q60&lt;=0,0,INT(Q60*$D$7/100/12))</f>
        <v>8605</v>
      </c>
      <c r="U11" s="6">
        <f>SUM(S11:T11)</f>
        <v>57318</v>
      </c>
      <c r="V11" s="6">
        <f>IF(Q60-S11&lt;=0,0,Q60-S11)</f>
        <v>11055637</v>
      </c>
      <c r="W11" s="6">
        <v>201</v>
      </c>
      <c r="X11" s="6">
        <f>IF(V60+U11&lt;=$D$6,V60,$D$6-Y11)</f>
        <v>50637</v>
      </c>
      <c r="Y11" s="6">
        <f>IF(V60&lt;=0,0,INT(V60*$D$7/100/12))</f>
        <v>6681</v>
      </c>
      <c r="Z11" s="6">
        <f>SUM(X11:Y11)</f>
        <v>57318</v>
      </c>
      <c r="AA11" s="6">
        <f>IF(V60-X11&lt;=0,0,V60-X11)</f>
        <v>8571254</v>
      </c>
      <c r="AB11" s="6">
        <v>251</v>
      </c>
      <c r="AC11" s="6">
        <f>IF(AA60+Z11&lt;=$D$6,AA60,$D$6-AD11)</f>
        <v>52636</v>
      </c>
      <c r="AD11" s="6">
        <f>IF(AA60&lt;=0,0,INT(AA60*$D$7/100/12))</f>
        <v>4682</v>
      </c>
      <c r="AE11" s="6">
        <f>SUM(AC11:AD11)</f>
        <v>57318</v>
      </c>
      <c r="AF11" s="6">
        <f>IF(AA60-AC11&lt;=0,0,AA60-AC11)</f>
        <v>5988753</v>
      </c>
      <c r="AG11" s="6">
        <v>301</v>
      </c>
      <c r="AH11" s="6">
        <f>IF(AF60+AE11&lt;=$D$6,AF60,$D$6-AI11)</f>
        <v>54715</v>
      </c>
      <c r="AI11" s="6">
        <f>IF(AF60&lt;=0,0,INT(AF60*$D$7/100/12))</f>
        <v>2603</v>
      </c>
      <c r="AJ11" s="6">
        <f>SUM(AH11:AI11)</f>
        <v>57318</v>
      </c>
      <c r="AK11" s="6">
        <f>IF(AF60-AH11&lt;=0,0,AF60-AH11)</f>
        <v>3304255</v>
      </c>
      <c r="AL11" s="6">
        <v>351</v>
      </c>
      <c r="AM11" s="6">
        <f>IF(AK60+AJ11&lt;=$D$6,AK60,$D$6-AN11)</f>
        <v>56876</v>
      </c>
      <c r="AN11" s="6">
        <f>IF(AK60&lt;=0,0,INT(AK60*$D$7/100/12))</f>
        <v>442</v>
      </c>
      <c r="AO11" s="6">
        <f>SUM(AM11:AN11)</f>
        <v>57318</v>
      </c>
      <c r="AP11" s="6">
        <f>IF(AK60-AM11&lt;=0,0,AK60-AM11)</f>
        <v>513732</v>
      </c>
      <c r="AS11" s="10">
        <v>5</v>
      </c>
      <c r="AT11" s="11">
        <f t="shared" si="1"/>
        <v>0.2004652402</v>
      </c>
      <c r="AU11" s="10">
        <v>45</v>
      </c>
      <c r="AV11" s="11">
        <f t="shared" si="2"/>
        <v>0.0226205836</v>
      </c>
      <c r="AW11" s="10">
        <v>85</v>
      </c>
      <c r="AX11" s="11">
        <f t="shared" si="3"/>
        <v>0.0121610166</v>
      </c>
      <c r="AY11" s="10">
        <v>125</v>
      </c>
      <c r="AZ11" s="11">
        <f t="shared" si="4"/>
        <v>0.0083968527</v>
      </c>
      <c r="BA11" s="10">
        <v>165</v>
      </c>
      <c r="BB11" s="11">
        <f t="shared" si="5"/>
        <v>0.0064587074</v>
      </c>
      <c r="BD11" s="1">
        <v>5</v>
      </c>
      <c r="BE11" s="4">
        <f t="shared" si="6"/>
        <v>1.0038810109066476</v>
      </c>
      <c r="BG11" s="1">
        <v>45</v>
      </c>
      <c r="BH11" s="4">
        <f t="shared" si="7"/>
        <v>1.035476278066638</v>
      </c>
      <c r="BJ11" s="1">
        <v>85</v>
      </c>
      <c r="BK11" s="4">
        <f t="shared" si="8"/>
        <v>1.068065946849994</v>
      </c>
      <c r="BM11" s="1">
        <v>125</v>
      </c>
      <c r="BN11" s="4">
        <f t="shared" si="9"/>
        <v>1.1016813141779764</v>
      </c>
      <c r="BP11" s="1">
        <v>165</v>
      </c>
      <c r="BQ11" s="4">
        <f t="shared" si="10"/>
        <v>1.1363546619835951</v>
      </c>
      <c r="BS11" s="1">
        <v>11</v>
      </c>
      <c r="BT11" s="4">
        <f t="shared" si="0"/>
        <v>0.091332364</v>
      </c>
    </row>
    <row r="12" spans="3:72" ht="13.5">
      <c r="C12" s="6">
        <v>2</v>
      </c>
      <c r="D12" s="6">
        <f>IF(G11+E11&lt;=$D$6,G11,$D$6-E12)</f>
        <v>43402</v>
      </c>
      <c r="E12" s="6">
        <f>IF(G11&lt;=0,0,INT(G11*$D$7/100/12))</f>
        <v>13916</v>
      </c>
      <c r="F12" s="6">
        <f>SUM(D12:E12)</f>
        <v>57318</v>
      </c>
      <c r="G12" s="6">
        <f>IF(G11-D12&lt;=0,0,G11-D12)</f>
        <v>17913230</v>
      </c>
      <c r="H12" s="6">
        <v>52</v>
      </c>
      <c r="I12" s="6">
        <f>IF(L11+J12&lt;=$D$6,L11,$D$6-J12)</f>
        <v>45116</v>
      </c>
      <c r="J12" s="6">
        <f>IF(L11&lt;=0,0,INT(L11*$D$7/100/12))</f>
        <v>12202</v>
      </c>
      <c r="K12" s="6">
        <f aca="true" t="shared" si="11" ref="K12:K60">SUM(I12:J12)</f>
        <v>57318</v>
      </c>
      <c r="L12" s="6">
        <f>IF(L11-I12&lt;=0,0,L11-I12)</f>
        <v>15699689</v>
      </c>
      <c r="M12" s="6">
        <v>102</v>
      </c>
      <c r="N12" s="6">
        <f>IF(Q11+O12&lt;=$D$6,Q11,$D$6-O12)</f>
        <v>46898</v>
      </c>
      <c r="O12" s="6">
        <f>IF(Q11&lt;=0,0,INT(Q11*$D$7/100/12))</f>
        <v>10420</v>
      </c>
      <c r="P12" s="6">
        <f>SUM(N12:O12)</f>
        <v>57318</v>
      </c>
      <c r="Q12" s="6">
        <f>IF(Q11-N12&lt;=0,0,Q11-N12)</f>
        <v>13398727</v>
      </c>
      <c r="R12" s="6">
        <v>152</v>
      </c>
      <c r="S12" s="6">
        <f>IF(V11+T12&lt;=$D$6,V11,$D$6-T12)</f>
        <v>48750</v>
      </c>
      <c r="T12" s="6">
        <f>IF(V11&lt;=0,0,INT(V11*$D$7/100/12))</f>
        <v>8568</v>
      </c>
      <c r="U12" s="6">
        <f aca="true" t="shared" si="12" ref="U12:U60">SUM(S12:T12)</f>
        <v>57318</v>
      </c>
      <c r="V12" s="6">
        <f>IF(V11-S12&lt;=0,0,V11-S12)</f>
        <v>11006887</v>
      </c>
      <c r="W12" s="6">
        <v>202</v>
      </c>
      <c r="X12" s="6">
        <f>IF(AA11+Y12&lt;=$D$6,AA11,$D$6-Y12)</f>
        <v>50676</v>
      </c>
      <c r="Y12" s="6">
        <f>IF(AA11&lt;=0,0,INT(AA11*$D$7/100/12))</f>
        <v>6642</v>
      </c>
      <c r="Z12" s="6">
        <f aca="true" t="shared" si="13" ref="Z12:Z60">SUM(X12:Y12)</f>
        <v>57318</v>
      </c>
      <c r="AA12" s="6">
        <f>IF(AA11-X12&lt;=0,0,AA11-X12)</f>
        <v>8520578</v>
      </c>
      <c r="AB12" s="6">
        <v>252</v>
      </c>
      <c r="AC12" s="6">
        <f>IF(AF11+AD12&lt;=$D$6,AF11,$D$6-AD12)</f>
        <v>52677</v>
      </c>
      <c r="AD12" s="6">
        <f>IF(AF11&lt;=0,0,INT(AF11*$D$7/100/12))</f>
        <v>4641</v>
      </c>
      <c r="AE12" s="6">
        <f aca="true" t="shared" si="14" ref="AE12:AE60">SUM(AC12:AD12)</f>
        <v>57318</v>
      </c>
      <c r="AF12" s="6">
        <f>IF(AF11-AC12&lt;=0,0,AF11-AC12)</f>
        <v>5936076</v>
      </c>
      <c r="AG12" s="6">
        <v>302</v>
      </c>
      <c r="AH12" s="6">
        <f>IF(AK11+AI12&lt;=$D$6,AK11,$D$6-AI12)</f>
        <v>54758</v>
      </c>
      <c r="AI12" s="6">
        <f>IF(AK11&lt;=0,0,INT(AK11*$D$7/100/12))</f>
        <v>2560</v>
      </c>
      <c r="AJ12" s="6">
        <f aca="true" t="shared" si="15" ref="AJ12:AJ60">SUM(AH12:AI12)</f>
        <v>57318</v>
      </c>
      <c r="AK12" s="6">
        <f>IF(AK11-AH12&lt;=0,0,AK11-AH12)</f>
        <v>3249497</v>
      </c>
      <c r="AL12" s="6">
        <v>352</v>
      </c>
      <c r="AM12" s="6">
        <f>IF(AP11+AN12&lt;=$D$6,AP11,$D$6-AN12)</f>
        <v>56920</v>
      </c>
      <c r="AN12" s="6">
        <f>IF(AP11&lt;=0,0,INT(AP11*$D$7/100/12))</f>
        <v>398</v>
      </c>
      <c r="AO12" s="6">
        <f aca="true" t="shared" si="16" ref="AO12:AO60">SUM(AM12:AN12)</f>
        <v>57318</v>
      </c>
      <c r="AP12" s="6">
        <f>IF(AP11-AM12&lt;=0,0,AP11-AM12)</f>
        <v>456812</v>
      </c>
      <c r="AS12" s="8">
        <v>6</v>
      </c>
      <c r="AT12" s="9">
        <f t="shared" si="1"/>
        <v>0.1671190419</v>
      </c>
      <c r="AU12" s="8">
        <v>46</v>
      </c>
      <c r="AV12" s="9">
        <f t="shared" si="2"/>
        <v>0.0221373547</v>
      </c>
      <c r="AW12" s="8">
        <v>86</v>
      </c>
      <c r="AX12" s="9">
        <f t="shared" si="3"/>
        <v>0.0120242147</v>
      </c>
      <c r="AY12" s="8">
        <v>126</v>
      </c>
      <c r="AZ12" s="9">
        <f t="shared" si="4"/>
        <v>0.0083333861</v>
      </c>
      <c r="BA12" s="8">
        <v>166</v>
      </c>
      <c r="BB12" s="9">
        <f t="shared" si="5"/>
        <v>0.0064222336</v>
      </c>
      <c r="BD12" s="1">
        <v>6</v>
      </c>
      <c r="BE12" s="4">
        <f t="shared" si="6"/>
        <v>1.0046590186901003</v>
      </c>
      <c r="BG12" s="1">
        <v>46</v>
      </c>
      <c r="BH12" s="4">
        <f t="shared" si="7"/>
        <v>1.0362787721821396</v>
      </c>
      <c r="BJ12" s="1">
        <v>86</v>
      </c>
      <c r="BK12" s="4">
        <f t="shared" si="8"/>
        <v>1.0688936979588026</v>
      </c>
      <c r="BM12" s="1">
        <v>126</v>
      </c>
      <c r="BN12" s="4">
        <f t="shared" si="9"/>
        <v>1.1025351171964644</v>
      </c>
      <c r="BP12" s="1">
        <v>166</v>
      </c>
      <c r="BQ12" s="4">
        <f t="shared" si="10"/>
        <v>1.1372353368466324</v>
      </c>
      <c r="BS12" s="1">
        <v>12</v>
      </c>
      <c r="BT12" s="4">
        <f t="shared" si="0"/>
        <v>0.0837537212</v>
      </c>
    </row>
    <row r="13" spans="3:72" ht="13.5">
      <c r="C13" s="6">
        <v>3</v>
      </c>
      <c r="D13" s="6">
        <f aca="true" t="shared" si="17" ref="D13:D60">IF(G12+E12&lt;=$D$6,G12,$D$6-E13)</f>
        <v>43436</v>
      </c>
      <c r="E13" s="6">
        <f aca="true" t="shared" si="18" ref="E13:E60">IF(G12&lt;=0,0,INT(G12*$D$7/100/12))</f>
        <v>13882</v>
      </c>
      <c r="F13" s="6">
        <f aca="true" t="shared" si="19" ref="F13:F60">SUM(D13:E13)</f>
        <v>57318</v>
      </c>
      <c r="G13" s="6">
        <f aca="true" t="shared" si="20" ref="G13:G60">IF(G12-D13&lt;=0,0,G12-D13)</f>
        <v>17869794</v>
      </c>
      <c r="H13" s="6">
        <v>53</v>
      </c>
      <c r="I13" s="6">
        <f aca="true" t="shared" si="21" ref="I13:I60">IF(L12+J13&lt;=$D$6,L12,$D$6-J13)</f>
        <v>45151</v>
      </c>
      <c r="J13" s="6">
        <f aca="true" t="shared" si="22" ref="J13:J60">IF(L12&lt;=0,0,INT(L12*$D$7/100/12))</f>
        <v>12167</v>
      </c>
      <c r="K13" s="6">
        <f t="shared" si="11"/>
        <v>57318</v>
      </c>
      <c r="L13" s="6">
        <f aca="true" t="shared" si="23" ref="L13:L60">IF(L12-I13&lt;=0,0,L12-I13)</f>
        <v>15654538</v>
      </c>
      <c r="M13" s="6">
        <v>103</v>
      </c>
      <c r="N13" s="6">
        <f aca="true" t="shared" si="24" ref="N13:N60">IF(Q12+O13&lt;=$D$6,Q12,$D$6-O13)</f>
        <v>46934</v>
      </c>
      <c r="O13" s="6">
        <f aca="true" t="shared" si="25" ref="O13:O60">IF(Q12&lt;=0,0,INT(Q12*$D$7/100/12))</f>
        <v>10384</v>
      </c>
      <c r="P13" s="6">
        <f aca="true" t="shared" si="26" ref="P13:P60">SUM(N13:O13)</f>
        <v>57318</v>
      </c>
      <c r="Q13" s="6">
        <f aca="true" t="shared" si="27" ref="Q13:Q60">IF(Q12-N13&lt;=0,0,Q12-N13)</f>
        <v>13351793</v>
      </c>
      <c r="R13" s="6">
        <v>153</v>
      </c>
      <c r="S13" s="6">
        <f aca="true" t="shared" si="28" ref="S13:S60">IF(V12+T13&lt;=$D$6,V12,$D$6-T13)</f>
        <v>48788</v>
      </c>
      <c r="T13" s="6">
        <f aca="true" t="shared" si="29" ref="T13:T60">IF(V12&lt;=0,0,INT(V12*$D$7/100/12))</f>
        <v>8530</v>
      </c>
      <c r="U13" s="6">
        <f t="shared" si="12"/>
        <v>57318</v>
      </c>
      <c r="V13" s="6">
        <f aca="true" t="shared" si="30" ref="V13:V60">IF(V12-S13&lt;=0,0,V12-S13)</f>
        <v>10958099</v>
      </c>
      <c r="W13" s="6">
        <v>203</v>
      </c>
      <c r="X13" s="6">
        <f aca="true" t="shared" si="31" ref="X13:X60">IF(AA12+Y13&lt;=$D$6,AA12,$D$6-Y13)</f>
        <v>50715</v>
      </c>
      <c r="Y13" s="6">
        <f aca="true" t="shared" si="32" ref="Y13:Y60">IF(AA12&lt;=0,0,INT(AA12*$D$7/100/12))</f>
        <v>6603</v>
      </c>
      <c r="Z13" s="6">
        <f t="shared" si="13"/>
        <v>57318</v>
      </c>
      <c r="AA13" s="6">
        <f aca="true" t="shared" si="33" ref="AA13:AA60">IF(AA12-X13&lt;=0,0,AA12-X13)</f>
        <v>8469863</v>
      </c>
      <c r="AB13" s="6">
        <v>253</v>
      </c>
      <c r="AC13" s="6">
        <f aca="true" t="shared" si="34" ref="AC13:AC60">IF(AF12+AD13&lt;=$D$6,AF12,$D$6-AD13)</f>
        <v>52718</v>
      </c>
      <c r="AD13" s="6">
        <f aca="true" t="shared" si="35" ref="AD13:AD60">IF(AF12&lt;=0,0,INT(AF12*$D$7/100/12))</f>
        <v>4600</v>
      </c>
      <c r="AE13" s="6">
        <f t="shared" si="14"/>
        <v>57318</v>
      </c>
      <c r="AF13" s="6">
        <f aca="true" t="shared" si="36" ref="AF13:AF60">IF(AF12-AC13&lt;=0,0,AF12-AC13)</f>
        <v>5883358</v>
      </c>
      <c r="AG13" s="6">
        <v>303</v>
      </c>
      <c r="AH13" s="6">
        <f aca="true" t="shared" si="37" ref="AH13:AH60">IF(AK12+AI13&lt;=$D$6,AK12,$D$6-AI13)</f>
        <v>54800</v>
      </c>
      <c r="AI13" s="6">
        <f aca="true" t="shared" si="38" ref="AI13:AI60">IF(AK12&lt;=0,0,INT(AK12*$D$7/100/12))</f>
        <v>2518</v>
      </c>
      <c r="AJ13" s="6">
        <f t="shared" si="15"/>
        <v>57318</v>
      </c>
      <c r="AK13" s="6">
        <f aca="true" t="shared" si="39" ref="AK13:AK60">IF(AK12-AH13&lt;=0,0,AK12-AH13)</f>
        <v>3194697</v>
      </c>
      <c r="AL13" s="6">
        <v>353</v>
      </c>
      <c r="AM13" s="6">
        <f aca="true" t="shared" si="40" ref="AM13:AM60">IF(AP12+AN13&lt;=$D$6,AP12,$D$6-AN13)</f>
        <v>56964</v>
      </c>
      <c r="AN13" s="6">
        <f aca="true" t="shared" si="41" ref="AN13:AN60">IF(AP12&lt;=0,0,INT(AP12*$D$7/100/12))</f>
        <v>354</v>
      </c>
      <c r="AO13" s="6">
        <f t="shared" si="16"/>
        <v>57318</v>
      </c>
      <c r="AP13" s="6">
        <f aca="true" t="shared" si="42" ref="AP13:AP60">IF(AP12-AM13&lt;=0,0,AP12-AM13)</f>
        <v>399848</v>
      </c>
      <c r="AS13" s="12">
        <v>7</v>
      </c>
      <c r="AT13" s="13">
        <f t="shared" si="1"/>
        <v>0.1433003431</v>
      </c>
      <c r="AU13" s="12">
        <v>47</v>
      </c>
      <c r="AV13" s="13">
        <f t="shared" si="2"/>
        <v>0.0216746908</v>
      </c>
      <c r="AW13" s="12">
        <v>87</v>
      </c>
      <c r="AX13" s="13">
        <f t="shared" si="3"/>
        <v>0.0118905588</v>
      </c>
      <c r="AY13" s="12">
        <v>127</v>
      </c>
      <c r="AZ13" s="13">
        <f t="shared" si="4"/>
        <v>0.0082709197</v>
      </c>
      <c r="BA13" s="12">
        <v>167</v>
      </c>
      <c r="BB13" s="13">
        <f t="shared" si="5"/>
        <v>0.0063861971</v>
      </c>
      <c r="BD13" s="1">
        <v>7</v>
      </c>
      <c r="BE13" s="4">
        <f t="shared" si="6"/>
        <v>1.005437629429585</v>
      </c>
      <c r="BG13" s="1">
        <v>47</v>
      </c>
      <c r="BH13" s="4">
        <f t="shared" si="7"/>
        <v>1.0370818882305808</v>
      </c>
      <c r="BJ13" s="1">
        <v>87</v>
      </c>
      <c r="BK13" s="4">
        <f t="shared" si="8"/>
        <v>1.0697220905747207</v>
      </c>
      <c r="BM13" s="1">
        <v>127</v>
      </c>
      <c r="BN13" s="4">
        <f t="shared" si="9"/>
        <v>1.1033895819122916</v>
      </c>
      <c r="BP13" s="1">
        <v>167</v>
      </c>
      <c r="BQ13" s="4">
        <f t="shared" si="10"/>
        <v>1.1381166942326886</v>
      </c>
      <c r="BS13" s="1">
        <v>13</v>
      </c>
      <c r="BT13" s="4">
        <f t="shared" si="0"/>
        <v>0.0773410312</v>
      </c>
    </row>
    <row r="14" spans="3:72" ht="13.5">
      <c r="C14" s="6">
        <v>4</v>
      </c>
      <c r="D14" s="6">
        <f t="shared" si="17"/>
        <v>43469</v>
      </c>
      <c r="E14" s="6">
        <f t="shared" si="18"/>
        <v>13849</v>
      </c>
      <c r="F14" s="6">
        <f t="shared" si="19"/>
        <v>57318</v>
      </c>
      <c r="G14" s="6">
        <f t="shared" si="20"/>
        <v>17826325</v>
      </c>
      <c r="H14" s="6">
        <v>54</v>
      </c>
      <c r="I14" s="6">
        <f t="shared" si="21"/>
        <v>45186</v>
      </c>
      <c r="J14" s="6">
        <f t="shared" si="22"/>
        <v>12132</v>
      </c>
      <c r="K14" s="6">
        <f t="shared" si="11"/>
        <v>57318</v>
      </c>
      <c r="L14" s="6">
        <f t="shared" si="23"/>
        <v>15609352</v>
      </c>
      <c r="M14" s="6">
        <v>104</v>
      </c>
      <c r="N14" s="6">
        <f t="shared" si="24"/>
        <v>46971</v>
      </c>
      <c r="O14" s="6">
        <f t="shared" si="25"/>
        <v>10347</v>
      </c>
      <c r="P14" s="6">
        <f t="shared" si="26"/>
        <v>57318</v>
      </c>
      <c r="Q14" s="6">
        <f t="shared" si="27"/>
        <v>13304822</v>
      </c>
      <c r="R14" s="6">
        <v>154</v>
      </c>
      <c r="S14" s="6">
        <f t="shared" si="28"/>
        <v>48826</v>
      </c>
      <c r="T14" s="6">
        <f t="shared" si="29"/>
        <v>8492</v>
      </c>
      <c r="U14" s="6">
        <f t="shared" si="12"/>
        <v>57318</v>
      </c>
      <c r="V14" s="6">
        <f t="shared" si="30"/>
        <v>10909273</v>
      </c>
      <c r="W14" s="6">
        <v>204</v>
      </c>
      <c r="X14" s="6">
        <f t="shared" si="31"/>
        <v>50754</v>
      </c>
      <c r="Y14" s="6">
        <f t="shared" si="32"/>
        <v>6564</v>
      </c>
      <c r="Z14" s="6">
        <f t="shared" si="13"/>
        <v>57318</v>
      </c>
      <c r="AA14" s="6">
        <f t="shared" si="33"/>
        <v>8419109</v>
      </c>
      <c r="AB14" s="6">
        <v>254</v>
      </c>
      <c r="AC14" s="6">
        <f t="shared" si="34"/>
        <v>52759</v>
      </c>
      <c r="AD14" s="6">
        <f t="shared" si="35"/>
        <v>4559</v>
      </c>
      <c r="AE14" s="6">
        <f t="shared" si="14"/>
        <v>57318</v>
      </c>
      <c r="AF14" s="6">
        <f t="shared" si="36"/>
        <v>5830599</v>
      </c>
      <c r="AG14" s="6">
        <v>304</v>
      </c>
      <c r="AH14" s="6">
        <f t="shared" si="37"/>
        <v>54843</v>
      </c>
      <c r="AI14" s="6">
        <f t="shared" si="38"/>
        <v>2475</v>
      </c>
      <c r="AJ14" s="6">
        <f t="shared" si="15"/>
        <v>57318</v>
      </c>
      <c r="AK14" s="6">
        <f t="shared" si="39"/>
        <v>3139854</v>
      </c>
      <c r="AL14" s="6">
        <v>354</v>
      </c>
      <c r="AM14" s="6">
        <f t="shared" si="40"/>
        <v>57009</v>
      </c>
      <c r="AN14" s="6">
        <f t="shared" si="41"/>
        <v>309</v>
      </c>
      <c r="AO14" s="6">
        <f t="shared" si="16"/>
        <v>57318</v>
      </c>
      <c r="AP14" s="6">
        <f t="shared" si="42"/>
        <v>342839</v>
      </c>
      <c r="AS14" s="12">
        <v>8</v>
      </c>
      <c r="AT14" s="13">
        <f t="shared" si="1"/>
        <v>0.1254363315</v>
      </c>
      <c r="AU14" s="12">
        <v>48</v>
      </c>
      <c r="AV14" s="13">
        <f t="shared" si="2"/>
        <v>0.0212313067</v>
      </c>
      <c r="AW14" s="12">
        <v>88</v>
      </c>
      <c r="AX14" s="13">
        <f t="shared" si="3"/>
        <v>0.0117599417</v>
      </c>
      <c r="AY14" s="12">
        <v>128</v>
      </c>
      <c r="AZ14" s="13">
        <f t="shared" si="4"/>
        <v>0.0082094301</v>
      </c>
      <c r="BA14" s="12">
        <v>168</v>
      </c>
      <c r="BB14" s="13">
        <f t="shared" si="5"/>
        <v>0.0063505903</v>
      </c>
      <c r="BD14" s="1">
        <v>8</v>
      </c>
      <c r="BE14" s="4">
        <f t="shared" si="6"/>
        <v>1.0062168435923928</v>
      </c>
      <c r="BG14" s="1">
        <v>48</v>
      </c>
      <c r="BH14" s="4">
        <f t="shared" si="7"/>
        <v>1.0378856266939596</v>
      </c>
      <c r="BJ14" s="1">
        <v>88</v>
      </c>
      <c r="BK14" s="4">
        <f t="shared" si="8"/>
        <v>1.070551125194916</v>
      </c>
      <c r="BM14" s="1">
        <v>128</v>
      </c>
      <c r="BN14" s="4">
        <f t="shared" si="9"/>
        <v>1.1042447088382736</v>
      </c>
      <c r="BP14" s="1">
        <v>168</v>
      </c>
      <c r="BQ14" s="4">
        <f t="shared" si="10"/>
        <v>1.1389987346707189</v>
      </c>
      <c r="BS14" s="1">
        <v>14</v>
      </c>
      <c r="BT14" s="4">
        <f t="shared" si="0"/>
        <v>0.0718444469</v>
      </c>
    </row>
    <row r="15" spans="3:72" ht="13.5">
      <c r="C15" s="6">
        <v>5</v>
      </c>
      <c r="D15" s="6">
        <f t="shared" si="17"/>
        <v>43503</v>
      </c>
      <c r="E15" s="6">
        <f t="shared" si="18"/>
        <v>13815</v>
      </c>
      <c r="F15" s="6">
        <f t="shared" si="19"/>
        <v>57318</v>
      </c>
      <c r="G15" s="6">
        <f t="shared" si="20"/>
        <v>17782822</v>
      </c>
      <c r="H15" s="6">
        <v>55</v>
      </c>
      <c r="I15" s="6">
        <f t="shared" si="21"/>
        <v>45221</v>
      </c>
      <c r="J15" s="6">
        <f t="shared" si="22"/>
        <v>12097</v>
      </c>
      <c r="K15" s="6">
        <f t="shared" si="11"/>
        <v>57318</v>
      </c>
      <c r="L15" s="6">
        <f t="shared" si="23"/>
        <v>15564131</v>
      </c>
      <c r="M15" s="6">
        <v>105</v>
      </c>
      <c r="N15" s="6">
        <f t="shared" si="24"/>
        <v>47007</v>
      </c>
      <c r="O15" s="6">
        <f t="shared" si="25"/>
        <v>10311</v>
      </c>
      <c r="P15" s="6">
        <f t="shared" si="26"/>
        <v>57318</v>
      </c>
      <c r="Q15" s="6">
        <f t="shared" si="27"/>
        <v>13257815</v>
      </c>
      <c r="R15" s="6">
        <v>155</v>
      </c>
      <c r="S15" s="6">
        <f t="shared" si="28"/>
        <v>48864</v>
      </c>
      <c r="T15" s="6">
        <f t="shared" si="29"/>
        <v>8454</v>
      </c>
      <c r="U15" s="6">
        <f t="shared" si="12"/>
        <v>57318</v>
      </c>
      <c r="V15" s="6">
        <f t="shared" si="30"/>
        <v>10860409</v>
      </c>
      <c r="W15" s="6">
        <v>205</v>
      </c>
      <c r="X15" s="6">
        <f t="shared" si="31"/>
        <v>50794</v>
      </c>
      <c r="Y15" s="6">
        <f t="shared" si="32"/>
        <v>6524</v>
      </c>
      <c r="Z15" s="6">
        <f t="shared" si="13"/>
        <v>57318</v>
      </c>
      <c r="AA15" s="6">
        <f t="shared" si="33"/>
        <v>8368315</v>
      </c>
      <c r="AB15" s="6">
        <v>255</v>
      </c>
      <c r="AC15" s="6">
        <f t="shared" si="34"/>
        <v>52800</v>
      </c>
      <c r="AD15" s="6">
        <f t="shared" si="35"/>
        <v>4518</v>
      </c>
      <c r="AE15" s="6">
        <f t="shared" si="14"/>
        <v>57318</v>
      </c>
      <c r="AF15" s="6">
        <f t="shared" si="36"/>
        <v>5777799</v>
      </c>
      <c r="AG15" s="6">
        <v>305</v>
      </c>
      <c r="AH15" s="6">
        <f t="shared" si="37"/>
        <v>54885</v>
      </c>
      <c r="AI15" s="6">
        <f t="shared" si="38"/>
        <v>2433</v>
      </c>
      <c r="AJ15" s="6">
        <f t="shared" si="15"/>
        <v>57318</v>
      </c>
      <c r="AK15" s="6">
        <f t="shared" si="39"/>
        <v>3084969</v>
      </c>
      <c r="AL15" s="6">
        <v>355</v>
      </c>
      <c r="AM15" s="6">
        <f t="shared" si="40"/>
        <v>57053</v>
      </c>
      <c r="AN15" s="6">
        <f t="shared" si="41"/>
        <v>265</v>
      </c>
      <c r="AO15" s="6">
        <f t="shared" si="16"/>
        <v>57318</v>
      </c>
      <c r="AP15" s="6">
        <f t="shared" si="42"/>
        <v>285786</v>
      </c>
      <c r="AS15" s="12">
        <v>9</v>
      </c>
      <c r="AT15" s="13">
        <f t="shared" si="1"/>
        <v>0.1115421114</v>
      </c>
      <c r="AU15" s="12">
        <v>49</v>
      </c>
      <c r="AV15" s="13">
        <f t="shared" si="2"/>
        <v>0.020806022</v>
      </c>
      <c r="AW15" s="12">
        <v>89</v>
      </c>
      <c r="AX15" s="13">
        <f t="shared" si="3"/>
        <v>0.011632261</v>
      </c>
      <c r="AY15" s="12">
        <v>129</v>
      </c>
      <c r="AZ15" s="13">
        <f t="shared" si="4"/>
        <v>0.0081488946</v>
      </c>
      <c r="BA15" s="12">
        <v>169</v>
      </c>
      <c r="BB15" s="13">
        <f t="shared" si="5"/>
        <v>0.0063154055</v>
      </c>
      <c r="BD15" s="1">
        <v>9</v>
      </c>
      <c r="BE15" s="4">
        <f t="shared" si="6"/>
        <v>1.006996661646177</v>
      </c>
      <c r="BG15" s="1">
        <v>49</v>
      </c>
      <c r="BH15" s="4">
        <f t="shared" si="7"/>
        <v>1.0386899880546474</v>
      </c>
      <c r="BJ15" s="1">
        <v>89</v>
      </c>
      <c r="BK15" s="4">
        <f t="shared" si="8"/>
        <v>1.071380802316942</v>
      </c>
      <c r="BM15" s="1">
        <v>129</v>
      </c>
      <c r="BN15" s="4">
        <f t="shared" si="9"/>
        <v>1.1051004984876234</v>
      </c>
      <c r="BP15" s="1">
        <v>169</v>
      </c>
      <c r="BQ15" s="4">
        <f t="shared" si="10"/>
        <v>1.1398814586900887</v>
      </c>
      <c r="BS15" s="1">
        <v>15</v>
      </c>
      <c r="BT15" s="4">
        <f t="shared" si="0"/>
        <v>0.0670807472</v>
      </c>
    </row>
    <row r="16" spans="3:72" ht="13.5">
      <c r="C16" s="6">
        <v>6</v>
      </c>
      <c r="D16" s="6">
        <f t="shared" si="17"/>
        <v>43537</v>
      </c>
      <c r="E16" s="6">
        <f t="shared" si="18"/>
        <v>13781</v>
      </c>
      <c r="F16" s="6">
        <f t="shared" si="19"/>
        <v>57318</v>
      </c>
      <c r="G16" s="6">
        <f t="shared" si="20"/>
        <v>17739285</v>
      </c>
      <c r="H16" s="6">
        <v>56</v>
      </c>
      <c r="I16" s="6">
        <f t="shared" si="21"/>
        <v>45256</v>
      </c>
      <c r="J16" s="6">
        <f t="shared" si="22"/>
        <v>12062</v>
      </c>
      <c r="K16" s="6">
        <f t="shared" si="11"/>
        <v>57318</v>
      </c>
      <c r="L16" s="6">
        <f t="shared" si="23"/>
        <v>15518875</v>
      </c>
      <c r="M16" s="6">
        <v>106</v>
      </c>
      <c r="N16" s="6">
        <f t="shared" si="24"/>
        <v>47044</v>
      </c>
      <c r="O16" s="6">
        <f t="shared" si="25"/>
        <v>10274</v>
      </c>
      <c r="P16" s="6">
        <f t="shared" si="26"/>
        <v>57318</v>
      </c>
      <c r="Q16" s="6">
        <f t="shared" si="27"/>
        <v>13210771</v>
      </c>
      <c r="R16" s="6">
        <v>156</v>
      </c>
      <c r="S16" s="6">
        <f t="shared" si="28"/>
        <v>48902</v>
      </c>
      <c r="T16" s="6">
        <f t="shared" si="29"/>
        <v>8416</v>
      </c>
      <c r="U16" s="6">
        <f t="shared" si="12"/>
        <v>57318</v>
      </c>
      <c r="V16" s="6">
        <f t="shared" si="30"/>
        <v>10811507</v>
      </c>
      <c r="W16" s="6">
        <v>206</v>
      </c>
      <c r="X16" s="6">
        <f t="shared" si="31"/>
        <v>50833</v>
      </c>
      <c r="Y16" s="6">
        <f t="shared" si="32"/>
        <v>6485</v>
      </c>
      <c r="Z16" s="6">
        <f t="shared" si="13"/>
        <v>57318</v>
      </c>
      <c r="AA16" s="6">
        <f t="shared" si="33"/>
        <v>8317482</v>
      </c>
      <c r="AB16" s="6">
        <v>256</v>
      </c>
      <c r="AC16" s="6">
        <f t="shared" si="34"/>
        <v>52841</v>
      </c>
      <c r="AD16" s="6">
        <f t="shared" si="35"/>
        <v>4477</v>
      </c>
      <c r="AE16" s="6">
        <f t="shared" si="14"/>
        <v>57318</v>
      </c>
      <c r="AF16" s="6">
        <f t="shared" si="36"/>
        <v>5724958</v>
      </c>
      <c r="AG16" s="6">
        <v>306</v>
      </c>
      <c r="AH16" s="6">
        <f t="shared" si="37"/>
        <v>54928</v>
      </c>
      <c r="AI16" s="6">
        <f t="shared" si="38"/>
        <v>2390</v>
      </c>
      <c r="AJ16" s="6">
        <f t="shared" si="15"/>
        <v>57318</v>
      </c>
      <c r="AK16" s="6">
        <f t="shared" si="39"/>
        <v>3030041</v>
      </c>
      <c r="AL16" s="6">
        <v>356</v>
      </c>
      <c r="AM16" s="6">
        <f t="shared" si="40"/>
        <v>57097</v>
      </c>
      <c r="AN16" s="6">
        <f t="shared" si="41"/>
        <v>221</v>
      </c>
      <c r="AO16" s="6">
        <f t="shared" si="16"/>
        <v>57318</v>
      </c>
      <c r="AP16" s="6">
        <f t="shared" si="42"/>
        <v>228689</v>
      </c>
      <c r="AS16" s="10">
        <v>10</v>
      </c>
      <c r="AT16" s="11">
        <f t="shared" si="1"/>
        <v>0.1004267453</v>
      </c>
      <c r="AU16" s="10">
        <v>50</v>
      </c>
      <c r="AV16" s="11">
        <f t="shared" si="2"/>
        <v>0.0203977506</v>
      </c>
      <c r="AW16" s="10">
        <v>90</v>
      </c>
      <c r="AX16" s="11">
        <f t="shared" si="3"/>
        <v>0.0115074187</v>
      </c>
      <c r="AY16" s="10">
        <v>130</v>
      </c>
      <c r="AZ16" s="11">
        <f t="shared" si="4"/>
        <v>0.0080892912</v>
      </c>
      <c r="BA16" s="10">
        <v>170</v>
      </c>
      <c r="BB16" s="11">
        <f t="shared" si="5"/>
        <v>0.0062806352</v>
      </c>
      <c r="BD16" s="1">
        <v>10</v>
      </c>
      <c r="BE16" s="4">
        <f t="shared" si="6"/>
        <v>1.0077770840589526</v>
      </c>
      <c r="BG16" s="1">
        <v>50</v>
      </c>
      <c r="BH16" s="4">
        <f t="shared" si="7"/>
        <v>1.0394949727953897</v>
      </c>
      <c r="BJ16" s="1">
        <v>90</v>
      </c>
      <c r="BK16" s="4">
        <f t="shared" si="8"/>
        <v>1.0722111224387376</v>
      </c>
      <c r="BM16" s="1">
        <v>130</v>
      </c>
      <c r="BN16" s="4">
        <f t="shared" si="9"/>
        <v>1.1059569513739513</v>
      </c>
      <c r="BP16" s="1">
        <v>170</v>
      </c>
      <c r="BQ16" s="4">
        <f t="shared" si="10"/>
        <v>1.1407648668205734</v>
      </c>
      <c r="BS16" s="1">
        <v>16</v>
      </c>
      <c r="BT16" s="4">
        <f t="shared" si="0"/>
        <v>0.0629125161</v>
      </c>
    </row>
    <row r="17" spans="3:72" ht="13.5">
      <c r="C17" s="6">
        <v>7</v>
      </c>
      <c r="D17" s="6">
        <f t="shared" si="17"/>
        <v>43571</v>
      </c>
      <c r="E17" s="6">
        <f t="shared" si="18"/>
        <v>13747</v>
      </c>
      <c r="F17" s="6">
        <f t="shared" si="19"/>
        <v>57318</v>
      </c>
      <c r="G17" s="6">
        <f t="shared" si="20"/>
        <v>17695714</v>
      </c>
      <c r="H17" s="6">
        <v>57</v>
      </c>
      <c r="I17" s="6">
        <f t="shared" si="21"/>
        <v>45291</v>
      </c>
      <c r="J17" s="6">
        <f t="shared" si="22"/>
        <v>12027</v>
      </c>
      <c r="K17" s="6">
        <f t="shared" si="11"/>
        <v>57318</v>
      </c>
      <c r="L17" s="6">
        <f t="shared" si="23"/>
        <v>15473584</v>
      </c>
      <c r="M17" s="6">
        <v>107</v>
      </c>
      <c r="N17" s="6">
        <f t="shared" si="24"/>
        <v>47080</v>
      </c>
      <c r="O17" s="6">
        <f t="shared" si="25"/>
        <v>10238</v>
      </c>
      <c r="P17" s="6">
        <f t="shared" si="26"/>
        <v>57318</v>
      </c>
      <c r="Q17" s="6">
        <f t="shared" si="27"/>
        <v>13163691</v>
      </c>
      <c r="R17" s="6">
        <v>157</v>
      </c>
      <c r="S17" s="6">
        <f t="shared" si="28"/>
        <v>48940</v>
      </c>
      <c r="T17" s="6">
        <f t="shared" si="29"/>
        <v>8378</v>
      </c>
      <c r="U17" s="6">
        <f t="shared" si="12"/>
        <v>57318</v>
      </c>
      <c r="V17" s="6">
        <f t="shared" si="30"/>
        <v>10762567</v>
      </c>
      <c r="W17" s="6">
        <v>207</v>
      </c>
      <c r="X17" s="6">
        <f t="shared" si="31"/>
        <v>50872</v>
      </c>
      <c r="Y17" s="6">
        <f t="shared" si="32"/>
        <v>6446</v>
      </c>
      <c r="Z17" s="6">
        <f t="shared" si="13"/>
        <v>57318</v>
      </c>
      <c r="AA17" s="6">
        <f t="shared" si="33"/>
        <v>8266610</v>
      </c>
      <c r="AB17" s="6">
        <v>257</v>
      </c>
      <c r="AC17" s="6">
        <f t="shared" si="34"/>
        <v>52882</v>
      </c>
      <c r="AD17" s="6">
        <f t="shared" si="35"/>
        <v>4436</v>
      </c>
      <c r="AE17" s="6">
        <f t="shared" si="14"/>
        <v>57318</v>
      </c>
      <c r="AF17" s="6">
        <f t="shared" si="36"/>
        <v>5672076</v>
      </c>
      <c r="AG17" s="6">
        <v>307</v>
      </c>
      <c r="AH17" s="6">
        <f t="shared" si="37"/>
        <v>54970</v>
      </c>
      <c r="AI17" s="6">
        <f t="shared" si="38"/>
        <v>2348</v>
      </c>
      <c r="AJ17" s="6">
        <f t="shared" si="15"/>
        <v>57318</v>
      </c>
      <c r="AK17" s="6">
        <f t="shared" si="39"/>
        <v>2975071</v>
      </c>
      <c r="AL17" s="6">
        <v>357</v>
      </c>
      <c r="AM17" s="6">
        <f t="shared" si="40"/>
        <v>57141</v>
      </c>
      <c r="AN17" s="6">
        <f t="shared" si="41"/>
        <v>177</v>
      </c>
      <c r="AO17" s="6">
        <f t="shared" si="16"/>
        <v>57318</v>
      </c>
      <c r="AP17" s="6">
        <f t="shared" si="42"/>
        <v>171548</v>
      </c>
      <c r="AS17" s="8">
        <v>11</v>
      </c>
      <c r="AT17" s="9">
        <f t="shared" si="1"/>
        <v>0.091332364</v>
      </c>
      <c r="AU17" s="8">
        <v>51</v>
      </c>
      <c r="AV17" s="9">
        <f t="shared" si="2"/>
        <v>0.0200054918</v>
      </c>
      <c r="AW17" s="8">
        <v>91</v>
      </c>
      <c r="AX17" s="9">
        <f t="shared" si="3"/>
        <v>0.0113853213</v>
      </c>
      <c r="AY17" s="8">
        <v>131</v>
      </c>
      <c r="AZ17" s="9">
        <f t="shared" si="4"/>
        <v>0.0080305986</v>
      </c>
      <c r="BA17" s="8">
        <v>171</v>
      </c>
      <c r="BB17" s="9">
        <f t="shared" si="5"/>
        <v>0.0062462721</v>
      </c>
      <c r="BD17" s="1">
        <v>11</v>
      </c>
      <c r="BE17" s="4">
        <f t="shared" si="6"/>
        <v>1.0085581112990982</v>
      </c>
      <c r="BG17" s="1">
        <v>51</v>
      </c>
      <c r="BH17" s="4">
        <f t="shared" si="7"/>
        <v>1.040300581399306</v>
      </c>
      <c r="BJ17" s="1">
        <v>91</v>
      </c>
      <c r="BK17" s="4">
        <f t="shared" si="8"/>
        <v>1.0730420860586276</v>
      </c>
      <c r="BM17" s="1">
        <v>131</v>
      </c>
      <c r="BN17" s="4">
        <f t="shared" si="9"/>
        <v>1.1068140680112661</v>
      </c>
      <c r="BP17" s="1">
        <v>171</v>
      </c>
      <c r="BQ17" s="4">
        <f t="shared" si="10"/>
        <v>1.1416489595923593</v>
      </c>
      <c r="BS17" s="1">
        <v>17</v>
      </c>
      <c r="BT17" s="4">
        <f t="shared" si="0"/>
        <v>0.0592346711</v>
      </c>
    </row>
    <row r="18" spans="3:72" ht="13.5">
      <c r="C18" s="6">
        <v>8</v>
      </c>
      <c r="D18" s="6">
        <f t="shared" si="17"/>
        <v>43604</v>
      </c>
      <c r="E18" s="6">
        <f t="shared" si="18"/>
        <v>13714</v>
      </c>
      <c r="F18" s="6">
        <f t="shared" si="19"/>
        <v>57318</v>
      </c>
      <c r="G18" s="6">
        <f t="shared" si="20"/>
        <v>17652110</v>
      </c>
      <c r="H18" s="6">
        <v>58</v>
      </c>
      <c r="I18" s="6">
        <f t="shared" si="21"/>
        <v>45326</v>
      </c>
      <c r="J18" s="6">
        <f t="shared" si="22"/>
        <v>11992</v>
      </c>
      <c r="K18" s="6">
        <f t="shared" si="11"/>
        <v>57318</v>
      </c>
      <c r="L18" s="6">
        <f t="shared" si="23"/>
        <v>15428258</v>
      </c>
      <c r="M18" s="6">
        <v>108</v>
      </c>
      <c r="N18" s="6">
        <f t="shared" si="24"/>
        <v>47117</v>
      </c>
      <c r="O18" s="6">
        <f t="shared" si="25"/>
        <v>10201</v>
      </c>
      <c r="P18" s="6">
        <f t="shared" si="26"/>
        <v>57318</v>
      </c>
      <c r="Q18" s="6">
        <f t="shared" si="27"/>
        <v>13116574</v>
      </c>
      <c r="R18" s="6">
        <v>158</v>
      </c>
      <c r="S18" s="6">
        <f t="shared" si="28"/>
        <v>48978</v>
      </c>
      <c r="T18" s="6">
        <f t="shared" si="29"/>
        <v>8340</v>
      </c>
      <c r="U18" s="6">
        <f t="shared" si="12"/>
        <v>57318</v>
      </c>
      <c r="V18" s="6">
        <f t="shared" si="30"/>
        <v>10713589</v>
      </c>
      <c r="W18" s="6">
        <v>208</v>
      </c>
      <c r="X18" s="6">
        <f t="shared" si="31"/>
        <v>50912</v>
      </c>
      <c r="Y18" s="6">
        <f t="shared" si="32"/>
        <v>6406</v>
      </c>
      <c r="Z18" s="6">
        <f t="shared" si="13"/>
        <v>57318</v>
      </c>
      <c r="AA18" s="6">
        <f t="shared" si="33"/>
        <v>8215698</v>
      </c>
      <c r="AB18" s="6">
        <v>258</v>
      </c>
      <c r="AC18" s="6">
        <f t="shared" si="34"/>
        <v>52923</v>
      </c>
      <c r="AD18" s="6">
        <f t="shared" si="35"/>
        <v>4395</v>
      </c>
      <c r="AE18" s="6">
        <f t="shared" si="14"/>
        <v>57318</v>
      </c>
      <c r="AF18" s="6">
        <f t="shared" si="36"/>
        <v>5619153</v>
      </c>
      <c r="AG18" s="6">
        <v>308</v>
      </c>
      <c r="AH18" s="6">
        <f t="shared" si="37"/>
        <v>55013</v>
      </c>
      <c r="AI18" s="6">
        <f t="shared" si="38"/>
        <v>2305</v>
      </c>
      <c r="AJ18" s="6">
        <f t="shared" si="15"/>
        <v>57318</v>
      </c>
      <c r="AK18" s="6">
        <f t="shared" si="39"/>
        <v>2920058</v>
      </c>
      <c r="AL18" s="6">
        <v>358</v>
      </c>
      <c r="AM18" s="6">
        <f t="shared" si="40"/>
        <v>57186</v>
      </c>
      <c r="AN18" s="6">
        <f t="shared" si="41"/>
        <v>132</v>
      </c>
      <c r="AO18" s="6">
        <f t="shared" si="16"/>
        <v>57318</v>
      </c>
      <c r="AP18" s="6">
        <f t="shared" si="42"/>
        <v>114362</v>
      </c>
      <c r="AS18" s="12">
        <v>12</v>
      </c>
      <c r="AT18" s="13">
        <f t="shared" si="1"/>
        <v>0.0837537212</v>
      </c>
      <c r="AU18" s="12">
        <v>52</v>
      </c>
      <c r="AV18" s="13">
        <f t="shared" si="2"/>
        <v>0.0196283218</v>
      </c>
      <c r="AW18" s="12">
        <v>92</v>
      </c>
      <c r="AX18" s="13">
        <f t="shared" si="3"/>
        <v>0.0112658792</v>
      </c>
      <c r="AY18" s="12">
        <v>132</v>
      </c>
      <c r="AZ18" s="13">
        <f t="shared" si="4"/>
        <v>0.007972796</v>
      </c>
      <c r="BA18" s="12">
        <v>172</v>
      </c>
      <c r="BB18" s="13">
        <f t="shared" si="5"/>
        <v>0.0062123092</v>
      </c>
      <c r="BD18" s="1">
        <v>12</v>
      </c>
      <c r="BE18" s="4">
        <f t="shared" si="6"/>
        <v>1.009339743835355</v>
      </c>
      <c r="BG18" s="1">
        <v>52</v>
      </c>
      <c r="BH18" s="4">
        <f t="shared" si="7"/>
        <v>1.0411068143498905</v>
      </c>
      <c r="BJ18" s="1">
        <v>92</v>
      </c>
      <c r="BK18" s="4">
        <f t="shared" si="8"/>
        <v>1.073873693675323</v>
      </c>
      <c r="BM18" s="1">
        <v>132</v>
      </c>
      <c r="BN18" s="4">
        <f t="shared" si="9"/>
        <v>1.1076718489139747</v>
      </c>
      <c r="BP18" s="1">
        <v>172</v>
      </c>
      <c r="BQ18" s="4">
        <f t="shared" si="10"/>
        <v>1.1425337375360434</v>
      </c>
      <c r="BS18" s="1">
        <v>18</v>
      </c>
      <c r="BT18" s="4">
        <f t="shared" si="0"/>
        <v>0.0559654811</v>
      </c>
    </row>
    <row r="19" spans="3:72" ht="13.5">
      <c r="C19" s="6">
        <v>9</v>
      </c>
      <c r="D19" s="6">
        <f t="shared" si="17"/>
        <v>43638</v>
      </c>
      <c r="E19" s="6">
        <f t="shared" si="18"/>
        <v>13680</v>
      </c>
      <c r="F19" s="6">
        <f t="shared" si="19"/>
        <v>57318</v>
      </c>
      <c r="G19" s="6">
        <f t="shared" si="20"/>
        <v>17608472</v>
      </c>
      <c r="H19" s="6">
        <v>59</v>
      </c>
      <c r="I19" s="6">
        <f t="shared" si="21"/>
        <v>45362</v>
      </c>
      <c r="J19" s="6">
        <f t="shared" si="22"/>
        <v>11956</v>
      </c>
      <c r="K19" s="6">
        <f t="shared" si="11"/>
        <v>57318</v>
      </c>
      <c r="L19" s="6">
        <f t="shared" si="23"/>
        <v>15382896</v>
      </c>
      <c r="M19" s="6">
        <v>109</v>
      </c>
      <c r="N19" s="6">
        <f t="shared" si="24"/>
        <v>47153</v>
      </c>
      <c r="O19" s="6">
        <f t="shared" si="25"/>
        <v>10165</v>
      </c>
      <c r="P19" s="6">
        <f t="shared" si="26"/>
        <v>57318</v>
      </c>
      <c r="Q19" s="6">
        <f t="shared" si="27"/>
        <v>13069421</v>
      </c>
      <c r="R19" s="6">
        <v>159</v>
      </c>
      <c r="S19" s="6">
        <f t="shared" si="28"/>
        <v>49015</v>
      </c>
      <c r="T19" s="6">
        <f t="shared" si="29"/>
        <v>8303</v>
      </c>
      <c r="U19" s="6">
        <f t="shared" si="12"/>
        <v>57318</v>
      </c>
      <c r="V19" s="6">
        <f t="shared" si="30"/>
        <v>10664574</v>
      </c>
      <c r="W19" s="6">
        <v>209</v>
      </c>
      <c r="X19" s="6">
        <f t="shared" si="31"/>
        <v>50951</v>
      </c>
      <c r="Y19" s="6">
        <f t="shared" si="32"/>
        <v>6367</v>
      </c>
      <c r="Z19" s="6">
        <f t="shared" si="13"/>
        <v>57318</v>
      </c>
      <c r="AA19" s="6">
        <f t="shared" si="33"/>
        <v>8164747</v>
      </c>
      <c r="AB19" s="6">
        <v>259</v>
      </c>
      <c r="AC19" s="6">
        <f t="shared" si="34"/>
        <v>52964</v>
      </c>
      <c r="AD19" s="6">
        <f t="shared" si="35"/>
        <v>4354</v>
      </c>
      <c r="AE19" s="6">
        <f t="shared" si="14"/>
        <v>57318</v>
      </c>
      <c r="AF19" s="6">
        <f t="shared" si="36"/>
        <v>5566189</v>
      </c>
      <c r="AG19" s="6">
        <v>309</v>
      </c>
      <c r="AH19" s="6">
        <f t="shared" si="37"/>
        <v>55055</v>
      </c>
      <c r="AI19" s="6">
        <f t="shared" si="38"/>
        <v>2263</v>
      </c>
      <c r="AJ19" s="6">
        <f t="shared" si="15"/>
        <v>57318</v>
      </c>
      <c r="AK19" s="6">
        <f t="shared" si="39"/>
        <v>2865003</v>
      </c>
      <c r="AL19" s="6">
        <v>359</v>
      </c>
      <c r="AM19" s="6">
        <f t="shared" si="40"/>
        <v>57230</v>
      </c>
      <c r="AN19" s="6">
        <f t="shared" si="41"/>
        <v>88</v>
      </c>
      <c r="AO19" s="6">
        <f t="shared" si="16"/>
        <v>57318</v>
      </c>
      <c r="AP19" s="6">
        <f t="shared" si="42"/>
        <v>57132</v>
      </c>
      <c r="AS19" s="12">
        <v>13</v>
      </c>
      <c r="AT19" s="13">
        <f t="shared" si="1"/>
        <v>0.0773410312</v>
      </c>
      <c r="AU19" s="12">
        <v>53</v>
      </c>
      <c r="AV19" s="13">
        <f t="shared" si="2"/>
        <v>0.0192653866</v>
      </c>
      <c r="AW19" s="12">
        <v>93</v>
      </c>
      <c r="AX19" s="13">
        <f t="shared" si="3"/>
        <v>0.0111490069</v>
      </c>
      <c r="AY19" s="12">
        <v>133</v>
      </c>
      <c r="AZ19" s="13">
        <f t="shared" si="4"/>
        <v>0.0079158633</v>
      </c>
      <c r="BA19" s="12">
        <v>173</v>
      </c>
      <c r="BB19" s="13">
        <f t="shared" si="5"/>
        <v>0.0061787395</v>
      </c>
      <c r="BD19" s="1">
        <v>13</v>
      </c>
      <c r="BE19" s="4">
        <f t="shared" si="6"/>
        <v>1.0101219821368275</v>
      </c>
      <c r="BG19" s="1">
        <v>53</v>
      </c>
      <c r="BH19" s="4">
        <f t="shared" si="7"/>
        <v>1.0419136721310116</v>
      </c>
      <c r="BJ19" s="1">
        <v>93</v>
      </c>
      <c r="BK19" s="4">
        <f t="shared" si="8"/>
        <v>1.0747059457879213</v>
      </c>
      <c r="BM19" s="1">
        <v>133</v>
      </c>
      <c r="BN19" s="4">
        <f t="shared" si="9"/>
        <v>1.1085302945968831</v>
      </c>
      <c r="BP19" s="1">
        <v>173</v>
      </c>
      <c r="BQ19" s="4">
        <f t="shared" si="10"/>
        <v>1.1434192011826338</v>
      </c>
      <c r="BS19" s="1">
        <v>19</v>
      </c>
      <c r="BT19" s="4">
        <f t="shared" si="0"/>
        <v>0.0530404217</v>
      </c>
    </row>
    <row r="20" spans="3:72" ht="13.5">
      <c r="C20" s="6">
        <v>10</v>
      </c>
      <c r="D20" s="6">
        <f t="shared" si="17"/>
        <v>43672</v>
      </c>
      <c r="E20" s="6">
        <f t="shared" si="18"/>
        <v>13646</v>
      </c>
      <c r="F20" s="6">
        <f t="shared" si="19"/>
        <v>57318</v>
      </c>
      <c r="G20" s="6">
        <f t="shared" si="20"/>
        <v>17564800</v>
      </c>
      <c r="H20" s="6">
        <v>60</v>
      </c>
      <c r="I20" s="6">
        <f t="shared" si="21"/>
        <v>45397</v>
      </c>
      <c r="J20" s="6">
        <f t="shared" si="22"/>
        <v>11921</v>
      </c>
      <c r="K20" s="6">
        <f t="shared" si="11"/>
        <v>57318</v>
      </c>
      <c r="L20" s="6">
        <f t="shared" si="23"/>
        <v>15337499</v>
      </c>
      <c r="M20" s="6">
        <v>110</v>
      </c>
      <c r="N20" s="6">
        <f t="shared" si="24"/>
        <v>47190</v>
      </c>
      <c r="O20" s="6">
        <f t="shared" si="25"/>
        <v>10128</v>
      </c>
      <c r="P20" s="6">
        <f t="shared" si="26"/>
        <v>57318</v>
      </c>
      <c r="Q20" s="6">
        <f t="shared" si="27"/>
        <v>13022231</v>
      </c>
      <c r="R20" s="6">
        <v>160</v>
      </c>
      <c r="S20" s="6">
        <f t="shared" si="28"/>
        <v>49053</v>
      </c>
      <c r="T20" s="6">
        <f t="shared" si="29"/>
        <v>8265</v>
      </c>
      <c r="U20" s="6">
        <f t="shared" si="12"/>
        <v>57318</v>
      </c>
      <c r="V20" s="6">
        <f t="shared" si="30"/>
        <v>10615521</v>
      </c>
      <c r="W20" s="6">
        <v>210</v>
      </c>
      <c r="X20" s="6">
        <f t="shared" si="31"/>
        <v>50991</v>
      </c>
      <c r="Y20" s="6">
        <f t="shared" si="32"/>
        <v>6327</v>
      </c>
      <c r="Z20" s="6">
        <f t="shared" si="13"/>
        <v>57318</v>
      </c>
      <c r="AA20" s="6">
        <f t="shared" si="33"/>
        <v>8113756</v>
      </c>
      <c r="AB20" s="6">
        <v>260</v>
      </c>
      <c r="AC20" s="6">
        <f t="shared" si="34"/>
        <v>53005</v>
      </c>
      <c r="AD20" s="6">
        <f t="shared" si="35"/>
        <v>4313</v>
      </c>
      <c r="AE20" s="6">
        <f t="shared" si="14"/>
        <v>57318</v>
      </c>
      <c r="AF20" s="6">
        <f t="shared" si="36"/>
        <v>5513184</v>
      </c>
      <c r="AG20" s="6">
        <v>310</v>
      </c>
      <c r="AH20" s="6">
        <f t="shared" si="37"/>
        <v>55098</v>
      </c>
      <c r="AI20" s="6">
        <f t="shared" si="38"/>
        <v>2220</v>
      </c>
      <c r="AJ20" s="6">
        <f t="shared" si="15"/>
        <v>57318</v>
      </c>
      <c r="AK20" s="6">
        <f t="shared" si="39"/>
        <v>2809905</v>
      </c>
      <c r="AL20" s="6">
        <v>360</v>
      </c>
      <c r="AM20" s="6">
        <f t="shared" si="40"/>
        <v>57132</v>
      </c>
      <c r="AN20" s="6">
        <f t="shared" si="41"/>
        <v>44</v>
      </c>
      <c r="AO20" s="6">
        <f t="shared" si="16"/>
        <v>57176</v>
      </c>
      <c r="AP20" s="6">
        <f t="shared" si="42"/>
        <v>0</v>
      </c>
      <c r="AS20" s="12">
        <v>14</v>
      </c>
      <c r="AT20" s="13">
        <f t="shared" si="1"/>
        <v>0.0718444469</v>
      </c>
      <c r="AU20" s="12">
        <v>54</v>
      </c>
      <c r="AV20" s="13">
        <f t="shared" si="2"/>
        <v>0.0189158952</v>
      </c>
      <c r="AW20" s="12">
        <v>94</v>
      </c>
      <c r="AX20" s="13">
        <f t="shared" si="3"/>
        <v>0.0110346223</v>
      </c>
      <c r="AY20" s="12">
        <v>134</v>
      </c>
      <c r="AZ20" s="13">
        <f t="shared" si="4"/>
        <v>0.0078597812</v>
      </c>
      <c r="BA20" s="12">
        <v>174</v>
      </c>
      <c r="BB20" s="13">
        <f t="shared" si="5"/>
        <v>0.0061455562</v>
      </c>
      <c r="BD20" s="1">
        <v>14</v>
      </c>
      <c r="BE20" s="4">
        <f t="shared" si="6"/>
        <v>1.0109048266729834</v>
      </c>
      <c r="BG20" s="1">
        <v>54</v>
      </c>
      <c r="BH20" s="4">
        <f t="shared" si="7"/>
        <v>1.042721155226913</v>
      </c>
      <c r="BJ20" s="1">
        <v>94</v>
      </c>
      <c r="BK20" s="4">
        <f t="shared" si="8"/>
        <v>1.075538842895907</v>
      </c>
      <c r="BM20" s="1">
        <v>134</v>
      </c>
      <c r="BN20" s="4">
        <f t="shared" si="9"/>
        <v>1.1093894055751956</v>
      </c>
      <c r="BP20" s="1">
        <v>174</v>
      </c>
      <c r="BQ20" s="4">
        <f t="shared" si="10"/>
        <v>1.1443053510635504</v>
      </c>
      <c r="BS20" s="1">
        <v>20</v>
      </c>
      <c r="BT20" s="4">
        <f t="shared" si="0"/>
        <v>0.0504078731</v>
      </c>
    </row>
    <row r="21" spans="3:72" ht="13.5">
      <c r="C21" s="6">
        <v>11</v>
      </c>
      <c r="D21" s="6">
        <f t="shared" si="17"/>
        <v>43706</v>
      </c>
      <c r="E21" s="6">
        <f t="shared" si="18"/>
        <v>13612</v>
      </c>
      <c r="F21" s="6">
        <f t="shared" si="19"/>
        <v>57318</v>
      </c>
      <c r="G21" s="6">
        <f t="shared" si="20"/>
        <v>17521094</v>
      </c>
      <c r="H21" s="6">
        <v>61</v>
      </c>
      <c r="I21" s="6">
        <f t="shared" si="21"/>
        <v>45432</v>
      </c>
      <c r="J21" s="6">
        <f t="shared" si="22"/>
        <v>11886</v>
      </c>
      <c r="K21" s="6">
        <f t="shared" si="11"/>
        <v>57318</v>
      </c>
      <c r="L21" s="6">
        <f t="shared" si="23"/>
        <v>15292067</v>
      </c>
      <c r="M21" s="6">
        <v>111</v>
      </c>
      <c r="N21" s="6">
        <f t="shared" si="24"/>
        <v>47226</v>
      </c>
      <c r="O21" s="6">
        <f t="shared" si="25"/>
        <v>10092</v>
      </c>
      <c r="P21" s="6">
        <f t="shared" si="26"/>
        <v>57318</v>
      </c>
      <c r="Q21" s="6">
        <f t="shared" si="27"/>
        <v>12975005</v>
      </c>
      <c r="R21" s="6">
        <v>161</v>
      </c>
      <c r="S21" s="6">
        <f t="shared" si="28"/>
        <v>49091</v>
      </c>
      <c r="T21" s="6">
        <f t="shared" si="29"/>
        <v>8227</v>
      </c>
      <c r="U21" s="6">
        <f t="shared" si="12"/>
        <v>57318</v>
      </c>
      <c r="V21" s="6">
        <f t="shared" si="30"/>
        <v>10566430</v>
      </c>
      <c r="W21" s="6">
        <v>211</v>
      </c>
      <c r="X21" s="6">
        <f t="shared" si="31"/>
        <v>51030</v>
      </c>
      <c r="Y21" s="6">
        <f t="shared" si="32"/>
        <v>6288</v>
      </c>
      <c r="Z21" s="6">
        <f t="shared" si="13"/>
        <v>57318</v>
      </c>
      <c r="AA21" s="6">
        <f t="shared" si="33"/>
        <v>8062726</v>
      </c>
      <c r="AB21" s="6">
        <v>261</v>
      </c>
      <c r="AC21" s="6">
        <f t="shared" si="34"/>
        <v>53046</v>
      </c>
      <c r="AD21" s="6">
        <f t="shared" si="35"/>
        <v>4272</v>
      </c>
      <c r="AE21" s="6">
        <f t="shared" si="14"/>
        <v>57318</v>
      </c>
      <c r="AF21" s="6">
        <f t="shared" si="36"/>
        <v>5460138</v>
      </c>
      <c r="AG21" s="6">
        <v>311</v>
      </c>
      <c r="AH21" s="6">
        <f t="shared" si="37"/>
        <v>55141</v>
      </c>
      <c r="AI21" s="6">
        <f t="shared" si="38"/>
        <v>2177</v>
      </c>
      <c r="AJ21" s="6">
        <f t="shared" si="15"/>
        <v>57318</v>
      </c>
      <c r="AK21" s="6">
        <f t="shared" si="39"/>
        <v>2754764</v>
      </c>
      <c r="AL21" s="6">
        <v>361</v>
      </c>
      <c r="AM21" s="6">
        <f t="shared" si="40"/>
        <v>0</v>
      </c>
      <c r="AN21" s="6">
        <f t="shared" si="41"/>
        <v>0</v>
      </c>
      <c r="AO21" s="6">
        <f t="shared" si="16"/>
        <v>0</v>
      </c>
      <c r="AP21" s="6">
        <f t="shared" si="42"/>
        <v>0</v>
      </c>
      <c r="AS21" s="10">
        <v>15</v>
      </c>
      <c r="AT21" s="11">
        <f t="shared" si="1"/>
        <v>0.0670807472</v>
      </c>
      <c r="AU21" s="10">
        <v>55</v>
      </c>
      <c r="AV21" s="11">
        <f t="shared" si="2"/>
        <v>0.0185791144</v>
      </c>
      <c r="AW21" s="10">
        <v>95</v>
      </c>
      <c r="AX21" s="11">
        <f t="shared" si="3"/>
        <v>0.0109226469</v>
      </c>
      <c r="AY21" s="10">
        <v>135</v>
      </c>
      <c r="AZ21" s="11">
        <f t="shared" si="4"/>
        <v>0.0078045306</v>
      </c>
      <c r="BA21" s="10">
        <v>175</v>
      </c>
      <c r="BB21" s="11">
        <f t="shared" si="5"/>
        <v>0.0061127528</v>
      </c>
      <c r="BD21" s="1">
        <v>15</v>
      </c>
      <c r="BE21" s="4">
        <f t="shared" si="6"/>
        <v>1.011688277913655</v>
      </c>
      <c r="BG21" s="1">
        <v>55</v>
      </c>
      <c r="BH21" s="4">
        <f t="shared" si="7"/>
        <v>1.043529264122214</v>
      </c>
      <c r="BJ21" s="1">
        <v>95</v>
      </c>
      <c r="BK21" s="4">
        <f t="shared" si="8"/>
        <v>1.0763723854991512</v>
      </c>
      <c r="BM21" s="1">
        <v>135</v>
      </c>
      <c r="BN21" s="4">
        <f t="shared" si="9"/>
        <v>1.1102491823645164</v>
      </c>
      <c r="BP21" s="1">
        <v>175</v>
      </c>
      <c r="BQ21" s="4">
        <f t="shared" si="10"/>
        <v>1.1451921877106246</v>
      </c>
      <c r="BS21" s="1">
        <v>21</v>
      </c>
      <c r="BT21" s="4">
        <f t="shared" si="0"/>
        <v>0.0480260483</v>
      </c>
    </row>
    <row r="22" spans="3:72" ht="13.5">
      <c r="C22" s="6">
        <v>12</v>
      </c>
      <c r="D22" s="6">
        <f t="shared" si="17"/>
        <v>43740</v>
      </c>
      <c r="E22" s="6">
        <f t="shared" si="18"/>
        <v>13578</v>
      </c>
      <c r="F22" s="6">
        <f t="shared" si="19"/>
        <v>57318</v>
      </c>
      <c r="G22" s="6">
        <f t="shared" si="20"/>
        <v>17477354</v>
      </c>
      <c r="H22" s="6">
        <v>62</v>
      </c>
      <c r="I22" s="6">
        <f t="shared" si="21"/>
        <v>45467</v>
      </c>
      <c r="J22" s="6">
        <f t="shared" si="22"/>
        <v>11851</v>
      </c>
      <c r="K22" s="6">
        <f t="shared" si="11"/>
        <v>57318</v>
      </c>
      <c r="L22" s="6">
        <f t="shared" si="23"/>
        <v>15246600</v>
      </c>
      <c r="M22" s="6">
        <v>112</v>
      </c>
      <c r="N22" s="6">
        <f t="shared" si="24"/>
        <v>47263</v>
      </c>
      <c r="O22" s="6">
        <f t="shared" si="25"/>
        <v>10055</v>
      </c>
      <c r="P22" s="6">
        <f t="shared" si="26"/>
        <v>57318</v>
      </c>
      <c r="Q22" s="6">
        <f t="shared" si="27"/>
        <v>12927742</v>
      </c>
      <c r="R22" s="6">
        <v>162</v>
      </c>
      <c r="S22" s="6">
        <f t="shared" si="28"/>
        <v>49130</v>
      </c>
      <c r="T22" s="6">
        <f t="shared" si="29"/>
        <v>8188</v>
      </c>
      <c r="U22" s="6">
        <f t="shared" si="12"/>
        <v>57318</v>
      </c>
      <c r="V22" s="6">
        <f t="shared" si="30"/>
        <v>10517300</v>
      </c>
      <c r="W22" s="6">
        <v>212</v>
      </c>
      <c r="X22" s="6">
        <f t="shared" si="31"/>
        <v>51070</v>
      </c>
      <c r="Y22" s="6">
        <f t="shared" si="32"/>
        <v>6248</v>
      </c>
      <c r="Z22" s="6">
        <f t="shared" si="13"/>
        <v>57318</v>
      </c>
      <c r="AA22" s="6">
        <f t="shared" si="33"/>
        <v>8011656</v>
      </c>
      <c r="AB22" s="6">
        <v>262</v>
      </c>
      <c r="AC22" s="6">
        <f t="shared" si="34"/>
        <v>53087</v>
      </c>
      <c r="AD22" s="6">
        <f t="shared" si="35"/>
        <v>4231</v>
      </c>
      <c r="AE22" s="6">
        <f t="shared" si="14"/>
        <v>57318</v>
      </c>
      <c r="AF22" s="6">
        <f t="shared" si="36"/>
        <v>5407051</v>
      </c>
      <c r="AG22" s="6">
        <v>312</v>
      </c>
      <c r="AH22" s="6">
        <f t="shared" si="37"/>
        <v>55184</v>
      </c>
      <c r="AI22" s="6">
        <f t="shared" si="38"/>
        <v>2134</v>
      </c>
      <c r="AJ22" s="6">
        <f t="shared" si="15"/>
        <v>57318</v>
      </c>
      <c r="AK22" s="6">
        <f t="shared" si="39"/>
        <v>2699580</v>
      </c>
      <c r="AL22" s="6">
        <v>362</v>
      </c>
      <c r="AM22" s="6">
        <f t="shared" si="40"/>
        <v>0</v>
      </c>
      <c r="AN22" s="6">
        <f t="shared" si="41"/>
        <v>0</v>
      </c>
      <c r="AO22" s="6">
        <f t="shared" si="16"/>
        <v>0</v>
      </c>
      <c r="AP22" s="6">
        <f t="shared" si="42"/>
        <v>0</v>
      </c>
      <c r="AS22" s="8">
        <v>16</v>
      </c>
      <c r="AT22" s="9">
        <f t="shared" si="1"/>
        <v>0.0629125161</v>
      </c>
      <c r="AU22" s="8">
        <v>56</v>
      </c>
      <c r="AV22" s="9">
        <f t="shared" si="2"/>
        <v>0.0182543633</v>
      </c>
      <c r="AW22" s="8">
        <v>96</v>
      </c>
      <c r="AX22" s="9">
        <f t="shared" si="3"/>
        <v>0.0108130053</v>
      </c>
      <c r="AY22" s="8">
        <v>136</v>
      </c>
      <c r="AZ22" s="9">
        <f t="shared" si="4"/>
        <v>0.0077500933</v>
      </c>
      <c r="BA22" s="8">
        <v>176</v>
      </c>
      <c r="BB22" s="9">
        <f t="shared" si="5"/>
        <v>0.0060803226</v>
      </c>
      <c r="BD22" s="1">
        <v>16</v>
      </c>
      <c r="BE22" s="4">
        <f t="shared" si="6"/>
        <v>1.012472336329038</v>
      </c>
      <c r="BG22" s="1">
        <v>56</v>
      </c>
      <c r="BH22" s="4">
        <f t="shared" si="7"/>
        <v>1.0443379993019086</v>
      </c>
      <c r="BJ22" s="1">
        <v>96</v>
      </c>
      <c r="BK22" s="4">
        <f t="shared" si="8"/>
        <v>1.0772065740979129</v>
      </c>
      <c r="BM22" s="1">
        <v>136</v>
      </c>
      <c r="BN22" s="4">
        <f t="shared" si="9"/>
        <v>1.1111096254808488</v>
      </c>
      <c r="BP22" s="1">
        <v>176</v>
      </c>
      <c r="BQ22" s="4">
        <f t="shared" si="10"/>
        <v>1.1460797116561003</v>
      </c>
      <c r="BS22" s="1">
        <v>22</v>
      </c>
      <c r="BT22" s="4">
        <f t="shared" si="0"/>
        <v>0.0458607575</v>
      </c>
    </row>
    <row r="23" spans="3:72" ht="13.5">
      <c r="C23" s="6">
        <v>13</v>
      </c>
      <c r="D23" s="6">
        <f t="shared" si="17"/>
        <v>43774</v>
      </c>
      <c r="E23" s="6">
        <f t="shared" si="18"/>
        <v>13544</v>
      </c>
      <c r="F23" s="6">
        <f t="shared" si="19"/>
        <v>57318</v>
      </c>
      <c r="G23" s="6">
        <f t="shared" si="20"/>
        <v>17433580</v>
      </c>
      <c r="H23" s="6">
        <v>63</v>
      </c>
      <c r="I23" s="6">
        <f t="shared" si="21"/>
        <v>45502</v>
      </c>
      <c r="J23" s="6">
        <f t="shared" si="22"/>
        <v>11816</v>
      </c>
      <c r="K23" s="6">
        <f t="shared" si="11"/>
        <v>57318</v>
      </c>
      <c r="L23" s="6">
        <f t="shared" si="23"/>
        <v>15201098</v>
      </c>
      <c r="M23" s="6">
        <v>113</v>
      </c>
      <c r="N23" s="6">
        <f t="shared" si="24"/>
        <v>47299</v>
      </c>
      <c r="O23" s="6">
        <f t="shared" si="25"/>
        <v>10019</v>
      </c>
      <c r="P23" s="6">
        <f t="shared" si="26"/>
        <v>57318</v>
      </c>
      <c r="Q23" s="6">
        <f t="shared" si="27"/>
        <v>12880443</v>
      </c>
      <c r="R23" s="6">
        <v>163</v>
      </c>
      <c r="S23" s="6">
        <f t="shared" si="28"/>
        <v>49168</v>
      </c>
      <c r="T23" s="6">
        <f t="shared" si="29"/>
        <v>8150</v>
      </c>
      <c r="U23" s="6">
        <f t="shared" si="12"/>
        <v>57318</v>
      </c>
      <c r="V23" s="6">
        <f t="shared" si="30"/>
        <v>10468132</v>
      </c>
      <c r="W23" s="6">
        <v>213</v>
      </c>
      <c r="X23" s="6">
        <f t="shared" si="31"/>
        <v>51109</v>
      </c>
      <c r="Y23" s="6">
        <f t="shared" si="32"/>
        <v>6209</v>
      </c>
      <c r="Z23" s="6">
        <f t="shared" si="13"/>
        <v>57318</v>
      </c>
      <c r="AA23" s="6">
        <f t="shared" si="33"/>
        <v>7960547</v>
      </c>
      <c r="AB23" s="6">
        <v>263</v>
      </c>
      <c r="AC23" s="6">
        <f t="shared" si="34"/>
        <v>53128</v>
      </c>
      <c r="AD23" s="6">
        <f t="shared" si="35"/>
        <v>4190</v>
      </c>
      <c r="AE23" s="6">
        <f t="shared" si="14"/>
        <v>57318</v>
      </c>
      <c r="AF23" s="6">
        <f t="shared" si="36"/>
        <v>5353923</v>
      </c>
      <c r="AG23" s="6">
        <v>313</v>
      </c>
      <c r="AH23" s="6">
        <f t="shared" si="37"/>
        <v>55226</v>
      </c>
      <c r="AI23" s="6">
        <f t="shared" si="38"/>
        <v>2092</v>
      </c>
      <c r="AJ23" s="6">
        <f t="shared" si="15"/>
        <v>57318</v>
      </c>
      <c r="AK23" s="6">
        <f t="shared" si="39"/>
        <v>2644354</v>
      </c>
      <c r="AL23" s="6">
        <v>363</v>
      </c>
      <c r="AM23" s="6">
        <f t="shared" si="40"/>
        <v>0</v>
      </c>
      <c r="AN23" s="6">
        <f t="shared" si="41"/>
        <v>0</v>
      </c>
      <c r="AO23" s="6">
        <f t="shared" si="16"/>
        <v>0</v>
      </c>
      <c r="AP23" s="6">
        <f t="shared" si="42"/>
        <v>0</v>
      </c>
      <c r="AS23" s="12">
        <v>17</v>
      </c>
      <c r="AT23" s="13">
        <f t="shared" si="1"/>
        <v>0.0592346711</v>
      </c>
      <c r="AU23" s="12">
        <v>57</v>
      </c>
      <c r="AV23" s="13">
        <f t="shared" si="2"/>
        <v>0.0179410088</v>
      </c>
      <c r="AW23" s="12">
        <v>97</v>
      </c>
      <c r="AX23" s="13">
        <f t="shared" si="3"/>
        <v>0.0107056254</v>
      </c>
      <c r="AY23" s="12">
        <v>137</v>
      </c>
      <c r="AZ23" s="13">
        <f t="shared" si="4"/>
        <v>0.0076964514</v>
      </c>
      <c r="BA23" s="12">
        <v>177</v>
      </c>
      <c r="BB23" s="13">
        <f t="shared" si="5"/>
        <v>0.0060482595</v>
      </c>
      <c r="BD23" s="1">
        <v>17</v>
      </c>
      <c r="BE23" s="4">
        <f t="shared" si="6"/>
        <v>1.013257002389693</v>
      </c>
      <c r="BG23" s="1">
        <v>57</v>
      </c>
      <c r="BH23" s="4">
        <f t="shared" si="7"/>
        <v>1.0451473612513675</v>
      </c>
      <c r="BJ23" s="1">
        <v>97</v>
      </c>
      <c r="BK23" s="4">
        <f t="shared" si="8"/>
        <v>1.0780414091928388</v>
      </c>
      <c r="BM23" s="1">
        <v>137</v>
      </c>
      <c r="BN23" s="4">
        <f t="shared" si="9"/>
        <v>1.1119707354405963</v>
      </c>
      <c r="BP23" s="1">
        <v>177</v>
      </c>
      <c r="BQ23" s="4">
        <f t="shared" si="10"/>
        <v>1.1469679234326338</v>
      </c>
      <c r="BS23" s="1">
        <v>23</v>
      </c>
      <c r="BT23" s="4">
        <f t="shared" si="0"/>
        <v>0.0438837573</v>
      </c>
    </row>
    <row r="24" spans="3:72" ht="13.5">
      <c r="C24" s="6">
        <v>14</v>
      </c>
      <c r="D24" s="6">
        <f t="shared" si="17"/>
        <v>43807</v>
      </c>
      <c r="E24" s="6">
        <f t="shared" si="18"/>
        <v>13511</v>
      </c>
      <c r="F24" s="6">
        <f t="shared" si="19"/>
        <v>57318</v>
      </c>
      <c r="G24" s="6">
        <f t="shared" si="20"/>
        <v>17389773</v>
      </c>
      <c r="H24" s="6">
        <v>64</v>
      </c>
      <c r="I24" s="6">
        <f t="shared" si="21"/>
        <v>45538</v>
      </c>
      <c r="J24" s="6">
        <f t="shared" si="22"/>
        <v>11780</v>
      </c>
      <c r="K24" s="6">
        <f t="shared" si="11"/>
        <v>57318</v>
      </c>
      <c r="L24" s="6">
        <f t="shared" si="23"/>
        <v>15155560</v>
      </c>
      <c r="M24" s="6">
        <v>114</v>
      </c>
      <c r="N24" s="6">
        <f t="shared" si="24"/>
        <v>47336</v>
      </c>
      <c r="O24" s="6">
        <f t="shared" si="25"/>
        <v>9982</v>
      </c>
      <c r="P24" s="6">
        <f t="shared" si="26"/>
        <v>57318</v>
      </c>
      <c r="Q24" s="6">
        <f t="shared" si="27"/>
        <v>12833107</v>
      </c>
      <c r="R24" s="6">
        <v>164</v>
      </c>
      <c r="S24" s="6">
        <f t="shared" si="28"/>
        <v>49206</v>
      </c>
      <c r="T24" s="6">
        <f t="shared" si="29"/>
        <v>8112</v>
      </c>
      <c r="U24" s="6">
        <f t="shared" si="12"/>
        <v>57318</v>
      </c>
      <c r="V24" s="6">
        <f t="shared" si="30"/>
        <v>10418926</v>
      </c>
      <c r="W24" s="6">
        <v>214</v>
      </c>
      <c r="X24" s="6">
        <f t="shared" si="31"/>
        <v>51149</v>
      </c>
      <c r="Y24" s="6">
        <f t="shared" si="32"/>
        <v>6169</v>
      </c>
      <c r="Z24" s="6">
        <f t="shared" si="13"/>
        <v>57318</v>
      </c>
      <c r="AA24" s="6">
        <f t="shared" si="33"/>
        <v>7909398</v>
      </c>
      <c r="AB24" s="6">
        <v>264</v>
      </c>
      <c r="AC24" s="6">
        <f t="shared" si="34"/>
        <v>53169</v>
      </c>
      <c r="AD24" s="6">
        <f t="shared" si="35"/>
        <v>4149</v>
      </c>
      <c r="AE24" s="6">
        <f t="shared" si="14"/>
        <v>57318</v>
      </c>
      <c r="AF24" s="6">
        <f t="shared" si="36"/>
        <v>5300754</v>
      </c>
      <c r="AG24" s="6">
        <v>314</v>
      </c>
      <c r="AH24" s="6">
        <f t="shared" si="37"/>
        <v>55269</v>
      </c>
      <c r="AI24" s="6">
        <f t="shared" si="38"/>
        <v>2049</v>
      </c>
      <c r="AJ24" s="6">
        <f t="shared" si="15"/>
        <v>57318</v>
      </c>
      <c r="AK24" s="6">
        <f t="shared" si="39"/>
        <v>2589085</v>
      </c>
      <c r="AL24" s="6">
        <v>364</v>
      </c>
      <c r="AM24" s="6">
        <f t="shared" si="40"/>
        <v>0</v>
      </c>
      <c r="AN24" s="6">
        <f t="shared" si="41"/>
        <v>0</v>
      </c>
      <c r="AO24" s="6">
        <f t="shared" si="16"/>
        <v>0</v>
      </c>
      <c r="AP24" s="6">
        <f t="shared" si="42"/>
        <v>0</v>
      </c>
      <c r="AS24" s="12">
        <v>18</v>
      </c>
      <c r="AT24" s="13">
        <f t="shared" si="1"/>
        <v>0.0559654811</v>
      </c>
      <c r="AU24" s="12">
        <v>58</v>
      </c>
      <c r="AV24" s="13">
        <f t="shared" si="2"/>
        <v>0.0176384613</v>
      </c>
      <c r="AW24" s="12">
        <v>98</v>
      </c>
      <c r="AX24" s="13">
        <f t="shared" si="3"/>
        <v>0.0106004379</v>
      </c>
      <c r="AY24" s="12">
        <v>138</v>
      </c>
      <c r="AZ24" s="13">
        <f t="shared" si="4"/>
        <v>0.0076435876</v>
      </c>
      <c r="BA24" s="12">
        <v>178</v>
      </c>
      <c r="BB24" s="13">
        <f t="shared" si="5"/>
        <v>0.0060165572</v>
      </c>
      <c r="BD24" s="1">
        <v>18</v>
      </c>
      <c r="BE24" s="4">
        <f t="shared" si="6"/>
        <v>1.0140422765665449</v>
      </c>
      <c r="BG24" s="1">
        <v>58</v>
      </c>
      <c r="BH24" s="4">
        <f t="shared" si="7"/>
        <v>1.0459573504563373</v>
      </c>
      <c r="BJ24" s="1">
        <v>98</v>
      </c>
      <c r="BK24" s="4">
        <f t="shared" si="8"/>
        <v>1.0788768912849631</v>
      </c>
      <c r="BM24" s="1">
        <v>138</v>
      </c>
      <c r="BN24" s="4">
        <f t="shared" si="9"/>
        <v>1.1128325127605627</v>
      </c>
      <c r="BP24" s="1">
        <v>178</v>
      </c>
      <c r="BQ24" s="4">
        <f t="shared" si="10"/>
        <v>1.147856823573294</v>
      </c>
      <c r="BS24" s="1">
        <v>24</v>
      </c>
      <c r="BT24" s="4">
        <f t="shared" si="0"/>
        <v>0.0420715112</v>
      </c>
    </row>
    <row r="25" spans="3:72" ht="13.5">
      <c r="C25" s="6">
        <v>15</v>
      </c>
      <c r="D25" s="6">
        <f t="shared" si="17"/>
        <v>43841</v>
      </c>
      <c r="E25" s="6">
        <f t="shared" si="18"/>
        <v>13477</v>
      </c>
      <c r="F25" s="6">
        <f t="shared" si="19"/>
        <v>57318</v>
      </c>
      <c r="G25" s="6">
        <f t="shared" si="20"/>
        <v>17345932</v>
      </c>
      <c r="H25" s="6">
        <v>65</v>
      </c>
      <c r="I25" s="6">
        <f t="shared" si="21"/>
        <v>45573</v>
      </c>
      <c r="J25" s="6">
        <f t="shared" si="22"/>
        <v>11745</v>
      </c>
      <c r="K25" s="6">
        <f t="shared" si="11"/>
        <v>57318</v>
      </c>
      <c r="L25" s="6">
        <f t="shared" si="23"/>
        <v>15109987</v>
      </c>
      <c r="M25" s="6">
        <v>115</v>
      </c>
      <c r="N25" s="6">
        <f t="shared" si="24"/>
        <v>47373</v>
      </c>
      <c r="O25" s="6">
        <f t="shared" si="25"/>
        <v>9945</v>
      </c>
      <c r="P25" s="6">
        <f t="shared" si="26"/>
        <v>57318</v>
      </c>
      <c r="Q25" s="6">
        <f t="shared" si="27"/>
        <v>12785734</v>
      </c>
      <c r="R25" s="6">
        <v>165</v>
      </c>
      <c r="S25" s="6">
        <f t="shared" si="28"/>
        <v>49244</v>
      </c>
      <c r="T25" s="6">
        <f t="shared" si="29"/>
        <v>8074</v>
      </c>
      <c r="U25" s="6">
        <f t="shared" si="12"/>
        <v>57318</v>
      </c>
      <c r="V25" s="6">
        <f t="shared" si="30"/>
        <v>10369682</v>
      </c>
      <c r="W25" s="6">
        <v>215</v>
      </c>
      <c r="X25" s="6">
        <f t="shared" si="31"/>
        <v>51189</v>
      </c>
      <c r="Y25" s="6">
        <f t="shared" si="32"/>
        <v>6129</v>
      </c>
      <c r="Z25" s="6">
        <f t="shared" si="13"/>
        <v>57318</v>
      </c>
      <c r="AA25" s="6">
        <f t="shared" si="33"/>
        <v>7858209</v>
      </c>
      <c r="AB25" s="6">
        <v>265</v>
      </c>
      <c r="AC25" s="6">
        <f t="shared" si="34"/>
        <v>53210</v>
      </c>
      <c r="AD25" s="6">
        <f t="shared" si="35"/>
        <v>4108</v>
      </c>
      <c r="AE25" s="6">
        <f t="shared" si="14"/>
        <v>57318</v>
      </c>
      <c r="AF25" s="6">
        <f t="shared" si="36"/>
        <v>5247544</v>
      </c>
      <c r="AG25" s="6">
        <v>315</v>
      </c>
      <c r="AH25" s="6">
        <f t="shared" si="37"/>
        <v>55312</v>
      </c>
      <c r="AI25" s="6">
        <f t="shared" si="38"/>
        <v>2006</v>
      </c>
      <c r="AJ25" s="6">
        <f t="shared" si="15"/>
        <v>57318</v>
      </c>
      <c r="AK25" s="6">
        <f t="shared" si="39"/>
        <v>2533773</v>
      </c>
      <c r="AL25" s="6">
        <v>365</v>
      </c>
      <c r="AM25" s="6">
        <f t="shared" si="40"/>
        <v>0</v>
      </c>
      <c r="AN25" s="6">
        <f t="shared" si="41"/>
        <v>0</v>
      </c>
      <c r="AO25" s="6">
        <f t="shared" si="16"/>
        <v>0</v>
      </c>
      <c r="AP25" s="6">
        <f t="shared" si="42"/>
        <v>0</v>
      </c>
      <c r="AS25" s="12">
        <v>19</v>
      </c>
      <c r="AT25" s="13">
        <f t="shared" si="1"/>
        <v>0.0530404217</v>
      </c>
      <c r="AU25" s="12">
        <v>59</v>
      </c>
      <c r="AV25" s="13">
        <f t="shared" si="2"/>
        <v>0.0173461713</v>
      </c>
      <c r="AW25" s="12">
        <v>99</v>
      </c>
      <c r="AX25" s="13">
        <f t="shared" si="3"/>
        <v>0.0104973765</v>
      </c>
      <c r="AY25" s="12">
        <v>139</v>
      </c>
      <c r="AZ25" s="13">
        <f t="shared" si="4"/>
        <v>0.0075914852</v>
      </c>
      <c r="BA25" s="12">
        <v>179</v>
      </c>
      <c r="BB25" s="13">
        <f t="shared" si="5"/>
        <v>0.0059852097</v>
      </c>
      <c r="BD25" s="1">
        <v>19</v>
      </c>
      <c r="BE25" s="4">
        <f t="shared" si="6"/>
        <v>1.0148281593308839</v>
      </c>
      <c r="BG25" s="1">
        <v>59</v>
      </c>
      <c r="BH25" s="4">
        <f t="shared" si="7"/>
        <v>1.0467679674029409</v>
      </c>
      <c r="BJ25" s="1">
        <v>99</v>
      </c>
      <c r="BK25" s="4">
        <f t="shared" si="8"/>
        <v>1.0797130208757089</v>
      </c>
      <c r="BM25" s="1">
        <v>139</v>
      </c>
      <c r="BN25" s="4">
        <f t="shared" si="9"/>
        <v>1.113694957957952</v>
      </c>
      <c r="BP25" s="1">
        <v>179</v>
      </c>
      <c r="BQ25" s="4">
        <f t="shared" si="10"/>
        <v>1.1487464126115632</v>
      </c>
      <c r="BS25" s="1">
        <v>25</v>
      </c>
      <c r="BT25" s="4">
        <f t="shared" si="0"/>
        <v>0.0404042488</v>
      </c>
    </row>
    <row r="26" spans="3:72" ht="13.5">
      <c r="C26" s="6">
        <v>16</v>
      </c>
      <c r="D26" s="6">
        <f t="shared" si="17"/>
        <v>43875</v>
      </c>
      <c r="E26" s="6">
        <f t="shared" si="18"/>
        <v>13443</v>
      </c>
      <c r="F26" s="6">
        <f t="shared" si="19"/>
        <v>57318</v>
      </c>
      <c r="G26" s="6">
        <f t="shared" si="20"/>
        <v>17302057</v>
      </c>
      <c r="H26" s="6">
        <v>66</v>
      </c>
      <c r="I26" s="6">
        <f t="shared" si="21"/>
        <v>45608</v>
      </c>
      <c r="J26" s="6">
        <f t="shared" si="22"/>
        <v>11710</v>
      </c>
      <c r="K26" s="6">
        <f t="shared" si="11"/>
        <v>57318</v>
      </c>
      <c r="L26" s="6">
        <f t="shared" si="23"/>
        <v>15064379</v>
      </c>
      <c r="M26" s="6">
        <v>116</v>
      </c>
      <c r="N26" s="6">
        <f t="shared" si="24"/>
        <v>47410</v>
      </c>
      <c r="O26" s="6">
        <f t="shared" si="25"/>
        <v>9908</v>
      </c>
      <c r="P26" s="6">
        <f t="shared" si="26"/>
        <v>57318</v>
      </c>
      <c r="Q26" s="6">
        <f t="shared" si="27"/>
        <v>12738324</v>
      </c>
      <c r="R26" s="6">
        <v>166</v>
      </c>
      <c r="S26" s="6">
        <f t="shared" si="28"/>
        <v>49282</v>
      </c>
      <c r="T26" s="6">
        <f t="shared" si="29"/>
        <v>8036</v>
      </c>
      <c r="U26" s="6">
        <f t="shared" si="12"/>
        <v>57318</v>
      </c>
      <c r="V26" s="6">
        <f t="shared" si="30"/>
        <v>10320400</v>
      </c>
      <c r="W26" s="6">
        <v>216</v>
      </c>
      <c r="X26" s="6">
        <f t="shared" si="31"/>
        <v>51228</v>
      </c>
      <c r="Y26" s="6">
        <f t="shared" si="32"/>
        <v>6090</v>
      </c>
      <c r="Z26" s="6">
        <f t="shared" si="13"/>
        <v>57318</v>
      </c>
      <c r="AA26" s="6">
        <f t="shared" si="33"/>
        <v>7806981</v>
      </c>
      <c r="AB26" s="6">
        <v>266</v>
      </c>
      <c r="AC26" s="6">
        <f t="shared" si="34"/>
        <v>53252</v>
      </c>
      <c r="AD26" s="6">
        <f t="shared" si="35"/>
        <v>4066</v>
      </c>
      <c r="AE26" s="6">
        <f t="shared" si="14"/>
        <v>57318</v>
      </c>
      <c r="AF26" s="6">
        <f t="shared" si="36"/>
        <v>5194292</v>
      </c>
      <c r="AG26" s="6">
        <v>316</v>
      </c>
      <c r="AH26" s="6">
        <f t="shared" si="37"/>
        <v>55355</v>
      </c>
      <c r="AI26" s="6">
        <f t="shared" si="38"/>
        <v>1963</v>
      </c>
      <c r="AJ26" s="6">
        <f t="shared" si="15"/>
        <v>57318</v>
      </c>
      <c r="AK26" s="6">
        <f t="shared" si="39"/>
        <v>2478418</v>
      </c>
      <c r="AL26" s="6">
        <v>366</v>
      </c>
      <c r="AM26" s="6">
        <f t="shared" si="40"/>
        <v>0</v>
      </c>
      <c r="AN26" s="6">
        <f t="shared" si="41"/>
        <v>0</v>
      </c>
      <c r="AO26" s="6">
        <f t="shared" si="16"/>
        <v>0</v>
      </c>
      <c r="AP26" s="6">
        <f t="shared" si="42"/>
        <v>0</v>
      </c>
      <c r="AS26" s="10">
        <v>20</v>
      </c>
      <c r="AT26" s="11">
        <f t="shared" si="1"/>
        <v>0.0504078731</v>
      </c>
      <c r="AU26" s="10">
        <v>60</v>
      </c>
      <c r="AV26" s="11">
        <f t="shared" si="2"/>
        <v>0.017063626</v>
      </c>
      <c r="AW26" s="10">
        <v>100</v>
      </c>
      <c r="AX26" s="11">
        <f t="shared" si="3"/>
        <v>0.0103963773</v>
      </c>
      <c r="AY26" s="10">
        <v>140</v>
      </c>
      <c r="AZ26" s="11">
        <f t="shared" si="4"/>
        <v>0.0075401278</v>
      </c>
      <c r="BA26" s="10">
        <v>180</v>
      </c>
      <c r="BB26" s="11">
        <f t="shared" si="5"/>
        <v>0.005954211</v>
      </c>
      <c r="BD26" s="1">
        <v>20</v>
      </c>
      <c r="BE26" s="4">
        <f t="shared" si="6"/>
        <v>1.0156146511543653</v>
      </c>
      <c r="BG26" s="1">
        <v>60</v>
      </c>
      <c r="BH26" s="4">
        <f t="shared" si="7"/>
        <v>1.0475792125776782</v>
      </c>
      <c r="BJ26" s="1">
        <v>100</v>
      </c>
      <c r="BK26" s="4">
        <f t="shared" si="8"/>
        <v>1.0805497984668875</v>
      </c>
      <c r="BM26" s="1">
        <v>140</v>
      </c>
      <c r="BN26" s="4">
        <f t="shared" si="9"/>
        <v>1.1145580715503693</v>
      </c>
      <c r="BP26" s="1">
        <v>180</v>
      </c>
      <c r="BQ26" s="4">
        <f t="shared" si="10"/>
        <v>1.1496366910813371</v>
      </c>
      <c r="BS26" s="1">
        <v>26</v>
      </c>
      <c r="BT26" s="4">
        <f t="shared" si="0"/>
        <v>0.0388652412</v>
      </c>
    </row>
    <row r="27" spans="3:72" ht="13.5">
      <c r="C27" s="6">
        <v>17</v>
      </c>
      <c r="D27" s="6">
        <f t="shared" si="17"/>
        <v>43909</v>
      </c>
      <c r="E27" s="6">
        <f t="shared" si="18"/>
        <v>13409</v>
      </c>
      <c r="F27" s="6">
        <f t="shared" si="19"/>
        <v>57318</v>
      </c>
      <c r="G27" s="6">
        <f t="shared" si="20"/>
        <v>17258148</v>
      </c>
      <c r="H27" s="6">
        <v>67</v>
      </c>
      <c r="I27" s="6">
        <f t="shared" si="21"/>
        <v>45644</v>
      </c>
      <c r="J27" s="6">
        <f t="shared" si="22"/>
        <v>11674</v>
      </c>
      <c r="K27" s="6">
        <f t="shared" si="11"/>
        <v>57318</v>
      </c>
      <c r="L27" s="6">
        <f t="shared" si="23"/>
        <v>15018735</v>
      </c>
      <c r="M27" s="6">
        <v>117</v>
      </c>
      <c r="N27" s="6">
        <f t="shared" si="24"/>
        <v>47446</v>
      </c>
      <c r="O27" s="6">
        <f t="shared" si="25"/>
        <v>9872</v>
      </c>
      <c r="P27" s="6">
        <f t="shared" si="26"/>
        <v>57318</v>
      </c>
      <c r="Q27" s="6">
        <f t="shared" si="27"/>
        <v>12690878</v>
      </c>
      <c r="R27" s="6">
        <v>167</v>
      </c>
      <c r="S27" s="6">
        <f t="shared" si="28"/>
        <v>49320</v>
      </c>
      <c r="T27" s="6">
        <f t="shared" si="29"/>
        <v>7998</v>
      </c>
      <c r="U27" s="6">
        <f t="shared" si="12"/>
        <v>57318</v>
      </c>
      <c r="V27" s="6">
        <f t="shared" si="30"/>
        <v>10271080</v>
      </c>
      <c r="W27" s="6">
        <v>217</v>
      </c>
      <c r="X27" s="6">
        <f t="shared" si="31"/>
        <v>51268</v>
      </c>
      <c r="Y27" s="6">
        <f t="shared" si="32"/>
        <v>6050</v>
      </c>
      <c r="Z27" s="6">
        <f t="shared" si="13"/>
        <v>57318</v>
      </c>
      <c r="AA27" s="6">
        <f t="shared" si="33"/>
        <v>7755713</v>
      </c>
      <c r="AB27" s="6">
        <v>267</v>
      </c>
      <c r="AC27" s="6">
        <f t="shared" si="34"/>
        <v>53293</v>
      </c>
      <c r="AD27" s="6">
        <f t="shared" si="35"/>
        <v>4025</v>
      </c>
      <c r="AE27" s="6">
        <f t="shared" si="14"/>
        <v>57318</v>
      </c>
      <c r="AF27" s="6">
        <f t="shared" si="36"/>
        <v>5140999</v>
      </c>
      <c r="AG27" s="6">
        <v>317</v>
      </c>
      <c r="AH27" s="6">
        <f t="shared" si="37"/>
        <v>55398</v>
      </c>
      <c r="AI27" s="6">
        <f t="shared" si="38"/>
        <v>1920</v>
      </c>
      <c r="AJ27" s="6">
        <f t="shared" si="15"/>
        <v>57318</v>
      </c>
      <c r="AK27" s="6">
        <f t="shared" si="39"/>
        <v>2423020</v>
      </c>
      <c r="AL27" s="6">
        <v>367</v>
      </c>
      <c r="AM27" s="6">
        <f t="shared" si="40"/>
        <v>0</v>
      </c>
      <c r="AN27" s="6">
        <f t="shared" si="41"/>
        <v>0</v>
      </c>
      <c r="AO27" s="6">
        <f t="shared" si="16"/>
        <v>0</v>
      </c>
      <c r="AP27" s="6">
        <f t="shared" si="42"/>
        <v>0</v>
      </c>
      <c r="AS27" s="8">
        <v>21</v>
      </c>
      <c r="AT27" s="9">
        <f t="shared" si="1"/>
        <v>0.0480260483</v>
      </c>
      <c r="AU27" s="8">
        <v>61</v>
      </c>
      <c r="AV27" s="9">
        <f t="shared" si="2"/>
        <v>0.0167903461</v>
      </c>
      <c r="AW27" s="8">
        <v>101</v>
      </c>
      <c r="AX27" s="9">
        <f t="shared" si="3"/>
        <v>0.010297379</v>
      </c>
      <c r="AY27" s="8">
        <v>141</v>
      </c>
      <c r="AZ27" s="9">
        <f t="shared" si="4"/>
        <v>0.0074894997</v>
      </c>
      <c r="BA27" s="8">
        <v>181</v>
      </c>
      <c r="BB27" s="9">
        <f t="shared" si="5"/>
        <v>0.0059235554</v>
      </c>
      <c r="BD27" s="1">
        <v>21</v>
      </c>
      <c r="BE27" s="4">
        <f t="shared" si="6"/>
        <v>1.0164017525090099</v>
      </c>
      <c r="BG27" s="1">
        <v>61</v>
      </c>
      <c r="BH27" s="4">
        <f t="shared" si="7"/>
        <v>1.0483910864674257</v>
      </c>
      <c r="BJ27" s="1">
        <v>101</v>
      </c>
      <c r="BK27" s="4">
        <f t="shared" si="8"/>
        <v>1.0813872245606992</v>
      </c>
      <c r="BM27" s="1">
        <v>141</v>
      </c>
      <c r="BN27" s="4">
        <f t="shared" si="9"/>
        <v>1.115421854055821</v>
      </c>
      <c r="BP27" s="1">
        <v>181</v>
      </c>
      <c r="BQ27" s="4">
        <f t="shared" si="10"/>
        <v>1.1505276595169251</v>
      </c>
      <c r="BS27" s="1">
        <v>27</v>
      </c>
      <c r="BT27" s="4">
        <f t="shared" si="0"/>
        <v>0.0374402379</v>
      </c>
    </row>
    <row r="28" spans="3:72" ht="13.5">
      <c r="C28" s="6">
        <v>18</v>
      </c>
      <c r="D28" s="6">
        <f t="shared" si="17"/>
        <v>43943</v>
      </c>
      <c r="E28" s="6">
        <f t="shared" si="18"/>
        <v>13375</v>
      </c>
      <c r="F28" s="6">
        <f t="shared" si="19"/>
        <v>57318</v>
      </c>
      <c r="G28" s="6">
        <f t="shared" si="20"/>
        <v>17214205</v>
      </c>
      <c r="H28" s="6">
        <v>68</v>
      </c>
      <c r="I28" s="6">
        <f t="shared" si="21"/>
        <v>45679</v>
      </c>
      <c r="J28" s="6">
        <f t="shared" si="22"/>
        <v>11639</v>
      </c>
      <c r="K28" s="6">
        <f t="shared" si="11"/>
        <v>57318</v>
      </c>
      <c r="L28" s="6">
        <f t="shared" si="23"/>
        <v>14973056</v>
      </c>
      <c r="M28" s="6">
        <v>118</v>
      </c>
      <c r="N28" s="6">
        <f t="shared" si="24"/>
        <v>47483</v>
      </c>
      <c r="O28" s="6">
        <f t="shared" si="25"/>
        <v>9835</v>
      </c>
      <c r="P28" s="6">
        <f t="shared" si="26"/>
        <v>57318</v>
      </c>
      <c r="Q28" s="6">
        <f t="shared" si="27"/>
        <v>12643395</v>
      </c>
      <c r="R28" s="6">
        <v>168</v>
      </c>
      <c r="S28" s="6">
        <f t="shared" si="28"/>
        <v>49358</v>
      </c>
      <c r="T28" s="6">
        <f t="shared" si="29"/>
        <v>7960</v>
      </c>
      <c r="U28" s="6">
        <f t="shared" si="12"/>
        <v>57318</v>
      </c>
      <c r="V28" s="6">
        <f t="shared" si="30"/>
        <v>10221722</v>
      </c>
      <c r="W28" s="6">
        <v>218</v>
      </c>
      <c r="X28" s="6">
        <f t="shared" si="31"/>
        <v>51308</v>
      </c>
      <c r="Y28" s="6">
        <f t="shared" si="32"/>
        <v>6010</v>
      </c>
      <c r="Z28" s="6">
        <f t="shared" si="13"/>
        <v>57318</v>
      </c>
      <c r="AA28" s="6">
        <f t="shared" si="33"/>
        <v>7704405</v>
      </c>
      <c r="AB28" s="6">
        <v>268</v>
      </c>
      <c r="AC28" s="6">
        <f t="shared" si="34"/>
        <v>53334</v>
      </c>
      <c r="AD28" s="6">
        <f t="shared" si="35"/>
        <v>3984</v>
      </c>
      <c r="AE28" s="6">
        <f t="shared" si="14"/>
        <v>57318</v>
      </c>
      <c r="AF28" s="6">
        <f t="shared" si="36"/>
        <v>5087665</v>
      </c>
      <c r="AG28" s="6">
        <v>318</v>
      </c>
      <c r="AH28" s="6">
        <f t="shared" si="37"/>
        <v>55441</v>
      </c>
      <c r="AI28" s="6">
        <f t="shared" si="38"/>
        <v>1877</v>
      </c>
      <c r="AJ28" s="6">
        <f t="shared" si="15"/>
        <v>57318</v>
      </c>
      <c r="AK28" s="6">
        <f t="shared" si="39"/>
        <v>2367579</v>
      </c>
      <c r="AL28" s="6">
        <v>368</v>
      </c>
      <c r="AM28" s="6">
        <f t="shared" si="40"/>
        <v>0</v>
      </c>
      <c r="AN28" s="6">
        <f t="shared" si="41"/>
        <v>0</v>
      </c>
      <c r="AO28" s="6">
        <f t="shared" si="16"/>
        <v>0</v>
      </c>
      <c r="AP28" s="6">
        <f t="shared" si="42"/>
        <v>0</v>
      </c>
      <c r="AS28" s="12">
        <v>22</v>
      </c>
      <c r="AT28" s="13">
        <f t="shared" si="1"/>
        <v>0.0458607575</v>
      </c>
      <c r="AU28" s="12">
        <v>62</v>
      </c>
      <c r="AV28" s="13">
        <f t="shared" si="2"/>
        <v>0.0165258834</v>
      </c>
      <c r="AW28" s="12">
        <v>102</v>
      </c>
      <c r="AX28" s="13">
        <f t="shared" si="3"/>
        <v>0.0102003229</v>
      </c>
      <c r="AY28" s="12">
        <v>142</v>
      </c>
      <c r="AZ28" s="13">
        <f t="shared" si="4"/>
        <v>0.0074395853</v>
      </c>
      <c r="BA28" s="12">
        <v>182</v>
      </c>
      <c r="BB28" s="13">
        <f t="shared" si="5"/>
        <v>0.0058932373</v>
      </c>
      <c r="BD28" s="1">
        <v>22</v>
      </c>
      <c r="BE28" s="4">
        <f t="shared" si="6"/>
        <v>1.0171894638672043</v>
      </c>
      <c r="BG28" s="1">
        <v>62</v>
      </c>
      <c r="BH28" s="4">
        <f t="shared" si="7"/>
        <v>1.049203589559438</v>
      </c>
      <c r="BJ28" s="1">
        <v>102</v>
      </c>
      <c r="BK28" s="4">
        <f t="shared" si="8"/>
        <v>1.0822252996597337</v>
      </c>
      <c r="BM28" s="1">
        <v>142</v>
      </c>
      <c r="BN28" s="4">
        <f t="shared" si="9"/>
        <v>1.1162863059927142</v>
      </c>
      <c r="BP28" s="1">
        <v>182</v>
      </c>
      <c r="BQ28" s="4">
        <f t="shared" si="10"/>
        <v>1.1514193184530508</v>
      </c>
      <c r="BS28" s="1">
        <v>28</v>
      </c>
      <c r="BT28" s="4">
        <f t="shared" si="0"/>
        <v>0.0361170241</v>
      </c>
    </row>
    <row r="29" spans="3:72" ht="13.5">
      <c r="C29" s="6">
        <v>19</v>
      </c>
      <c r="D29" s="6">
        <f t="shared" si="17"/>
        <v>43977</v>
      </c>
      <c r="E29" s="6">
        <f t="shared" si="18"/>
        <v>13341</v>
      </c>
      <c r="F29" s="6">
        <f t="shared" si="19"/>
        <v>57318</v>
      </c>
      <c r="G29" s="6">
        <f t="shared" si="20"/>
        <v>17170228</v>
      </c>
      <c r="H29" s="6">
        <v>69</v>
      </c>
      <c r="I29" s="6">
        <f t="shared" si="21"/>
        <v>45714</v>
      </c>
      <c r="J29" s="6">
        <f t="shared" si="22"/>
        <v>11604</v>
      </c>
      <c r="K29" s="6">
        <f t="shared" si="11"/>
        <v>57318</v>
      </c>
      <c r="L29" s="6">
        <f t="shared" si="23"/>
        <v>14927342</v>
      </c>
      <c r="M29" s="6">
        <v>119</v>
      </c>
      <c r="N29" s="6">
        <f t="shared" si="24"/>
        <v>47520</v>
      </c>
      <c r="O29" s="6">
        <f t="shared" si="25"/>
        <v>9798</v>
      </c>
      <c r="P29" s="6">
        <f t="shared" si="26"/>
        <v>57318</v>
      </c>
      <c r="Q29" s="6">
        <f t="shared" si="27"/>
        <v>12595875</v>
      </c>
      <c r="R29" s="6">
        <v>169</v>
      </c>
      <c r="S29" s="6">
        <f t="shared" si="28"/>
        <v>49397</v>
      </c>
      <c r="T29" s="6">
        <f t="shared" si="29"/>
        <v>7921</v>
      </c>
      <c r="U29" s="6">
        <f t="shared" si="12"/>
        <v>57318</v>
      </c>
      <c r="V29" s="6">
        <f t="shared" si="30"/>
        <v>10172325</v>
      </c>
      <c r="W29" s="6">
        <v>219</v>
      </c>
      <c r="X29" s="6">
        <f t="shared" si="31"/>
        <v>51348</v>
      </c>
      <c r="Y29" s="6">
        <f t="shared" si="32"/>
        <v>5970</v>
      </c>
      <c r="Z29" s="6">
        <f t="shared" si="13"/>
        <v>57318</v>
      </c>
      <c r="AA29" s="6">
        <f t="shared" si="33"/>
        <v>7653057</v>
      </c>
      <c r="AB29" s="6">
        <v>269</v>
      </c>
      <c r="AC29" s="6">
        <f t="shared" si="34"/>
        <v>53376</v>
      </c>
      <c r="AD29" s="6">
        <f t="shared" si="35"/>
        <v>3942</v>
      </c>
      <c r="AE29" s="6">
        <f t="shared" si="14"/>
        <v>57318</v>
      </c>
      <c r="AF29" s="6">
        <f t="shared" si="36"/>
        <v>5034289</v>
      </c>
      <c r="AG29" s="6">
        <v>319</v>
      </c>
      <c r="AH29" s="6">
        <f t="shared" si="37"/>
        <v>55484</v>
      </c>
      <c r="AI29" s="6">
        <f t="shared" si="38"/>
        <v>1834</v>
      </c>
      <c r="AJ29" s="6">
        <f t="shared" si="15"/>
        <v>57318</v>
      </c>
      <c r="AK29" s="6">
        <f t="shared" si="39"/>
        <v>2312095</v>
      </c>
      <c r="AL29" s="6">
        <v>369</v>
      </c>
      <c r="AM29" s="6">
        <f t="shared" si="40"/>
        <v>0</v>
      </c>
      <c r="AN29" s="6">
        <f t="shared" si="41"/>
        <v>0</v>
      </c>
      <c r="AO29" s="6">
        <f t="shared" si="16"/>
        <v>0</v>
      </c>
      <c r="AP29" s="6">
        <f t="shared" si="42"/>
        <v>0</v>
      </c>
      <c r="AS29" s="12">
        <v>23</v>
      </c>
      <c r="AT29" s="13">
        <f t="shared" si="1"/>
        <v>0.0438837573</v>
      </c>
      <c r="AU29" s="12">
        <v>63</v>
      </c>
      <c r="AV29" s="13">
        <f t="shared" si="2"/>
        <v>0.0162698178</v>
      </c>
      <c r="AW29" s="12">
        <v>103</v>
      </c>
      <c r="AX29" s="13">
        <f t="shared" si="3"/>
        <v>0.0101051523</v>
      </c>
      <c r="AY29" s="12">
        <v>143</v>
      </c>
      <c r="AZ29" s="13">
        <f t="shared" si="4"/>
        <v>0.0073903696</v>
      </c>
      <c r="BA29" s="12">
        <v>183</v>
      </c>
      <c r="BB29" s="13">
        <f t="shared" si="5"/>
        <v>0.005863251</v>
      </c>
      <c r="BD29" s="1">
        <v>23</v>
      </c>
      <c r="BE29" s="4">
        <f t="shared" si="6"/>
        <v>1.0179777857017014</v>
      </c>
      <c r="BG29" s="1">
        <v>63</v>
      </c>
      <c r="BH29" s="4">
        <f t="shared" si="7"/>
        <v>1.0500167223413466</v>
      </c>
      <c r="BJ29" s="1">
        <v>103</v>
      </c>
      <c r="BK29" s="4">
        <f t="shared" si="8"/>
        <v>1.08306402426697</v>
      </c>
      <c r="BM29" s="1">
        <v>143</v>
      </c>
      <c r="BN29" s="4">
        <f t="shared" si="9"/>
        <v>1.1171514278798584</v>
      </c>
      <c r="BP29" s="1">
        <v>183</v>
      </c>
      <c r="BQ29" s="4">
        <f t="shared" si="10"/>
        <v>1.1523116684248518</v>
      </c>
      <c r="BS29" s="1">
        <v>29</v>
      </c>
      <c r="BT29" s="4">
        <f t="shared" si="0"/>
        <v>0.0348850699</v>
      </c>
    </row>
    <row r="30" spans="3:72" ht="13.5">
      <c r="C30" s="6">
        <v>20</v>
      </c>
      <c r="D30" s="6">
        <f t="shared" si="17"/>
        <v>44012</v>
      </c>
      <c r="E30" s="6">
        <f t="shared" si="18"/>
        <v>13306</v>
      </c>
      <c r="F30" s="6">
        <f t="shared" si="19"/>
        <v>57318</v>
      </c>
      <c r="G30" s="6">
        <f t="shared" si="20"/>
        <v>17126216</v>
      </c>
      <c r="H30" s="6">
        <v>70</v>
      </c>
      <c r="I30" s="6">
        <f t="shared" si="21"/>
        <v>45750</v>
      </c>
      <c r="J30" s="6">
        <f t="shared" si="22"/>
        <v>11568</v>
      </c>
      <c r="K30" s="6">
        <f t="shared" si="11"/>
        <v>57318</v>
      </c>
      <c r="L30" s="6">
        <f t="shared" si="23"/>
        <v>14881592</v>
      </c>
      <c r="M30" s="6">
        <v>120</v>
      </c>
      <c r="N30" s="6">
        <f t="shared" si="24"/>
        <v>47557</v>
      </c>
      <c r="O30" s="6">
        <f t="shared" si="25"/>
        <v>9761</v>
      </c>
      <c r="P30" s="6">
        <f t="shared" si="26"/>
        <v>57318</v>
      </c>
      <c r="Q30" s="6">
        <f t="shared" si="27"/>
        <v>12548318</v>
      </c>
      <c r="R30" s="6">
        <v>170</v>
      </c>
      <c r="S30" s="6">
        <f t="shared" si="28"/>
        <v>49435</v>
      </c>
      <c r="T30" s="6">
        <f t="shared" si="29"/>
        <v>7883</v>
      </c>
      <c r="U30" s="6">
        <f t="shared" si="12"/>
        <v>57318</v>
      </c>
      <c r="V30" s="6">
        <f t="shared" si="30"/>
        <v>10122890</v>
      </c>
      <c r="W30" s="6">
        <v>220</v>
      </c>
      <c r="X30" s="6">
        <f t="shared" si="31"/>
        <v>51387</v>
      </c>
      <c r="Y30" s="6">
        <f t="shared" si="32"/>
        <v>5931</v>
      </c>
      <c r="Z30" s="6">
        <f t="shared" si="13"/>
        <v>57318</v>
      </c>
      <c r="AA30" s="6">
        <f t="shared" si="33"/>
        <v>7601670</v>
      </c>
      <c r="AB30" s="6">
        <v>270</v>
      </c>
      <c r="AC30" s="6">
        <f t="shared" si="34"/>
        <v>53417</v>
      </c>
      <c r="AD30" s="6">
        <f t="shared" si="35"/>
        <v>3901</v>
      </c>
      <c r="AE30" s="6">
        <f t="shared" si="14"/>
        <v>57318</v>
      </c>
      <c r="AF30" s="6">
        <f t="shared" si="36"/>
        <v>4980872</v>
      </c>
      <c r="AG30" s="6">
        <v>320</v>
      </c>
      <c r="AH30" s="6">
        <f t="shared" si="37"/>
        <v>55527</v>
      </c>
      <c r="AI30" s="6">
        <f t="shared" si="38"/>
        <v>1791</v>
      </c>
      <c r="AJ30" s="6">
        <f t="shared" si="15"/>
        <v>57318</v>
      </c>
      <c r="AK30" s="6">
        <f t="shared" si="39"/>
        <v>2256568</v>
      </c>
      <c r="AL30" s="6">
        <v>370</v>
      </c>
      <c r="AM30" s="6">
        <f t="shared" si="40"/>
        <v>0</v>
      </c>
      <c r="AN30" s="6">
        <f t="shared" si="41"/>
        <v>0</v>
      </c>
      <c r="AO30" s="6">
        <f t="shared" si="16"/>
        <v>0</v>
      </c>
      <c r="AP30" s="6">
        <f t="shared" si="42"/>
        <v>0</v>
      </c>
      <c r="AS30" s="12">
        <v>24</v>
      </c>
      <c r="AT30" s="13">
        <f t="shared" si="1"/>
        <v>0.0420715112</v>
      </c>
      <c r="AU30" s="12">
        <v>64</v>
      </c>
      <c r="AV30" s="13">
        <f t="shared" si="2"/>
        <v>0.0160217559</v>
      </c>
      <c r="AW30" s="12">
        <v>104</v>
      </c>
      <c r="AX30" s="13">
        <f t="shared" si="3"/>
        <v>0.0100118129</v>
      </c>
      <c r="AY30" s="12">
        <v>144</v>
      </c>
      <c r="AZ30" s="13">
        <f t="shared" si="4"/>
        <v>0.0073418383</v>
      </c>
      <c r="BA30" s="12">
        <v>184</v>
      </c>
      <c r="BB30" s="13">
        <f t="shared" si="5"/>
        <v>0.0058335912</v>
      </c>
      <c r="BD30" s="1">
        <v>24</v>
      </c>
      <c r="BE30" s="4">
        <f t="shared" si="6"/>
        <v>1.0187667184856202</v>
      </c>
      <c r="BG30" s="1">
        <v>64</v>
      </c>
      <c r="BH30" s="4">
        <f t="shared" si="7"/>
        <v>1.0508304853011612</v>
      </c>
      <c r="BJ30" s="1">
        <v>104</v>
      </c>
      <c r="BK30" s="4">
        <f t="shared" si="8"/>
        <v>1.083903398885777</v>
      </c>
      <c r="BM30" s="1">
        <v>144</v>
      </c>
      <c r="BN30" s="4">
        <f t="shared" si="9"/>
        <v>1.1180172202364653</v>
      </c>
      <c r="BP30" s="1">
        <v>184</v>
      </c>
      <c r="BQ30" s="4">
        <f t="shared" si="10"/>
        <v>1.153204709967881</v>
      </c>
      <c r="BS30" s="1">
        <v>30</v>
      </c>
      <c r="BT30" s="4">
        <f t="shared" si="0"/>
        <v>0.0337352493</v>
      </c>
    </row>
    <row r="31" spans="3:72" ht="13.5">
      <c r="C31" s="6">
        <v>21</v>
      </c>
      <c r="D31" s="6">
        <f t="shared" si="17"/>
        <v>44046</v>
      </c>
      <c r="E31" s="6">
        <f t="shared" si="18"/>
        <v>13272</v>
      </c>
      <c r="F31" s="6">
        <f t="shared" si="19"/>
        <v>57318</v>
      </c>
      <c r="G31" s="6">
        <f t="shared" si="20"/>
        <v>17082170</v>
      </c>
      <c r="H31" s="6">
        <v>71</v>
      </c>
      <c r="I31" s="6">
        <f t="shared" si="21"/>
        <v>45785</v>
      </c>
      <c r="J31" s="6">
        <f t="shared" si="22"/>
        <v>11533</v>
      </c>
      <c r="K31" s="6">
        <f t="shared" si="11"/>
        <v>57318</v>
      </c>
      <c r="L31" s="6">
        <f t="shared" si="23"/>
        <v>14835807</v>
      </c>
      <c r="M31" s="6">
        <v>121</v>
      </c>
      <c r="N31" s="6">
        <f t="shared" si="24"/>
        <v>47594</v>
      </c>
      <c r="O31" s="6">
        <f t="shared" si="25"/>
        <v>9724</v>
      </c>
      <c r="P31" s="6">
        <f t="shared" si="26"/>
        <v>57318</v>
      </c>
      <c r="Q31" s="6">
        <f t="shared" si="27"/>
        <v>12500724</v>
      </c>
      <c r="R31" s="6">
        <v>171</v>
      </c>
      <c r="S31" s="6">
        <f t="shared" si="28"/>
        <v>49473</v>
      </c>
      <c r="T31" s="6">
        <f t="shared" si="29"/>
        <v>7845</v>
      </c>
      <c r="U31" s="6">
        <f t="shared" si="12"/>
        <v>57318</v>
      </c>
      <c r="V31" s="6">
        <f t="shared" si="30"/>
        <v>10073417</v>
      </c>
      <c r="W31" s="6">
        <v>221</v>
      </c>
      <c r="X31" s="6">
        <f t="shared" si="31"/>
        <v>51427</v>
      </c>
      <c r="Y31" s="6">
        <f t="shared" si="32"/>
        <v>5891</v>
      </c>
      <c r="Z31" s="6">
        <f t="shared" si="13"/>
        <v>57318</v>
      </c>
      <c r="AA31" s="6">
        <f t="shared" si="33"/>
        <v>7550243</v>
      </c>
      <c r="AB31" s="6">
        <v>271</v>
      </c>
      <c r="AC31" s="6">
        <f t="shared" si="34"/>
        <v>53458</v>
      </c>
      <c r="AD31" s="6">
        <f t="shared" si="35"/>
        <v>3860</v>
      </c>
      <c r="AE31" s="6">
        <f t="shared" si="14"/>
        <v>57318</v>
      </c>
      <c r="AF31" s="6">
        <f t="shared" si="36"/>
        <v>4927414</v>
      </c>
      <c r="AG31" s="6">
        <v>321</v>
      </c>
      <c r="AH31" s="6">
        <f t="shared" si="37"/>
        <v>55570</v>
      </c>
      <c r="AI31" s="6">
        <f t="shared" si="38"/>
        <v>1748</v>
      </c>
      <c r="AJ31" s="6">
        <f t="shared" si="15"/>
        <v>57318</v>
      </c>
      <c r="AK31" s="6">
        <f t="shared" si="39"/>
        <v>2200998</v>
      </c>
      <c r="AL31" s="6">
        <v>371</v>
      </c>
      <c r="AM31" s="6">
        <f t="shared" si="40"/>
        <v>0</v>
      </c>
      <c r="AN31" s="6">
        <f t="shared" si="41"/>
        <v>0</v>
      </c>
      <c r="AO31" s="6">
        <f t="shared" si="16"/>
        <v>0</v>
      </c>
      <c r="AP31" s="6">
        <f t="shared" si="42"/>
        <v>0</v>
      </c>
      <c r="AS31" s="10">
        <v>25</v>
      </c>
      <c r="AT31" s="11">
        <f t="shared" si="1"/>
        <v>0.0404042488</v>
      </c>
      <c r="AU31" s="10">
        <v>65</v>
      </c>
      <c r="AV31" s="11">
        <f t="shared" si="2"/>
        <v>0.0157813281</v>
      </c>
      <c r="AW31" s="10">
        <v>105</v>
      </c>
      <c r="AX31" s="11">
        <f t="shared" si="3"/>
        <v>0.0099202524</v>
      </c>
      <c r="AY31" s="10">
        <v>145</v>
      </c>
      <c r="AZ31" s="11">
        <f t="shared" si="4"/>
        <v>0.007293977</v>
      </c>
      <c r="BA31" s="10">
        <v>185</v>
      </c>
      <c r="BB31" s="11">
        <f t="shared" si="5"/>
        <v>0.0058042526</v>
      </c>
      <c r="BD31" s="1">
        <v>25</v>
      </c>
      <c r="BE31" s="4">
        <f t="shared" si="6"/>
        <v>1.0195562626924466</v>
      </c>
      <c r="BG31" s="1">
        <v>65</v>
      </c>
      <c r="BH31" s="4">
        <f t="shared" si="7"/>
        <v>1.0516448789272697</v>
      </c>
      <c r="BJ31" s="1">
        <v>105</v>
      </c>
      <c r="BK31" s="4">
        <f t="shared" si="8"/>
        <v>1.0847434240199134</v>
      </c>
      <c r="BM31" s="1">
        <v>145</v>
      </c>
      <c r="BN31" s="4">
        <f t="shared" si="9"/>
        <v>1.1188836835821485</v>
      </c>
      <c r="BP31" s="1">
        <v>185</v>
      </c>
      <c r="BQ31" s="4">
        <f t="shared" si="10"/>
        <v>1.154098443618106</v>
      </c>
      <c r="BS31" s="1">
        <v>31</v>
      </c>
      <c r="BT31" s="4">
        <f t="shared" si="0"/>
        <v>0.0326596139</v>
      </c>
    </row>
    <row r="32" spans="3:72" ht="13.5">
      <c r="C32" s="6">
        <v>22</v>
      </c>
      <c r="D32" s="6">
        <f t="shared" si="17"/>
        <v>44080</v>
      </c>
      <c r="E32" s="6">
        <f t="shared" si="18"/>
        <v>13238</v>
      </c>
      <c r="F32" s="6">
        <f t="shared" si="19"/>
        <v>57318</v>
      </c>
      <c r="G32" s="6">
        <f t="shared" si="20"/>
        <v>17038090</v>
      </c>
      <c r="H32" s="6">
        <v>72</v>
      </c>
      <c r="I32" s="6">
        <f t="shared" si="21"/>
        <v>45821</v>
      </c>
      <c r="J32" s="6">
        <f t="shared" si="22"/>
        <v>11497</v>
      </c>
      <c r="K32" s="6">
        <f t="shared" si="11"/>
        <v>57318</v>
      </c>
      <c r="L32" s="6">
        <f t="shared" si="23"/>
        <v>14789986</v>
      </c>
      <c r="M32" s="6">
        <v>122</v>
      </c>
      <c r="N32" s="6">
        <f t="shared" si="24"/>
        <v>47630</v>
      </c>
      <c r="O32" s="6">
        <f t="shared" si="25"/>
        <v>9688</v>
      </c>
      <c r="P32" s="6">
        <f t="shared" si="26"/>
        <v>57318</v>
      </c>
      <c r="Q32" s="6">
        <f t="shared" si="27"/>
        <v>12453094</v>
      </c>
      <c r="R32" s="6">
        <v>172</v>
      </c>
      <c r="S32" s="6">
        <f t="shared" si="28"/>
        <v>49512</v>
      </c>
      <c r="T32" s="6">
        <f t="shared" si="29"/>
        <v>7806</v>
      </c>
      <c r="U32" s="6">
        <f t="shared" si="12"/>
        <v>57318</v>
      </c>
      <c r="V32" s="6">
        <f t="shared" si="30"/>
        <v>10023905</v>
      </c>
      <c r="W32" s="6">
        <v>222</v>
      </c>
      <c r="X32" s="6">
        <f t="shared" si="31"/>
        <v>51467</v>
      </c>
      <c r="Y32" s="6">
        <f t="shared" si="32"/>
        <v>5851</v>
      </c>
      <c r="Z32" s="6">
        <f t="shared" si="13"/>
        <v>57318</v>
      </c>
      <c r="AA32" s="6">
        <f t="shared" si="33"/>
        <v>7498776</v>
      </c>
      <c r="AB32" s="6">
        <v>272</v>
      </c>
      <c r="AC32" s="6">
        <f t="shared" si="34"/>
        <v>53500</v>
      </c>
      <c r="AD32" s="6">
        <f t="shared" si="35"/>
        <v>3818</v>
      </c>
      <c r="AE32" s="6">
        <f t="shared" si="14"/>
        <v>57318</v>
      </c>
      <c r="AF32" s="6">
        <f t="shared" si="36"/>
        <v>4873914</v>
      </c>
      <c r="AG32" s="6">
        <v>322</v>
      </c>
      <c r="AH32" s="6">
        <f t="shared" si="37"/>
        <v>55613</v>
      </c>
      <c r="AI32" s="6">
        <f t="shared" si="38"/>
        <v>1705</v>
      </c>
      <c r="AJ32" s="6">
        <f t="shared" si="15"/>
        <v>57318</v>
      </c>
      <c r="AK32" s="6">
        <f t="shared" si="39"/>
        <v>2145385</v>
      </c>
      <c r="AL32" s="6">
        <v>372</v>
      </c>
      <c r="AM32" s="6">
        <f t="shared" si="40"/>
        <v>0</v>
      </c>
      <c r="AN32" s="6">
        <f t="shared" si="41"/>
        <v>0</v>
      </c>
      <c r="AO32" s="6">
        <f t="shared" si="16"/>
        <v>0</v>
      </c>
      <c r="AP32" s="6">
        <f t="shared" si="42"/>
        <v>0</v>
      </c>
      <c r="AS32" s="8">
        <v>26</v>
      </c>
      <c r="AT32" s="9">
        <f t="shared" si="1"/>
        <v>0.0388652412</v>
      </c>
      <c r="AU32" s="8">
        <v>66</v>
      </c>
      <c r="AV32" s="9">
        <f t="shared" si="2"/>
        <v>0.0155481876</v>
      </c>
      <c r="AW32" s="8">
        <v>106</v>
      </c>
      <c r="AX32" s="9">
        <f t="shared" si="3"/>
        <v>0.0098304203</v>
      </c>
      <c r="AY32" s="8">
        <v>146</v>
      </c>
      <c r="AZ32" s="9">
        <f t="shared" si="4"/>
        <v>0.0072467721</v>
      </c>
      <c r="BA32" s="8">
        <v>186</v>
      </c>
      <c r="BB32" s="9">
        <f t="shared" si="5"/>
        <v>0.00577523</v>
      </c>
      <c r="BD32" s="1">
        <v>26</v>
      </c>
      <c r="BE32" s="4">
        <f t="shared" si="6"/>
        <v>1.0203464187960332</v>
      </c>
      <c r="BG32" s="1">
        <v>66</v>
      </c>
      <c r="BH32" s="4">
        <f t="shared" si="7"/>
        <v>1.0524599037084383</v>
      </c>
      <c r="BJ32" s="1">
        <v>106</v>
      </c>
      <c r="BK32" s="4">
        <f t="shared" si="8"/>
        <v>1.085584100173529</v>
      </c>
      <c r="BM32" s="1">
        <v>146</v>
      </c>
      <c r="BN32" s="4">
        <f t="shared" si="9"/>
        <v>1.1197508184369247</v>
      </c>
      <c r="BP32" s="1">
        <v>186</v>
      </c>
      <c r="BQ32" s="4">
        <f t="shared" si="10"/>
        <v>1.15499286991191</v>
      </c>
      <c r="BS32" s="1">
        <v>32</v>
      </c>
      <c r="BT32" s="4">
        <f t="shared" si="0"/>
        <v>0.0316512088</v>
      </c>
    </row>
    <row r="33" spans="3:72" ht="13.5">
      <c r="C33" s="6">
        <v>23</v>
      </c>
      <c r="D33" s="6">
        <f t="shared" si="17"/>
        <v>44114</v>
      </c>
      <c r="E33" s="6">
        <f t="shared" si="18"/>
        <v>13204</v>
      </c>
      <c r="F33" s="6">
        <f t="shared" si="19"/>
        <v>57318</v>
      </c>
      <c r="G33" s="6">
        <f t="shared" si="20"/>
        <v>16993976</v>
      </c>
      <c r="H33" s="6">
        <v>73</v>
      </c>
      <c r="I33" s="6">
        <f t="shared" si="21"/>
        <v>45856</v>
      </c>
      <c r="J33" s="6">
        <f t="shared" si="22"/>
        <v>11462</v>
      </c>
      <c r="K33" s="6">
        <f t="shared" si="11"/>
        <v>57318</v>
      </c>
      <c r="L33" s="6">
        <f t="shared" si="23"/>
        <v>14744130</v>
      </c>
      <c r="M33" s="6">
        <v>123</v>
      </c>
      <c r="N33" s="6">
        <f t="shared" si="24"/>
        <v>47667</v>
      </c>
      <c r="O33" s="6">
        <f t="shared" si="25"/>
        <v>9651</v>
      </c>
      <c r="P33" s="6">
        <f t="shared" si="26"/>
        <v>57318</v>
      </c>
      <c r="Q33" s="6">
        <f t="shared" si="27"/>
        <v>12405427</v>
      </c>
      <c r="R33" s="6">
        <v>173</v>
      </c>
      <c r="S33" s="6">
        <f t="shared" si="28"/>
        <v>49550</v>
      </c>
      <c r="T33" s="6">
        <f t="shared" si="29"/>
        <v>7768</v>
      </c>
      <c r="U33" s="6">
        <f t="shared" si="12"/>
        <v>57318</v>
      </c>
      <c r="V33" s="6">
        <f t="shared" si="30"/>
        <v>9974355</v>
      </c>
      <c r="W33" s="6">
        <v>223</v>
      </c>
      <c r="X33" s="6">
        <f t="shared" si="31"/>
        <v>51507</v>
      </c>
      <c r="Y33" s="6">
        <f t="shared" si="32"/>
        <v>5811</v>
      </c>
      <c r="Z33" s="6">
        <f t="shared" si="13"/>
        <v>57318</v>
      </c>
      <c r="AA33" s="6">
        <f t="shared" si="33"/>
        <v>7447269</v>
      </c>
      <c r="AB33" s="6">
        <v>273</v>
      </c>
      <c r="AC33" s="6">
        <f t="shared" si="34"/>
        <v>53541</v>
      </c>
      <c r="AD33" s="6">
        <f t="shared" si="35"/>
        <v>3777</v>
      </c>
      <c r="AE33" s="6">
        <f t="shared" si="14"/>
        <v>57318</v>
      </c>
      <c r="AF33" s="6">
        <f t="shared" si="36"/>
        <v>4820373</v>
      </c>
      <c r="AG33" s="6">
        <v>323</v>
      </c>
      <c r="AH33" s="6">
        <f t="shared" si="37"/>
        <v>55656</v>
      </c>
      <c r="AI33" s="6">
        <f t="shared" si="38"/>
        <v>1662</v>
      </c>
      <c r="AJ33" s="6">
        <f t="shared" si="15"/>
        <v>57318</v>
      </c>
      <c r="AK33" s="6">
        <f t="shared" si="39"/>
        <v>2089729</v>
      </c>
      <c r="AL33" s="6">
        <v>373</v>
      </c>
      <c r="AM33" s="6">
        <f t="shared" si="40"/>
        <v>0</v>
      </c>
      <c r="AN33" s="6">
        <f t="shared" si="41"/>
        <v>0</v>
      </c>
      <c r="AO33" s="6">
        <f t="shared" si="16"/>
        <v>0</v>
      </c>
      <c r="AP33" s="6">
        <f t="shared" si="42"/>
        <v>0</v>
      </c>
      <c r="AS33" s="12">
        <v>27</v>
      </c>
      <c r="AT33" s="13">
        <f t="shared" si="1"/>
        <v>0.0374402379</v>
      </c>
      <c r="AU33" s="12">
        <v>67</v>
      </c>
      <c r="AV33" s="13">
        <f t="shared" si="2"/>
        <v>0.015322008</v>
      </c>
      <c r="AW33" s="12">
        <v>107</v>
      </c>
      <c r="AX33" s="13">
        <f t="shared" si="3"/>
        <v>0.0097422683</v>
      </c>
      <c r="AY33" s="12">
        <v>147</v>
      </c>
      <c r="AZ33" s="13">
        <f t="shared" si="4"/>
        <v>0.00720021</v>
      </c>
      <c r="BA33" s="12">
        <v>187</v>
      </c>
      <c r="BB33" s="13">
        <f t="shared" si="5"/>
        <v>0.0057465184</v>
      </c>
      <c r="BD33" s="1">
        <v>27</v>
      </c>
      <c r="BE33" s="4">
        <f t="shared" si="6"/>
        <v>1.0211371872706</v>
      </c>
      <c r="BG33" s="1">
        <v>67</v>
      </c>
      <c r="BH33" s="4">
        <f t="shared" si="7"/>
        <v>1.0532755601338124</v>
      </c>
      <c r="BJ33" s="1">
        <v>107</v>
      </c>
      <c r="BK33" s="4">
        <f t="shared" si="8"/>
        <v>1.0864254278511634</v>
      </c>
      <c r="BM33" s="1">
        <v>147</v>
      </c>
      <c r="BN33" s="4">
        <f t="shared" si="9"/>
        <v>1.1206186253212134</v>
      </c>
      <c r="BP33" s="1">
        <v>187</v>
      </c>
      <c r="BQ33" s="4">
        <f t="shared" si="10"/>
        <v>1.1558879893860918</v>
      </c>
      <c r="BS33" s="1">
        <v>33</v>
      </c>
      <c r="BT33" s="4">
        <f t="shared" si="0"/>
        <v>0.0307039223</v>
      </c>
    </row>
    <row r="34" spans="3:72" ht="13.5">
      <c r="C34" s="6">
        <v>24</v>
      </c>
      <c r="D34" s="6">
        <f t="shared" si="17"/>
        <v>44148</v>
      </c>
      <c r="E34" s="6">
        <f t="shared" si="18"/>
        <v>13170</v>
      </c>
      <c r="F34" s="6">
        <f t="shared" si="19"/>
        <v>57318</v>
      </c>
      <c r="G34" s="6">
        <f t="shared" si="20"/>
        <v>16949828</v>
      </c>
      <c r="H34" s="6">
        <v>74</v>
      </c>
      <c r="I34" s="6">
        <f t="shared" si="21"/>
        <v>45892</v>
      </c>
      <c r="J34" s="6">
        <f t="shared" si="22"/>
        <v>11426</v>
      </c>
      <c r="K34" s="6">
        <f t="shared" si="11"/>
        <v>57318</v>
      </c>
      <c r="L34" s="6">
        <f t="shared" si="23"/>
        <v>14698238</v>
      </c>
      <c r="M34" s="6">
        <v>124</v>
      </c>
      <c r="N34" s="6">
        <f t="shared" si="24"/>
        <v>47704</v>
      </c>
      <c r="O34" s="6">
        <f t="shared" si="25"/>
        <v>9614</v>
      </c>
      <c r="P34" s="6">
        <f t="shared" si="26"/>
        <v>57318</v>
      </c>
      <c r="Q34" s="6">
        <f t="shared" si="27"/>
        <v>12357723</v>
      </c>
      <c r="R34" s="6">
        <v>174</v>
      </c>
      <c r="S34" s="6">
        <f t="shared" si="28"/>
        <v>49588</v>
      </c>
      <c r="T34" s="6">
        <f t="shared" si="29"/>
        <v>7730</v>
      </c>
      <c r="U34" s="6">
        <f t="shared" si="12"/>
        <v>57318</v>
      </c>
      <c r="V34" s="6">
        <f t="shared" si="30"/>
        <v>9924767</v>
      </c>
      <c r="W34" s="6">
        <v>224</v>
      </c>
      <c r="X34" s="6">
        <f t="shared" si="31"/>
        <v>51547</v>
      </c>
      <c r="Y34" s="6">
        <f t="shared" si="32"/>
        <v>5771</v>
      </c>
      <c r="Z34" s="6">
        <f t="shared" si="13"/>
        <v>57318</v>
      </c>
      <c r="AA34" s="6">
        <f t="shared" si="33"/>
        <v>7395722</v>
      </c>
      <c r="AB34" s="6">
        <v>274</v>
      </c>
      <c r="AC34" s="6">
        <f t="shared" si="34"/>
        <v>53583</v>
      </c>
      <c r="AD34" s="6">
        <f t="shared" si="35"/>
        <v>3735</v>
      </c>
      <c r="AE34" s="6">
        <f t="shared" si="14"/>
        <v>57318</v>
      </c>
      <c r="AF34" s="6">
        <f t="shared" si="36"/>
        <v>4766790</v>
      </c>
      <c r="AG34" s="6">
        <v>324</v>
      </c>
      <c r="AH34" s="6">
        <f t="shared" si="37"/>
        <v>55699</v>
      </c>
      <c r="AI34" s="6">
        <f t="shared" si="38"/>
        <v>1619</v>
      </c>
      <c r="AJ34" s="6">
        <f t="shared" si="15"/>
        <v>57318</v>
      </c>
      <c r="AK34" s="6">
        <f t="shared" si="39"/>
        <v>2034030</v>
      </c>
      <c r="AL34" s="6">
        <v>374</v>
      </c>
      <c r="AM34" s="6">
        <f t="shared" si="40"/>
        <v>0</v>
      </c>
      <c r="AN34" s="6">
        <f t="shared" si="41"/>
        <v>0</v>
      </c>
      <c r="AO34" s="6">
        <f t="shared" si="16"/>
        <v>0</v>
      </c>
      <c r="AP34" s="6">
        <f t="shared" si="42"/>
        <v>0</v>
      </c>
      <c r="AS34" s="12">
        <v>28</v>
      </c>
      <c r="AT34" s="13">
        <f t="shared" si="1"/>
        <v>0.0361170241</v>
      </c>
      <c r="AU34" s="12">
        <v>68</v>
      </c>
      <c r="AV34" s="13">
        <f t="shared" si="2"/>
        <v>0.0151024822</v>
      </c>
      <c r="AW34" s="12">
        <v>108</v>
      </c>
      <c r="AX34" s="13">
        <f t="shared" si="3"/>
        <v>0.0096557497</v>
      </c>
      <c r="AY34" s="12">
        <v>148</v>
      </c>
      <c r="AZ34" s="13">
        <f t="shared" si="4"/>
        <v>0.0071542779</v>
      </c>
      <c r="BA34" s="12">
        <v>188</v>
      </c>
      <c r="BB34" s="13">
        <f t="shared" si="5"/>
        <v>0.0057181127</v>
      </c>
      <c r="BD34" s="1">
        <v>28</v>
      </c>
      <c r="BE34" s="4">
        <f t="shared" si="6"/>
        <v>1.0219285685907349</v>
      </c>
      <c r="BG34" s="1">
        <v>68</v>
      </c>
      <c r="BH34" s="4">
        <f t="shared" si="7"/>
        <v>1.054091848692916</v>
      </c>
      <c r="BJ34" s="1">
        <v>108</v>
      </c>
      <c r="BK34" s="4">
        <f t="shared" si="8"/>
        <v>1.087267407557748</v>
      </c>
      <c r="BM34" s="1">
        <v>148</v>
      </c>
      <c r="BN34" s="4">
        <f t="shared" si="9"/>
        <v>1.1214871047558372</v>
      </c>
      <c r="BP34" s="1">
        <v>188</v>
      </c>
      <c r="BQ34" s="4">
        <f t="shared" si="10"/>
        <v>1.156783802577866</v>
      </c>
      <c r="BS34" s="1">
        <v>34</v>
      </c>
      <c r="BT34" s="4">
        <f t="shared" si="0"/>
        <v>0.0298123614</v>
      </c>
    </row>
    <row r="35" spans="3:72" ht="13.5">
      <c r="C35" s="6">
        <v>25</v>
      </c>
      <c r="D35" s="6">
        <f t="shared" si="17"/>
        <v>44182</v>
      </c>
      <c r="E35" s="6">
        <f t="shared" si="18"/>
        <v>13136</v>
      </c>
      <c r="F35" s="6">
        <f t="shared" si="19"/>
        <v>57318</v>
      </c>
      <c r="G35" s="6">
        <f t="shared" si="20"/>
        <v>16905646</v>
      </c>
      <c r="H35" s="6">
        <v>75</v>
      </c>
      <c r="I35" s="6">
        <f t="shared" si="21"/>
        <v>45927</v>
      </c>
      <c r="J35" s="6">
        <f t="shared" si="22"/>
        <v>11391</v>
      </c>
      <c r="K35" s="6">
        <f t="shared" si="11"/>
        <v>57318</v>
      </c>
      <c r="L35" s="6">
        <f t="shared" si="23"/>
        <v>14652311</v>
      </c>
      <c r="M35" s="6">
        <v>125</v>
      </c>
      <c r="N35" s="6">
        <f t="shared" si="24"/>
        <v>47741</v>
      </c>
      <c r="O35" s="6">
        <f t="shared" si="25"/>
        <v>9577</v>
      </c>
      <c r="P35" s="6">
        <f t="shared" si="26"/>
        <v>57318</v>
      </c>
      <c r="Q35" s="6">
        <f t="shared" si="27"/>
        <v>12309982</v>
      </c>
      <c r="R35" s="6">
        <v>175</v>
      </c>
      <c r="S35" s="6">
        <f t="shared" si="28"/>
        <v>49627</v>
      </c>
      <c r="T35" s="6">
        <f t="shared" si="29"/>
        <v>7691</v>
      </c>
      <c r="U35" s="6">
        <f t="shared" si="12"/>
        <v>57318</v>
      </c>
      <c r="V35" s="6">
        <f t="shared" si="30"/>
        <v>9875140</v>
      </c>
      <c r="W35" s="6">
        <v>225</v>
      </c>
      <c r="X35" s="6">
        <f t="shared" si="31"/>
        <v>51587</v>
      </c>
      <c r="Y35" s="6">
        <f t="shared" si="32"/>
        <v>5731</v>
      </c>
      <c r="Z35" s="6">
        <f t="shared" si="13"/>
        <v>57318</v>
      </c>
      <c r="AA35" s="6">
        <f t="shared" si="33"/>
        <v>7344135</v>
      </c>
      <c r="AB35" s="6">
        <v>275</v>
      </c>
      <c r="AC35" s="6">
        <f t="shared" si="34"/>
        <v>53624</v>
      </c>
      <c r="AD35" s="6">
        <f t="shared" si="35"/>
        <v>3694</v>
      </c>
      <c r="AE35" s="6">
        <f t="shared" si="14"/>
        <v>57318</v>
      </c>
      <c r="AF35" s="6">
        <f t="shared" si="36"/>
        <v>4713166</v>
      </c>
      <c r="AG35" s="6">
        <v>325</v>
      </c>
      <c r="AH35" s="6">
        <f t="shared" si="37"/>
        <v>55742</v>
      </c>
      <c r="AI35" s="6">
        <f t="shared" si="38"/>
        <v>1576</v>
      </c>
      <c r="AJ35" s="6">
        <f t="shared" si="15"/>
        <v>57318</v>
      </c>
      <c r="AK35" s="6">
        <f t="shared" si="39"/>
        <v>1978288</v>
      </c>
      <c r="AL35" s="6">
        <v>375</v>
      </c>
      <c r="AM35" s="6">
        <f t="shared" si="40"/>
        <v>0</v>
      </c>
      <c r="AN35" s="6">
        <f t="shared" si="41"/>
        <v>0</v>
      </c>
      <c r="AO35" s="6">
        <f t="shared" si="16"/>
        <v>0</v>
      </c>
      <c r="AP35" s="6">
        <f t="shared" si="42"/>
        <v>0</v>
      </c>
      <c r="AS35" s="12">
        <v>29</v>
      </c>
      <c r="AT35" s="13">
        <f t="shared" si="1"/>
        <v>0.0348850699</v>
      </c>
      <c r="AU35" s="12">
        <v>69</v>
      </c>
      <c r="AV35" s="13">
        <f t="shared" si="2"/>
        <v>0.0148893209</v>
      </c>
      <c r="AW35" s="12">
        <v>109</v>
      </c>
      <c r="AX35" s="13">
        <f t="shared" si="3"/>
        <v>0.0095708194</v>
      </c>
      <c r="AY35" s="12">
        <v>149</v>
      </c>
      <c r="AZ35" s="13">
        <f t="shared" si="4"/>
        <v>0.0071089629</v>
      </c>
      <c r="BA35" s="12">
        <v>189</v>
      </c>
      <c r="BB35" s="13">
        <f t="shared" si="5"/>
        <v>0.0056900081</v>
      </c>
      <c r="BD35" s="1">
        <v>29</v>
      </c>
      <c r="BE35" s="4">
        <f t="shared" si="6"/>
        <v>1.0227205632313927</v>
      </c>
      <c r="BG35" s="1">
        <v>69</v>
      </c>
      <c r="BH35" s="4">
        <f t="shared" si="7"/>
        <v>1.054908769875653</v>
      </c>
      <c r="BJ35" s="1">
        <v>109</v>
      </c>
      <c r="BK35" s="4">
        <f t="shared" si="8"/>
        <v>1.0881100397986052</v>
      </c>
      <c r="BM35" s="1">
        <v>149</v>
      </c>
      <c r="BN35" s="4">
        <f t="shared" si="9"/>
        <v>1.122356257262023</v>
      </c>
      <c r="BP35" s="1">
        <v>189</v>
      </c>
      <c r="BQ35" s="4">
        <f t="shared" si="10"/>
        <v>1.1576803100248638</v>
      </c>
      <c r="BS35" s="1">
        <v>35</v>
      </c>
      <c r="BT35" s="4">
        <f t="shared" si="0"/>
        <v>0.0289717497</v>
      </c>
    </row>
    <row r="36" spans="3:72" ht="13.5">
      <c r="C36" s="6">
        <v>26</v>
      </c>
      <c r="D36" s="6">
        <f t="shared" si="17"/>
        <v>44217</v>
      </c>
      <c r="E36" s="6">
        <f t="shared" si="18"/>
        <v>13101</v>
      </c>
      <c r="F36" s="6">
        <f t="shared" si="19"/>
        <v>57318</v>
      </c>
      <c r="G36" s="6">
        <f t="shared" si="20"/>
        <v>16861429</v>
      </c>
      <c r="H36" s="6">
        <v>76</v>
      </c>
      <c r="I36" s="6">
        <f t="shared" si="21"/>
        <v>45963</v>
      </c>
      <c r="J36" s="6">
        <f t="shared" si="22"/>
        <v>11355</v>
      </c>
      <c r="K36" s="6">
        <f t="shared" si="11"/>
        <v>57318</v>
      </c>
      <c r="L36" s="6">
        <f t="shared" si="23"/>
        <v>14606348</v>
      </c>
      <c r="M36" s="6">
        <v>126</v>
      </c>
      <c r="N36" s="6">
        <f t="shared" si="24"/>
        <v>47778</v>
      </c>
      <c r="O36" s="6">
        <f t="shared" si="25"/>
        <v>9540</v>
      </c>
      <c r="P36" s="6">
        <f t="shared" si="26"/>
        <v>57318</v>
      </c>
      <c r="Q36" s="6">
        <f t="shared" si="27"/>
        <v>12262204</v>
      </c>
      <c r="R36" s="6">
        <v>176</v>
      </c>
      <c r="S36" s="6">
        <f t="shared" si="28"/>
        <v>49665</v>
      </c>
      <c r="T36" s="6">
        <f t="shared" si="29"/>
        <v>7653</v>
      </c>
      <c r="U36" s="6">
        <f t="shared" si="12"/>
        <v>57318</v>
      </c>
      <c r="V36" s="6">
        <f t="shared" si="30"/>
        <v>9825475</v>
      </c>
      <c r="W36" s="6">
        <v>226</v>
      </c>
      <c r="X36" s="6">
        <f t="shared" si="31"/>
        <v>51627</v>
      </c>
      <c r="Y36" s="6">
        <f t="shared" si="32"/>
        <v>5691</v>
      </c>
      <c r="Z36" s="6">
        <f t="shared" si="13"/>
        <v>57318</v>
      </c>
      <c r="AA36" s="6">
        <f t="shared" si="33"/>
        <v>7292508</v>
      </c>
      <c r="AB36" s="6">
        <v>276</v>
      </c>
      <c r="AC36" s="6">
        <f t="shared" si="34"/>
        <v>53666</v>
      </c>
      <c r="AD36" s="6">
        <f t="shared" si="35"/>
        <v>3652</v>
      </c>
      <c r="AE36" s="6">
        <f t="shared" si="14"/>
        <v>57318</v>
      </c>
      <c r="AF36" s="6">
        <f t="shared" si="36"/>
        <v>4659500</v>
      </c>
      <c r="AG36" s="6">
        <v>326</v>
      </c>
      <c r="AH36" s="6">
        <f t="shared" si="37"/>
        <v>55785</v>
      </c>
      <c r="AI36" s="6">
        <f t="shared" si="38"/>
        <v>1533</v>
      </c>
      <c r="AJ36" s="6">
        <f t="shared" si="15"/>
        <v>57318</v>
      </c>
      <c r="AK36" s="6">
        <f t="shared" si="39"/>
        <v>1922503</v>
      </c>
      <c r="AL36" s="6">
        <v>376</v>
      </c>
      <c r="AM36" s="6">
        <f t="shared" si="40"/>
        <v>0</v>
      </c>
      <c r="AN36" s="6">
        <f t="shared" si="41"/>
        <v>0</v>
      </c>
      <c r="AO36" s="6">
        <f t="shared" si="16"/>
        <v>0</v>
      </c>
      <c r="AP36" s="6">
        <f t="shared" si="42"/>
        <v>0</v>
      </c>
      <c r="AS36" s="10">
        <v>30</v>
      </c>
      <c r="AT36" s="11">
        <f t="shared" si="1"/>
        <v>0.0337352493</v>
      </c>
      <c r="AU36" s="10">
        <v>70</v>
      </c>
      <c r="AV36" s="11">
        <f t="shared" si="2"/>
        <v>0.0146822514</v>
      </c>
      <c r="AW36" s="10">
        <v>110</v>
      </c>
      <c r="AX36" s="11">
        <f t="shared" si="3"/>
        <v>0.0094874343</v>
      </c>
      <c r="AY36" s="10">
        <v>150</v>
      </c>
      <c r="AZ36" s="11">
        <f t="shared" si="4"/>
        <v>0.0070642529</v>
      </c>
      <c r="BA36" s="10">
        <v>190</v>
      </c>
      <c r="BB36" s="11">
        <f t="shared" si="5"/>
        <v>0.0056621999</v>
      </c>
      <c r="BD36" s="1">
        <v>30</v>
      </c>
      <c r="BE36" s="4">
        <f t="shared" si="6"/>
        <v>1.023513171667897</v>
      </c>
      <c r="BG36" s="1">
        <v>70</v>
      </c>
      <c r="BH36" s="4">
        <f t="shared" si="7"/>
        <v>1.0557263241723065</v>
      </c>
      <c r="BJ36" s="1">
        <v>110</v>
      </c>
      <c r="BK36" s="4">
        <f t="shared" si="8"/>
        <v>1.0889533250794492</v>
      </c>
      <c r="BM36" s="1">
        <v>150</v>
      </c>
      <c r="BN36" s="4">
        <f t="shared" si="9"/>
        <v>1.123226083361401</v>
      </c>
      <c r="BP36" s="1">
        <v>190</v>
      </c>
      <c r="BQ36" s="4">
        <f t="shared" si="10"/>
        <v>1.1585775122651332</v>
      </c>
      <c r="BS36" s="1">
        <v>36</v>
      </c>
      <c r="BT36" s="4">
        <f t="shared" si="0"/>
        <v>0.0281778414</v>
      </c>
    </row>
    <row r="37" spans="3:72" ht="13.5">
      <c r="C37" s="6">
        <v>27</v>
      </c>
      <c r="D37" s="6">
        <f t="shared" si="17"/>
        <v>44251</v>
      </c>
      <c r="E37" s="6">
        <f t="shared" si="18"/>
        <v>13067</v>
      </c>
      <c r="F37" s="6">
        <f t="shared" si="19"/>
        <v>57318</v>
      </c>
      <c r="G37" s="6">
        <f t="shared" si="20"/>
        <v>16817178</v>
      </c>
      <c r="H37" s="6">
        <v>77</v>
      </c>
      <c r="I37" s="6">
        <f t="shared" si="21"/>
        <v>45999</v>
      </c>
      <c r="J37" s="6">
        <f t="shared" si="22"/>
        <v>11319</v>
      </c>
      <c r="K37" s="6">
        <f t="shared" si="11"/>
        <v>57318</v>
      </c>
      <c r="L37" s="6">
        <f t="shared" si="23"/>
        <v>14560349</v>
      </c>
      <c r="M37" s="6">
        <v>127</v>
      </c>
      <c r="N37" s="6">
        <f t="shared" si="24"/>
        <v>47815</v>
      </c>
      <c r="O37" s="6">
        <f t="shared" si="25"/>
        <v>9503</v>
      </c>
      <c r="P37" s="6">
        <f t="shared" si="26"/>
        <v>57318</v>
      </c>
      <c r="Q37" s="6">
        <f t="shared" si="27"/>
        <v>12214389</v>
      </c>
      <c r="R37" s="6">
        <v>177</v>
      </c>
      <c r="S37" s="6">
        <f t="shared" si="28"/>
        <v>49704</v>
      </c>
      <c r="T37" s="6">
        <f t="shared" si="29"/>
        <v>7614</v>
      </c>
      <c r="U37" s="6">
        <f t="shared" si="12"/>
        <v>57318</v>
      </c>
      <c r="V37" s="6">
        <f t="shared" si="30"/>
        <v>9775771</v>
      </c>
      <c r="W37" s="6">
        <v>227</v>
      </c>
      <c r="X37" s="6">
        <f t="shared" si="31"/>
        <v>51667</v>
      </c>
      <c r="Y37" s="6">
        <f t="shared" si="32"/>
        <v>5651</v>
      </c>
      <c r="Z37" s="6">
        <f t="shared" si="13"/>
        <v>57318</v>
      </c>
      <c r="AA37" s="6">
        <f t="shared" si="33"/>
        <v>7240841</v>
      </c>
      <c r="AB37" s="6">
        <v>277</v>
      </c>
      <c r="AC37" s="6">
        <f t="shared" si="34"/>
        <v>53707</v>
      </c>
      <c r="AD37" s="6">
        <f t="shared" si="35"/>
        <v>3611</v>
      </c>
      <c r="AE37" s="6">
        <f t="shared" si="14"/>
        <v>57318</v>
      </c>
      <c r="AF37" s="6">
        <f t="shared" si="36"/>
        <v>4605793</v>
      </c>
      <c r="AG37" s="6">
        <v>327</v>
      </c>
      <c r="AH37" s="6">
        <f t="shared" si="37"/>
        <v>55829</v>
      </c>
      <c r="AI37" s="6">
        <f t="shared" si="38"/>
        <v>1489</v>
      </c>
      <c r="AJ37" s="6">
        <f t="shared" si="15"/>
        <v>57318</v>
      </c>
      <c r="AK37" s="6">
        <f t="shared" si="39"/>
        <v>1866674</v>
      </c>
      <c r="AL37" s="6">
        <v>377</v>
      </c>
      <c r="AM37" s="6">
        <f t="shared" si="40"/>
        <v>0</v>
      </c>
      <c r="AN37" s="6">
        <f t="shared" si="41"/>
        <v>0</v>
      </c>
      <c r="AO37" s="6">
        <f t="shared" si="16"/>
        <v>0</v>
      </c>
      <c r="AP37" s="6">
        <f t="shared" si="42"/>
        <v>0</v>
      </c>
      <c r="AS37" s="8">
        <v>31</v>
      </c>
      <c r="AT37" s="9">
        <f t="shared" si="1"/>
        <v>0.0326596139</v>
      </c>
      <c r="AU37" s="8">
        <v>71</v>
      </c>
      <c r="AV37" s="9">
        <f t="shared" si="2"/>
        <v>0.0144810162</v>
      </c>
      <c r="AW37" s="8">
        <v>111</v>
      </c>
      <c r="AX37" s="9">
        <f t="shared" si="3"/>
        <v>0.0094055525</v>
      </c>
      <c r="AY37" s="8">
        <v>151</v>
      </c>
      <c r="AZ37" s="9">
        <f t="shared" si="4"/>
        <v>0.0070201357</v>
      </c>
      <c r="BA37" s="8">
        <v>191</v>
      </c>
      <c r="BB37" s="9">
        <f t="shared" si="5"/>
        <v>0.0056346834</v>
      </c>
      <c r="BD37" s="1">
        <v>31</v>
      </c>
      <c r="BE37" s="4">
        <f t="shared" si="6"/>
        <v>1.0243063943759394</v>
      </c>
      <c r="BG37" s="1">
        <v>71</v>
      </c>
      <c r="BH37" s="4">
        <f t="shared" si="7"/>
        <v>1.05654451207354</v>
      </c>
      <c r="BJ37" s="1">
        <v>111</v>
      </c>
      <c r="BK37" s="4">
        <f t="shared" si="8"/>
        <v>1.0897972639063858</v>
      </c>
      <c r="BM37" s="1">
        <v>151</v>
      </c>
      <c r="BN37" s="4">
        <f t="shared" si="9"/>
        <v>1.124096583576006</v>
      </c>
      <c r="BP37" s="1">
        <v>191</v>
      </c>
      <c r="BQ37" s="4">
        <f t="shared" si="10"/>
        <v>1.1594754098371387</v>
      </c>
      <c r="BS37" s="1">
        <v>37</v>
      </c>
      <c r="BT37" s="4">
        <f t="shared" si="0"/>
        <v>0.0274268498</v>
      </c>
    </row>
    <row r="38" spans="3:72" ht="13.5">
      <c r="C38" s="6">
        <v>28</v>
      </c>
      <c r="D38" s="6">
        <f t="shared" si="17"/>
        <v>44285</v>
      </c>
      <c r="E38" s="6">
        <f t="shared" si="18"/>
        <v>13033</v>
      </c>
      <c r="F38" s="6">
        <f t="shared" si="19"/>
        <v>57318</v>
      </c>
      <c r="G38" s="6">
        <f t="shared" si="20"/>
        <v>16772893</v>
      </c>
      <c r="H38" s="6">
        <v>78</v>
      </c>
      <c r="I38" s="6">
        <f t="shared" si="21"/>
        <v>46034</v>
      </c>
      <c r="J38" s="6">
        <f t="shared" si="22"/>
        <v>11284</v>
      </c>
      <c r="K38" s="6">
        <f t="shared" si="11"/>
        <v>57318</v>
      </c>
      <c r="L38" s="6">
        <f t="shared" si="23"/>
        <v>14514315</v>
      </c>
      <c r="M38" s="6">
        <v>128</v>
      </c>
      <c r="N38" s="6">
        <f t="shared" si="24"/>
        <v>47852</v>
      </c>
      <c r="O38" s="6">
        <f t="shared" si="25"/>
        <v>9466</v>
      </c>
      <c r="P38" s="6">
        <f t="shared" si="26"/>
        <v>57318</v>
      </c>
      <c r="Q38" s="6">
        <f t="shared" si="27"/>
        <v>12166537</v>
      </c>
      <c r="R38" s="6">
        <v>178</v>
      </c>
      <c r="S38" s="6">
        <f t="shared" si="28"/>
        <v>49742</v>
      </c>
      <c r="T38" s="6">
        <f t="shared" si="29"/>
        <v>7576</v>
      </c>
      <c r="U38" s="6">
        <f t="shared" si="12"/>
        <v>57318</v>
      </c>
      <c r="V38" s="6">
        <f t="shared" si="30"/>
        <v>9726029</v>
      </c>
      <c r="W38" s="6">
        <v>228</v>
      </c>
      <c r="X38" s="6">
        <f t="shared" si="31"/>
        <v>51707</v>
      </c>
      <c r="Y38" s="6">
        <f t="shared" si="32"/>
        <v>5611</v>
      </c>
      <c r="Z38" s="6">
        <f t="shared" si="13"/>
        <v>57318</v>
      </c>
      <c r="AA38" s="6">
        <f t="shared" si="33"/>
        <v>7189134</v>
      </c>
      <c r="AB38" s="6">
        <v>278</v>
      </c>
      <c r="AC38" s="6">
        <f t="shared" si="34"/>
        <v>53749</v>
      </c>
      <c r="AD38" s="6">
        <f t="shared" si="35"/>
        <v>3569</v>
      </c>
      <c r="AE38" s="6">
        <f t="shared" si="14"/>
        <v>57318</v>
      </c>
      <c r="AF38" s="6">
        <f t="shared" si="36"/>
        <v>4552044</v>
      </c>
      <c r="AG38" s="6">
        <v>328</v>
      </c>
      <c r="AH38" s="6">
        <f t="shared" si="37"/>
        <v>55872</v>
      </c>
      <c r="AI38" s="6">
        <f t="shared" si="38"/>
        <v>1446</v>
      </c>
      <c r="AJ38" s="6">
        <f t="shared" si="15"/>
        <v>57318</v>
      </c>
      <c r="AK38" s="6">
        <f t="shared" si="39"/>
        <v>1810802</v>
      </c>
      <c r="AL38" s="6">
        <v>378</v>
      </c>
      <c r="AM38" s="6">
        <f t="shared" si="40"/>
        <v>0</v>
      </c>
      <c r="AN38" s="6">
        <f t="shared" si="41"/>
        <v>0</v>
      </c>
      <c r="AO38" s="6">
        <f t="shared" si="16"/>
        <v>0</v>
      </c>
      <c r="AP38" s="6">
        <f t="shared" si="42"/>
        <v>0</v>
      </c>
      <c r="AS38" s="12">
        <v>32</v>
      </c>
      <c r="AT38" s="13">
        <f t="shared" si="1"/>
        <v>0.0316512088</v>
      </c>
      <c r="AU38" s="12">
        <v>72</v>
      </c>
      <c r="AV38" s="13">
        <f t="shared" si="2"/>
        <v>0.0142853723</v>
      </c>
      <c r="AW38" s="12">
        <v>112</v>
      </c>
      <c r="AX38" s="13">
        <f t="shared" si="3"/>
        <v>0.0093251338</v>
      </c>
      <c r="AY38" s="12">
        <v>152</v>
      </c>
      <c r="AZ38" s="13">
        <f t="shared" si="4"/>
        <v>0.0069765996</v>
      </c>
      <c r="BA38" s="12">
        <v>192</v>
      </c>
      <c r="BB38" s="13">
        <f t="shared" si="5"/>
        <v>0.005607454</v>
      </c>
      <c r="BD38" s="1">
        <v>32</v>
      </c>
      <c r="BE38" s="4">
        <f t="shared" si="6"/>
        <v>1.0251002318315807</v>
      </c>
      <c r="BG38" s="1">
        <v>72</v>
      </c>
      <c r="BH38" s="4">
        <f t="shared" si="7"/>
        <v>1.057363334070397</v>
      </c>
      <c r="BJ38" s="1">
        <v>112</v>
      </c>
      <c r="BK38" s="4">
        <f t="shared" si="8"/>
        <v>1.090641856785913</v>
      </c>
      <c r="BM38" s="1">
        <v>152</v>
      </c>
      <c r="BN38" s="4">
        <f t="shared" si="9"/>
        <v>1.1249677584282773</v>
      </c>
      <c r="BP38" s="1">
        <v>192</v>
      </c>
      <c r="BQ38" s="4">
        <f t="shared" si="10"/>
        <v>1.1603740032797625</v>
      </c>
      <c r="BS38" s="1">
        <v>38</v>
      </c>
      <c r="BT38" s="4">
        <f t="shared" si="0"/>
        <v>0.0267153867</v>
      </c>
    </row>
    <row r="39" spans="3:72" ht="13.5">
      <c r="C39" s="6">
        <v>29</v>
      </c>
      <c r="D39" s="6">
        <f t="shared" si="17"/>
        <v>44320</v>
      </c>
      <c r="E39" s="6">
        <f t="shared" si="18"/>
        <v>12998</v>
      </c>
      <c r="F39" s="6">
        <f t="shared" si="19"/>
        <v>57318</v>
      </c>
      <c r="G39" s="6">
        <f t="shared" si="20"/>
        <v>16728573</v>
      </c>
      <c r="H39" s="6">
        <v>79</v>
      </c>
      <c r="I39" s="6">
        <f t="shared" si="21"/>
        <v>46070</v>
      </c>
      <c r="J39" s="6">
        <f t="shared" si="22"/>
        <v>11248</v>
      </c>
      <c r="K39" s="6">
        <f t="shared" si="11"/>
        <v>57318</v>
      </c>
      <c r="L39" s="6">
        <f t="shared" si="23"/>
        <v>14468245</v>
      </c>
      <c r="M39" s="6">
        <v>129</v>
      </c>
      <c r="N39" s="6">
        <f t="shared" si="24"/>
        <v>47889</v>
      </c>
      <c r="O39" s="6">
        <f t="shared" si="25"/>
        <v>9429</v>
      </c>
      <c r="P39" s="6">
        <f t="shared" si="26"/>
        <v>57318</v>
      </c>
      <c r="Q39" s="6">
        <f t="shared" si="27"/>
        <v>12118648</v>
      </c>
      <c r="R39" s="6">
        <v>179</v>
      </c>
      <c r="S39" s="6">
        <f t="shared" si="28"/>
        <v>49781</v>
      </c>
      <c r="T39" s="6">
        <f t="shared" si="29"/>
        <v>7537</v>
      </c>
      <c r="U39" s="6">
        <f t="shared" si="12"/>
        <v>57318</v>
      </c>
      <c r="V39" s="6">
        <f t="shared" si="30"/>
        <v>9676248</v>
      </c>
      <c r="W39" s="6">
        <v>229</v>
      </c>
      <c r="X39" s="6">
        <f t="shared" si="31"/>
        <v>51747</v>
      </c>
      <c r="Y39" s="6">
        <f t="shared" si="32"/>
        <v>5571</v>
      </c>
      <c r="Z39" s="6">
        <f t="shared" si="13"/>
        <v>57318</v>
      </c>
      <c r="AA39" s="6">
        <f t="shared" si="33"/>
        <v>7137387</v>
      </c>
      <c r="AB39" s="6">
        <v>279</v>
      </c>
      <c r="AC39" s="6">
        <f t="shared" si="34"/>
        <v>53791</v>
      </c>
      <c r="AD39" s="6">
        <f t="shared" si="35"/>
        <v>3527</v>
      </c>
      <c r="AE39" s="6">
        <f t="shared" si="14"/>
        <v>57318</v>
      </c>
      <c r="AF39" s="6">
        <f t="shared" si="36"/>
        <v>4498253</v>
      </c>
      <c r="AG39" s="6">
        <v>329</v>
      </c>
      <c r="AH39" s="6">
        <f t="shared" si="37"/>
        <v>55915</v>
      </c>
      <c r="AI39" s="6">
        <f t="shared" si="38"/>
        <v>1403</v>
      </c>
      <c r="AJ39" s="6">
        <f t="shared" si="15"/>
        <v>57318</v>
      </c>
      <c r="AK39" s="6">
        <f t="shared" si="39"/>
        <v>1754887</v>
      </c>
      <c r="AL39" s="6">
        <v>379</v>
      </c>
      <c r="AM39" s="6">
        <f t="shared" si="40"/>
        <v>0</v>
      </c>
      <c r="AN39" s="6">
        <f t="shared" si="41"/>
        <v>0</v>
      </c>
      <c r="AO39" s="6">
        <f t="shared" si="16"/>
        <v>0</v>
      </c>
      <c r="AP39" s="6">
        <f t="shared" si="42"/>
        <v>0</v>
      </c>
      <c r="AS39" s="12">
        <v>33</v>
      </c>
      <c r="AT39" s="13">
        <f t="shared" si="1"/>
        <v>0.0307039223</v>
      </c>
      <c r="AU39" s="12">
        <v>73</v>
      </c>
      <c r="AV39" s="13">
        <f t="shared" si="2"/>
        <v>0.0140950899</v>
      </c>
      <c r="AW39" s="12">
        <v>113</v>
      </c>
      <c r="AX39" s="13">
        <f t="shared" si="3"/>
        <v>0.0092461393</v>
      </c>
      <c r="AY39" s="12">
        <v>153</v>
      </c>
      <c r="AZ39" s="13">
        <f t="shared" si="4"/>
        <v>0.0069336333</v>
      </c>
      <c r="BA39" s="12">
        <v>193</v>
      </c>
      <c r="BB39" s="13">
        <f t="shared" si="5"/>
        <v>0.0055805074</v>
      </c>
      <c r="BD39" s="1">
        <v>33</v>
      </c>
      <c r="BE39" s="4">
        <f t="shared" si="6"/>
        <v>1.0258946845112502</v>
      </c>
      <c r="BG39" s="1">
        <v>73</v>
      </c>
      <c r="BH39" s="4">
        <f t="shared" si="7"/>
        <v>1.0581827906543015</v>
      </c>
      <c r="BJ39" s="1">
        <v>113</v>
      </c>
      <c r="BK39" s="4">
        <f t="shared" si="8"/>
        <v>1.0914871042249221</v>
      </c>
      <c r="BM39" s="1">
        <v>153</v>
      </c>
      <c r="BN39" s="4">
        <f t="shared" si="9"/>
        <v>1.1258396084410591</v>
      </c>
      <c r="BP39" s="1">
        <v>193</v>
      </c>
      <c r="BQ39" s="4">
        <f t="shared" si="10"/>
        <v>1.1612732931323042</v>
      </c>
      <c r="BS39" s="1">
        <v>39</v>
      </c>
      <c r="BT39" s="4">
        <f t="shared" si="0"/>
        <v>0.0260404115</v>
      </c>
    </row>
    <row r="40" spans="3:72" ht="13.5">
      <c r="C40" s="6">
        <v>30</v>
      </c>
      <c r="D40" s="6">
        <f t="shared" si="17"/>
        <v>44354</v>
      </c>
      <c r="E40" s="6">
        <f t="shared" si="18"/>
        <v>12964</v>
      </c>
      <c r="F40" s="6">
        <f t="shared" si="19"/>
        <v>57318</v>
      </c>
      <c r="G40" s="6">
        <f t="shared" si="20"/>
        <v>16684219</v>
      </c>
      <c r="H40" s="6">
        <v>80</v>
      </c>
      <c r="I40" s="6">
        <f t="shared" si="21"/>
        <v>46106</v>
      </c>
      <c r="J40" s="6">
        <f t="shared" si="22"/>
        <v>11212</v>
      </c>
      <c r="K40" s="6">
        <f t="shared" si="11"/>
        <v>57318</v>
      </c>
      <c r="L40" s="6">
        <f t="shared" si="23"/>
        <v>14422139</v>
      </c>
      <c r="M40" s="6">
        <v>130</v>
      </c>
      <c r="N40" s="6">
        <f t="shared" si="24"/>
        <v>47927</v>
      </c>
      <c r="O40" s="6">
        <f t="shared" si="25"/>
        <v>9391</v>
      </c>
      <c r="P40" s="6">
        <f t="shared" si="26"/>
        <v>57318</v>
      </c>
      <c r="Q40" s="6">
        <f t="shared" si="27"/>
        <v>12070721</v>
      </c>
      <c r="R40" s="6">
        <v>180</v>
      </c>
      <c r="S40" s="6">
        <f t="shared" si="28"/>
        <v>49819</v>
      </c>
      <c r="T40" s="6">
        <f t="shared" si="29"/>
        <v>7499</v>
      </c>
      <c r="U40" s="6">
        <f t="shared" si="12"/>
        <v>57318</v>
      </c>
      <c r="V40" s="6">
        <f t="shared" si="30"/>
        <v>9626429</v>
      </c>
      <c r="W40" s="6">
        <v>230</v>
      </c>
      <c r="X40" s="6">
        <f t="shared" si="31"/>
        <v>51787</v>
      </c>
      <c r="Y40" s="6">
        <f t="shared" si="32"/>
        <v>5531</v>
      </c>
      <c r="Z40" s="6">
        <f t="shared" si="13"/>
        <v>57318</v>
      </c>
      <c r="AA40" s="6">
        <f t="shared" si="33"/>
        <v>7085600</v>
      </c>
      <c r="AB40" s="6">
        <v>280</v>
      </c>
      <c r="AC40" s="6">
        <f t="shared" si="34"/>
        <v>53832</v>
      </c>
      <c r="AD40" s="6">
        <f t="shared" si="35"/>
        <v>3486</v>
      </c>
      <c r="AE40" s="6">
        <f t="shared" si="14"/>
        <v>57318</v>
      </c>
      <c r="AF40" s="6">
        <f t="shared" si="36"/>
        <v>4444421</v>
      </c>
      <c r="AG40" s="6">
        <v>330</v>
      </c>
      <c r="AH40" s="6">
        <f t="shared" si="37"/>
        <v>55958</v>
      </c>
      <c r="AI40" s="6">
        <f t="shared" si="38"/>
        <v>1360</v>
      </c>
      <c r="AJ40" s="6">
        <f t="shared" si="15"/>
        <v>57318</v>
      </c>
      <c r="AK40" s="6">
        <f t="shared" si="39"/>
        <v>1698929</v>
      </c>
      <c r="AL40" s="6">
        <v>380</v>
      </c>
      <c r="AM40" s="6">
        <f t="shared" si="40"/>
        <v>0</v>
      </c>
      <c r="AN40" s="6">
        <f t="shared" si="41"/>
        <v>0</v>
      </c>
      <c r="AO40" s="6">
        <f t="shared" si="16"/>
        <v>0</v>
      </c>
      <c r="AP40" s="6">
        <f t="shared" si="42"/>
        <v>0</v>
      </c>
      <c r="AS40" s="12">
        <v>34</v>
      </c>
      <c r="AT40" s="13">
        <f t="shared" si="1"/>
        <v>0.0298123614</v>
      </c>
      <c r="AU40" s="12">
        <v>74</v>
      </c>
      <c r="AV40" s="13">
        <f t="shared" si="2"/>
        <v>0.0139099515</v>
      </c>
      <c r="AW40" s="12">
        <v>114</v>
      </c>
      <c r="AX40" s="13">
        <f t="shared" si="3"/>
        <v>0.0091685315</v>
      </c>
      <c r="AY40" s="12">
        <v>154</v>
      </c>
      <c r="AZ40" s="13">
        <f t="shared" si="4"/>
        <v>0.0068912256</v>
      </c>
      <c r="BA40" s="12">
        <v>194</v>
      </c>
      <c r="BB40" s="13">
        <f t="shared" si="5"/>
        <v>0.005553839</v>
      </c>
      <c r="BD40" s="1">
        <v>34</v>
      </c>
      <c r="BE40" s="4">
        <f t="shared" si="6"/>
        <v>1.0266897528917465</v>
      </c>
      <c r="BG40" s="1">
        <v>74</v>
      </c>
      <c r="BH40" s="4">
        <f t="shared" si="7"/>
        <v>1.0590028823170585</v>
      </c>
      <c r="BJ40" s="1">
        <v>114</v>
      </c>
      <c r="BK40" s="4">
        <f t="shared" si="8"/>
        <v>1.0923330067306964</v>
      </c>
      <c r="BM40" s="1">
        <v>154</v>
      </c>
      <c r="BN40" s="4">
        <f t="shared" si="9"/>
        <v>1.126712134137601</v>
      </c>
      <c r="BP40" s="1">
        <v>194</v>
      </c>
      <c r="BQ40" s="4">
        <f t="shared" si="10"/>
        <v>1.1621732799344817</v>
      </c>
      <c r="BS40" s="1">
        <v>40</v>
      </c>
      <c r="BT40" s="4">
        <f t="shared" si="0"/>
        <v>0.0253991875</v>
      </c>
    </row>
    <row r="41" spans="3:72" ht="13.5">
      <c r="C41" s="6">
        <v>31</v>
      </c>
      <c r="D41" s="6">
        <f t="shared" si="17"/>
        <v>44388</v>
      </c>
      <c r="E41" s="6">
        <f t="shared" si="18"/>
        <v>12930</v>
      </c>
      <c r="F41" s="6">
        <f t="shared" si="19"/>
        <v>57318</v>
      </c>
      <c r="G41" s="6">
        <f t="shared" si="20"/>
        <v>16639831</v>
      </c>
      <c r="H41" s="6">
        <v>81</v>
      </c>
      <c r="I41" s="6">
        <f t="shared" si="21"/>
        <v>46141</v>
      </c>
      <c r="J41" s="6">
        <f t="shared" si="22"/>
        <v>11177</v>
      </c>
      <c r="K41" s="6">
        <f t="shared" si="11"/>
        <v>57318</v>
      </c>
      <c r="L41" s="6">
        <f t="shared" si="23"/>
        <v>14375998</v>
      </c>
      <c r="M41" s="6">
        <v>131</v>
      </c>
      <c r="N41" s="6">
        <f t="shared" si="24"/>
        <v>47964</v>
      </c>
      <c r="O41" s="6">
        <f t="shared" si="25"/>
        <v>9354</v>
      </c>
      <c r="P41" s="6">
        <f t="shared" si="26"/>
        <v>57318</v>
      </c>
      <c r="Q41" s="6">
        <f t="shared" si="27"/>
        <v>12022757</v>
      </c>
      <c r="R41" s="6">
        <v>181</v>
      </c>
      <c r="S41" s="6">
        <f t="shared" si="28"/>
        <v>49858</v>
      </c>
      <c r="T41" s="6">
        <f t="shared" si="29"/>
        <v>7460</v>
      </c>
      <c r="U41" s="6">
        <f t="shared" si="12"/>
        <v>57318</v>
      </c>
      <c r="V41" s="6">
        <f t="shared" si="30"/>
        <v>9576571</v>
      </c>
      <c r="W41" s="6">
        <v>231</v>
      </c>
      <c r="X41" s="6">
        <f t="shared" si="31"/>
        <v>51827</v>
      </c>
      <c r="Y41" s="6">
        <f t="shared" si="32"/>
        <v>5491</v>
      </c>
      <c r="Z41" s="6">
        <f t="shared" si="13"/>
        <v>57318</v>
      </c>
      <c r="AA41" s="6">
        <f t="shared" si="33"/>
        <v>7033773</v>
      </c>
      <c r="AB41" s="6">
        <v>281</v>
      </c>
      <c r="AC41" s="6">
        <f t="shared" si="34"/>
        <v>53874</v>
      </c>
      <c r="AD41" s="6">
        <f t="shared" si="35"/>
        <v>3444</v>
      </c>
      <c r="AE41" s="6">
        <f t="shared" si="14"/>
        <v>57318</v>
      </c>
      <c r="AF41" s="6">
        <f t="shared" si="36"/>
        <v>4390547</v>
      </c>
      <c r="AG41" s="6">
        <v>331</v>
      </c>
      <c r="AH41" s="6">
        <f t="shared" si="37"/>
        <v>56002</v>
      </c>
      <c r="AI41" s="6">
        <f t="shared" si="38"/>
        <v>1316</v>
      </c>
      <c r="AJ41" s="6">
        <f t="shared" si="15"/>
        <v>57318</v>
      </c>
      <c r="AK41" s="6">
        <f t="shared" si="39"/>
        <v>1642927</v>
      </c>
      <c r="AL41" s="6">
        <v>381</v>
      </c>
      <c r="AM41" s="6">
        <f t="shared" si="40"/>
        <v>0</v>
      </c>
      <c r="AN41" s="6">
        <f t="shared" si="41"/>
        <v>0</v>
      </c>
      <c r="AO41" s="6">
        <f t="shared" si="16"/>
        <v>0</v>
      </c>
      <c r="AP41" s="6">
        <f t="shared" si="42"/>
        <v>0</v>
      </c>
      <c r="AS41" s="10">
        <v>35</v>
      </c>
      <c r="AT41" s="11">
        <f t="shared" si="1"/>
        <v>0.0289717497</v>
      </c>
      <c r="AU41" s="10">
        <v>75</v>
      </c>
      <c r="AV41" s="11">
        <f t="shared" si="2"/>
        <v>0.0137297516</v>
      </c>
      <c r="AW41" s="10">
        <v>115</v>
      </c>
      <c r="AX41" s="11">
        <f t="shared" si="3"/>
        <v>0.0090922743</v>
      </c>
      <c r="AY41" s="10">
        <v>155</v>
      </c>
      <c r="AZ41" s="11">
        <f t="shared" si="4"/>
        <v>0.0068493658</v>
      </c>
      <c r="BA41" s="10">
        <v>195</v>
      </c>
      <c r="BB41" s="11">
        <f t="shared" si="5"/>
        <v>0.0055274447</v>
      </c>
      <c r="BD41" s="1">
        <v>35</v>
      </c>
      <c r="BE41" s="4">
        <f t="shared" si="6"/>
        <v>1.0274854374502376</v>
      </c>
      <c r="BG41" s="1">
        <v>75</v>
      </c>
      <c r="BH41" s="4">
        <f t="shared" si="7"/>
        <v>1.0598236095508542</v>
      </c>
      <c r="BJ41" s="1">
        <v>115</v>
      </c>
      <c r="BK41" s="4">
        <f t="shared" si="8"/>
        <v>1.0931795648109126</v>
      </c>
      <c r="BM41" s="1">
        <v>155</v>
      </c>
      <c r="BN41" s="4">
        <f t="shared" si="9"/>
        <v>1.1275853360415575</v>
      </c>
      <c r="BP41" s="1">
        <v>195</v>
      </c>
      <c r="BQ41" s="4">
        <f t="shared" si="10"/>
        <v>1.163073964226431</v>
      </c>
      <c r="BS41" s="1">
        <v>41</v>
      </c>
      <c r="BT41" s="4">
        <f>ROUND($BE$2*BH7/(BH7-1),10)</f>
        <v>0.0247892452</v>
      </c>
    </row>
    <row r="42" spans="3:72" ht="13.5">
      <c r="C42" s="6">
        <v>32</v>
      </c>
      <c r="D42" s="6">
        <f t="shared" si="17"/>
        <v>44423</v>
      </c>
      <c r="E42" s="6">
        <f t="shared" si="18"/>
        <v>12895</v>
      </c>
      <c r="F42" s="6">
        <f t="shared" si="19"/>
        <v>57318</v>
      </c>
      <c r="G42" s="6">
        <f t="shared" si="20"/>
        <v>16595408</v>
      </c>
      <c r="H42" s="6">
        <v>82</v>
      </c>
      <c r="I42" s="6">
        <f t="shared" si="21"/>
        <v>46177</v>
      </c>
      <c r="J42" s="6">
        <f t="shared" si="22"/>
        <v>11141</v>
      </c>
      <c r="K42" s="6">
        <f t="shared" si="11"/>
        <v>57318</v>
      </c>
      <c r="L42" s="6">
        <f t="shared" si="23"/>
        <v>14329821</v>
      </c>
      <c r="M42" s="6">
        <v>132</v>
      </c>
      <c r="N42" s="6">
        <f t="shared" si="24"/>
        <v>48001</v>
      </c>
      <c r="O42" s="6">
        <f t="shared" si="25"/>
        <v>9317</v>
      </c>
      <c r="P42" s="6">
        <f t="shared" si="26"/>
        <v>57318</v>
      </c>
      <c r="Q42" s="6">
        <f t="shared" si="27"/>
        <v>11974756</v>
      </c>
      <c r="R42" s="6">
        <v>182</v>
      </c>
      <c r="S42" s="6">
        <f t="shared" si="28"/>
        <v>49897</v>
      </c>
      <c r="T42" s="6">
        <f t="shared" si="29"/>
        <v>7421</v>
      </c>
      <c r="U42" s="6">
        <f t="shared" si="12"/>
        <v>57318</v>
      </c>
      <c r="V42" s="6">
        <f t="shared" si="30"/>
        <v>9526674</v>
      </c>
      <c r="W42" s="6">
        <v>232</v>
      </c>
      <c r="X42" s="6">
        <f t="shared" si="31"/>
        <v>51867</v>
      </c>
      <c r="Y42" s="6">
        <f t="shared" si="32"/>
        <v>5451</v>
      </c>
      <c r="Z42" s="6">
        <f t="shared" si="13"/>
        <v>57318</v>
      </c>
      <c r="AA42" s="6">
        <f t="shared" si="33"/>
        <v>6981906</v>
      </c>
      <c r="AB42" s="6">
        <v>282</v>
      </c>
      <c r="AC42" s="6">
        <f t="shared" si="34"/>
        <v>53916</v>
      </c>
      <c r="AD42" s="6">
        <f t="shared" si="35"/>
        <v>3402</v>
      </c>
      <c r="AE42" s="6">
        <f t="shared" si="14"/>
        <v>57318</v>
      </c>
      <c r="AF42" s="6">
        <f t="shared" si="36"/>
        <v>4336631</v>
      </c>
      <c r="AG42" s="6">
        <v>332</v>
      </c>
      <c r="AH42" s="6">
        <f t="shared" si="37"/>
        <v>56045</v>
      </c>
      <c r="AI42" s="6">
        <f t="shared" si="38"/>
        <v>1273</v>
      </c>
      <c r="AJ42" s="6">
        <f t="shared" si="15"/>
        <v>57318</v>
      </c>
      <c r="AK42" s="6">
        <f t="shared" si="39"/>
        <v>1586882</v>
      </c>
      <c r="AL42" s="6">
        <v>382</v>
      </c>
      <c r="AM42" s="6">
        <f t="shared" si="40"/>
        <v>0</v>
      </c>
      <c r="AN42" s="6">
        <f t="shared" si="41"/>
        <v>0</v>
      </c>
      <c r="AO42" s="6">
        <f t="shared" si="16"/>
        <v>0</v>
      </c>
      <c r="AP42" s="6">
        <f t="shared" si="42"/>
        <v>0</v>
      </c>
      <c r="AS42" s="8">
        <v>36</v>
      </c>
      <c r="AT42" s="9">
        <f t="shared" si="1"/>
        <v>0.0281778414</v>
      </c>
      <c r="AU42" s="8">
        <v>76</v>
      </c>
      <c r="AV42" s="9">
        <f t="shared" si="2"/>
        <v>0.013554295</v>
      </c>
      <c r="AW42" s="8">
        <v>116</v>
      </c>
      <c r="AX42" s="9">
        <f t="shared" si="3"/>
        <v>0.0090173328</v>
      </c>
      <c r="AY42" s="8">
        <v>156</v>
      </c>
      <c r="AZ42" s="9">
        <f t="shared" si="4"/>
        <v>0.0068080433</v>
      </c>
      <c r="BA42" s="8">
        <v>196</v>
      </c>
      <c r="BB42" s="9">
        <f t="shared" si="5"/>
        <v>0.0055013202</v>
      </c>
      <c r="BD42" s="1">
        <v>36</v>
      </c>
      <c r="BE42" s="4">
        <f t="shared" si="6"/>
        <v>1.0282817386642615</v>
      </c>
      <c r="BG42" s="1">
        <v>76</v>
      </c>
      <c r="BH42" s="4">
        <f t="shared" si="7"/>
        <v>1.060644972848256</v>
      </c>
      <c r="BJ42" s="1">
        <v>116</v>
      </c>
      <c r="BK42" s="4">
        <f t="shared" si="8"/>
        <v>1.094026778973641</v>
      </c>
      <c r="BM42" s="1">
        <v>156</v>
      </c>
      <c r="BN42" s="4">
        <f t="shared" si="9"/>
        <v>1.1284592146769896</v>
      </c>
      <c r="BP42" s="1">
        <v>196</v>
      </c>
      <c r="BQ42" s="4">
        <f t="shared" si="10"/>
        <v>1.1639753465487064</v>
      </c>
      <c r="BS42" s="1">
        <v>42</v>
      </c>
      <c r="BT42" s="4">
        <f aca="true" t="shared" si="43" ref="BT42:BT80">ROUND($BE$2*BH8/(BH8-1),10)</f>
        <v>0.0242083501</v>
      </c>
    </row>
    <row r="43" spans="3:72" ht="13.5">
      <c r="C43" s="6">
        <v>33</v>
      </c>
      <c r="D43" s="6">
        <f t="shared" si="17"/>
        <v>44457</v>
      </c>
      <c r="E43" s="6">
        <f t="shared" si="18"/>
        <v>12861</v>
      </c>
      <c r="F43" s="6">
        <f t="shared" si="19"/>
        <v>57318</v>
      </c>
      <c r="G43" s="6">
        <f t="shared" si="20"/>
        <v>16550951</v>
      </c>
      <c r="H43" s="6">
        <v>83</v>
      </c>
      <c r="I43" s="6">
        <f t="shared" si="21"/>
        <v>46213</v>
      </c>
      <c r="J43" s="6">
        <f t="shared" si="22"/>
        <v>11105</v>
      </c>
      <c r="K43" s="6">
        <f t="shared" si="11"/>
        <v>57318</v>
      </c>
      <c r="L43" s="6">
        <f t="shared" si="23"/>
        <v>14283608</v>
      </c>
      <c r="M43" s="6">
        <v>133</v>
      </c>
      <c r="N43" s="6">
        <f t="shared" si="24"/>
        <v>48038</v>
      </c>
      <c r="O43" s="6">
        <f t="shared" si="25"/>
        <v>9280</v>
      </c>
      <c r="P43" s="6">
        <f t="shared" si="26"/>
        <v>57318</v>
      </c>
      <c r="Q43" s="6">
        <f t="shared" si="27"/>
        <v>11926718</v>
      </c>
      <c r="R43" s="6">
        <v>183</v>
      </c>
      <c r="S43" s="6">
        <f t="shared" si="28"/>
        <v>49935</v>
      </c>
      <c r="T43" s="6">
        <f t="shared" si="29"/>
        <v>7383</v>
      </c>
      <c r="U43" s="6">
        <f t="shared" si="12"/>
        <v>57318</v>
      </c>
      <c r="V43" s="6">
        <f t="shared" si="30"/>
        <v>9476739</v>
      </c>
      <c r="W43" s="6">
        <v>233</v>
      </c>
      <c r="X43" s="6">
        <f t="shared" si="31"/>
        <v>51908</v>
      </c>
      <c r="Y43" s="6">
        <f t="shared" si="32"/>
        <v>5410</v>
      </c>
      <c r="Z43" s="6">
        <f t="shared" si="13"/>
        <v>57318</v>
      </c>
      <c r="AA43" s="6">
        <f t="shared" si="33"/>
        <v>6929998</v>
      </c>
      <c r="AB43" s="6">
        <v>283</v>
      </c>
      <c r="AC43" s="6">
        <f t="shared" si="34"/>
        <v>53958</v>
      </c>
      <c r="AD43" s="6">
        <f t="shared" si="35"/>
        <v>3360</v>
      </c>
      <c r="AE43" s="6">
        <f t="shared" si="14"/>
        <v>57318</v>
      </c>
      <c r="AF43" s="6">
        <f t="shared" si="36"/>
        <v>4282673</v>
      </c>
      <c r="AG43" s="6">
        <v>333</v>
      </c>
      <c r="AH43" s="6">
        <f t="shared" si="37"/>
        <v>56089</v>
      </c>
      <c r="AI43" s="6">
        <f t="shared" si="38"/>
        <v>1229</v>
      </c>
      <c r="AJ43" s="6">
        <f t="shared" si="15"/>
        <v>57318</v>
      </c>
      <c r="AK43" s="6">
        <f t="shared" si="39"/>
        <v>1530793</v>
      </c>
      <c r="AL43" s="6">
        <v>383</v>
      </c>
      <c r="AM43" s="6">
        <f t="shared" si="40"/>
        <v>0</v>
      </c>
      <c r="AN43" s="6">
        <f t="shared" si="41"/>
        <v>0</v>
      </c>
      <c r="AO43" s="6">
        <f t="shared" si="16"/>
        <v>0</v>
      </c>
      <c r="AP43" s="6">
        <f t="shared" si="42"/>
        <v>0</v>
      </c>
      <c r="AS43" s="12">
        <v>37</v>
      </c>
      <c r="AT43" s="13">
        <f t="shared" si="1"/>
        <v>0.0274268498</v>
      </c>
      <c r="AU43" s="12">
        <v>77</v>
      </c>
      <c r="AV43" s="13">
        <f t="shared" si="2"/>
        <v>0.0133833971</v>
      </c>
      <c r="AW43" s="12">
        <v>117</v>
      </c>
      <c r="AX43" s="13">
        <f t="shared" si="3"/>
        <v>0.0089436731</v>
      </c>
      <c r="AY43" s="12">
        <v>157</v>
      </c>
      <c r="AZ43" s="13">
        <f t="shared" si="4"/>
        <v>0.0067672478</v>
      </c>
      <c r="BA43" s="12">
        <v>197</v>
      </c>
      <c r="BB43" s="13">
        <f t="shared" si="5"/>
        <v>0.0054754615</v>
      </c>
      <c r="BD43" s="1">
        <v>37</v>
      </c>
      <c r="BE43" s="4">
        <f t="shared" si="6"/>
        <v>1.0290786570117263</v>
      </c>
      <c r="BG43" s="1">
        <v>77</v>
      </c>
      <c r="BH43" s="4">
        <f t="shared" si="7"/>
        <v>1.0614669727022135</v>
      </c>
      <c r="BJ43" s="1">
        <v>117</v>
      </c>
      <c r="BK43" s="4">
        <f t="shared" si="8"/>
        <v>1.0948746497273456</v>
      </c>
      <c r="BM43" s="1">
        <v>157</v>
      </c>
      <c r="BN43" s="4">
        <f t="shared" si="9"/>
        <v>1.1293337705683641</v>
      </c>
      <c r="BP43" s="1">
        <v>197</v>
      </c>
      <c r="BQ43" s="4">
        <f t="shared" si="10"/>
        <v>1.1648774274422815</v>
      </c>
      <c r="BS43" s="1">
        <v>43</v>
      </c>
      <c r="BT43" s="4">
        <f t="shared" si="43"/>
        <v>0.0236544758</v>
      </c>
    </row>
    <row r="44" spans="3:72" ht="13.5">
      <c r="C44" s="6">
        <v>34</v>
      </c>
      <c r="D44" s="6">
        <f t="shared" si="17"/>
        <v>44492</v>
      </c>
      <c r="E44" s="6">
        <f t="shared" si="18"/>
        <v>12826</v>
      </c>
      <c r="F44" s="6">
        <f t="shared" si="19"/>
        <v>57318</v>
      </c>
      <c r="G44" s="6">
        <f t="shared" si="20"/>
        <v>16506459</v>
      </c>
      <c r="H44" s="6">
        <v>84</v>
      </c>
      <c r="I44" s="6">
        <f t="shared" si="21"/>
        <v>46249</v>
      </c>
      <c r="J44" s="6">
        <f t="shared" si="22"/>
        <v>11069</v>
      </c>
      <c r="K44" s="6">
        <f t="shared" si="11"/>
        <v>57318</v>
      </c>
      <c r="L44" s="6">
        <f t="shared" si="23"/>
        <v>14237359</v>
      </c>
      <c r="M44" s="6">
        <v>134</v>
      </c>
      <c r="N44" s="6">
        <f t="shared" si="24"/>
        <v>48075</v>
      </c>
      <c r="O44" s="6">
        <f t="shared" si="25"/>
        <v>9243</v>
      </c>
      <c r="P44" s="6">
        <f t="shared" si="26"/>
        <v>57318</v>
      </c>
      <c r="Q44" s="6">
        <f t="shared" si="27"/>
        <v>11878643</v>
      </c>
      <c r="R44" s="6">
        <v>184</v>
      </c>
      <c r="S44" s="6">
        <f t="shared" si="28"/>
        <v>49974</v>
      </c>
      <c r="T44" s="6">
        <f t="shared" si="29"/>
        <v>7344</v>
      </c>
      <c r="U44" s="6">
        <f t="shared" si="12"/>
        <v>57318</v>
      </c>
      <c r="V44" s="6">
        <f t="shared" si="30"/>
        <v>9426765</v>
      </c>
      <c r="W44" s="6">
        <v>234</v>
      </c>
      <c r="X44" s="6">
        <f t="shared" si="31"/>
        <v>51948</v>
      </c>
      <c r="Y44" s="6">
        <f t="shared" si="32"/>
        <v>5370</v>
      </c>
      <c r="Z44" s="6">
        <f t="shared" si="13"/>
        <v>57318</v>
      </c>
      <c r="AA44" s="6">
        <f t="shared" si="33"/>
        <v>6878050</v>
      </c>
      <c r="AB44" s="6">
        <v>284</v>
      </c>
      <c r="AC44" s="6">
        <f t="shared" si="34"/>
        <v>53999</v>
      </c>
      <c r="AD44" s="6">
        <f t="shared" si="35"/>
        <v>3319</v>
      </c>
      <c r="AE44" s="6">
        <f t="shared" si="14"/>
        <v>57318</v>
      </c>
      <c r="AF44" s="6">
        <f t="shared" si="36"/>
        <v>4228674</v>
      </c>
      <c r="AG44" s="6">
        <v>334</v>
      </c>
      <c r="AH44" s="6">
        <f t="shared" si="37"/>
        <v>56132</v>
      </c>
      <c r="AI44" s="6">
        <f t="shared" si="38"/>
        <v>1186</v>
      </c>
      <c r="AJ44" s="6">
        <f t="shared" si="15"/>
        <v>57318</v>
      </c>
      <c r="AK44" s="6">
        <f t="shared" si="39"/>
        <v>1474661</v>
      </c>
      <c r="AL44" s="6">
        <v>384</v>
      </c>
      <c r="AM44" s="6">
        <f t="shared" si="40"/>
        <v>0</v>
      </c>
      <c r="AN44" s="6">
        <f t="shared" si="41"/>
        <v>0</v>
      </c>
      <c r="AO44" s="6">
        <f t="shared" si="16"/>
        <v>0</v>
      </c>
      <c r="AP44" s="6">
        <f t="shared" si="42"/>
        <v>0</v>
      </c>
      <c r="AS44" s="12">
        <v>38</v>
      </c>
      <c r="AT44" s="13">
        <f t="shared" si="1"/>
        <v>0.0267153867</v>
      </c>
      <c r="AU44" s="12">
        <v>78</v>
      </c>
      <c r="AV44" s="13">
        <f t="shared" si="2"/>
        <v>0.0132168824</v>
      </c>
      <c r="AW44" s="12">
        <v>118</v>
      </c>
      <c r="AX44" s="13">
        <f t="shared" si="3"/>
        <v>0.0088712628</v>
      </c>
      <c r="AY44" s="12">
        <v>158</v>
      </c>
      <c r="AZ44" s="13">
        <f t="shared" si="4"/>
        <v>0.0067269693</v>
      </c>
      <c r="BA44" s="12">
        <v>198</v>
      </c>
      <c r="BB44" s="13">
        <f t="shared" si="5"/>
        <v>0.0054498645</v>
      </c>
      <c r="BD44" s="1">
        <v>38</v>
      </c>
      <c r="BE44" s="4">
        <f t="shared" si="6"/>
        <v>1.0298761929709104</v>
      </c>
      <c r="BG44" s="1">
        <v>78</v>
      </c>
      <c r="BH44" s="4">
        <f t="shared" si="7"/>
        <v>1.0622896096060577</v>
      </c>
      <c r="BJ44" s="1">
        <v>118</v>
      </c>
      <c r="BK44" s="4">
        <f t="shared" si="8"/>
        <v>1.0957231775808842</v>
      </c>
      <c r="BM44" s="1">
        <v>158</v>
      </c>
      <c r="BN44" s="4">
        <f t="shared" si="9"/>
        <v>1.1302090042405546</v>
      </c>
      <c r="BP44" s="1">
        <v>198</v>
      </c>
      <c r="BQ44" s="4">
        <f t="shared" si="10"/>
        <v>1.1657802074485493</v>
      </c>
      <c r="BS44" s="1">
        <v>44</v>
      </c>
      <c r="BT44" s="4">
        <f t="shared" si="43"/>
        <v>0.0231257798</v>
      </c>
    </row>
    <row r="45" spans="3:72" ht="13.5">
      <c r="C45" s="6">
        <v>35</v>
      </c>
      <c r="D45" s="6">
        <f t="shared" si="17"/>
        <v>44526</v>
      </c>
      <c r="E45" s="6">
        <f t="shared" si="18"/>
        <v>12792</v>
      </c>
      <c r="F45" s="6">
        <f t="shared" si="19"/>
        <v>57318</v>
      </c>
      <c r="G45" s="6">
        <f t="shared" si="20"/>
        <v>16461933</v>
      </c>
      <c r="H45" s="6">
        <v>85</v>
      </c>
      <c r="I45" s="6">
        <f t="shared" si="21"/>
        <v>46285</v>
      </c>
      <c r="J45" s="6">
        <f t="shared" si="22"/>
        <v>11033</v>
      </c>
      <c r="K45" s="6">
        <f t="shared" si="11"/>
        <v>57318</v>
      </c>
      <c r="L45" s="6">
        <f t="shared" si="23"/>
        <v>14191074</v>
      </c>
      <c r="M45" s="6">
        <v>135</v>
      </c>
      <c r="N45" s="6">
        <f t="shared" si="24"/>
        <v>48113</v>
      </c>
      <c r="O45" s="6">
        <f t="shared" si="25"/>
        <v>9205</v>
      </c>
      <c r="P45" s="6">
        <f t="shared" si="26"/>
        <v>57318</v>
      </c>
      <c r="Q45" s="6">
        <f t="shared" si="27"/>
        <v>11830530</v>
      </c>
      <c r="R45" s="6">
        <v>185</v>
      </c>
      <c r="S45" s="6">
        <f t="shared" si="28"/>
        <v>50013</v>
      </c>
      <c r="T45" s="6">
        <f t="shared" si="29"/>
        <v>7305</v>
      </c>
      <c r="U45" s="6">
        <f t="shared" si="12"/>
        <v>57318</v>
      </c>
      <c r="V45" s="6">
        <f t="shared" si="30"/>
        <v>9376752</v>
      </c>
      <c r="W45" s="6">
        <v>235</v>
      </c>
      <c r="X45" s="6">
        <f t="shared" si="31"/>
        <v>51988</v>
      </c>
      <c r="Y45" s="6">
        <f t="shared" si="32"/>
        <v>5330</v>
      </c>
      <c r="Z45" s="6">
        <f t="shared" si="13"/>
        <v>57318</v>
      </c>
      <c r="AA45" s="6">
        <f t="shared" si="33"/>
        <v>6826062</v>
      </c>
      <c r="AB45" s="6">
        <v>285</v>
      </c>
      <c r="AC45" s="6">
        <f t="shared" si="34"/>
        <v>54041</v>
      </c>
      <c r="AD45" s="6">
        <f t="shared" si="35"/>
        <v>3277</v>
      </c>
      <c r="AE45" s="6">
        <f t="shared" si="14"/>
        <v>57318</v>
      </c>
      <c r="AF45" s="6">
        <f t="shared" si="36"/>
        <v>4174633</v>
      </c>
      <c r="AG45" s="6">
        <v>335</v>
      </c>
      <c r="AH45" s="6">
        <f t="shared" si="37"/>
        <v>56176</v>
      </c>
      <c r="AI45" s="6">
        <f t="shared" si="38"/>
        <v>1142</v>
      </c>
      <c r="AJ45" s="6">
        <f t="shared" si="15"/>
        <v>57318</v>
      </c>
      <c r="AK45" s="6">
        <f t="shared" si="39"/>
        <v>1418485</v>
      </c>
      <c r="AL45" s="6">
        <v>385</v>
      </c>
      <c r="AM45" s="6">
        <f t="shared" si="40"/>
        <v>0</v>
      </c>
      <c r="AN45" s="6">
        <f t="shared" si="41"/>
        <v>0</v>
      </c>
      <c r="AO45" s="6">
        <f t="shared" si="16"/>
        <v>0</v>
      </c>
      <c r="AP45" s="6">
        <f t="shared" si="42"/>
        <v>0</v>
      </c>
      <c r="AS45" s="12">
        <v>39</v>
      </c>
      <c r="AT45" s="13">
        <f t="shared" si="1"/>
        <v>0.0260404115</v>
      </c>
      <c r="AU45" s="12">
        <v>79</v>
      </c>
      <c r="AV45" s="13">
        <f t="shared" si="2"/>
        <v>0.0130545846</v>
      </c>
      <c r="AW45" s="12">
        <v>119</v>
      </c>
      <c r="AX45" s="13">
        <f t="shared" si="3"/>
        <v>0.0088000703</v>
      </c>
      <c r="AY45" s="12">
        <v>159</v>
      </c>
      <c r="AZ45" s="13">
        <f t="shared" si="4"/>
        <v>0.0066871982</v>
      </c>
      <c r="BA45" s="12">
        <v>199</v>
      </c>
      <c r="BB45" s="13">
        <f t="shared" si="5"/>
        <v>0.0054245252</v>
      </c>
      <c r="BD45" s="1">
        <v>39</v>
      </c>
      <c r="BE45" s="4">
        <f t="shared" si="6"/>
        <v>1.030674347020463</v>
      </c>
      <c r="BG45" s="1">
        <v>79</v>
      </c>
      <c r="BH45" s="4">
        <f t="shared" si="7"/>
        <v>1.0631128840535022</v>
      </c>
      <c r="BJ45" s="1">
        <v>119</v>
      </c>
      <c r="BK45" s="4">
        <f t="shared" si="8"/>
        <v>1.0965723630435094</v>
      </c>
      <c r="BM45" s="1">
        <v>159</v>
      </c>
      <c r="BN45" s="4">
        <f t="shared" si="9"/>
        <v>1.131084916218841</v>
      </c>
      <c r="BP45" s="1">
        <v>199</v>
      </c>
      <c r="BQ45" s="4">
        <f t="shared" si="10"/>
        <v>1.1666836871093218</v>
      </c>
      <c r="BS45" s="1">
        <v>45</v>
      </c>
      <c r="BT45" s="4">
        <f t="shared" si="43"/>
        <v>0.0226205836</v>
      </c>
    </row>
    <row r="46" spans="3:72" ht="13.5">
      <c r="C46" s="6">
        <v>36</v>
      </c>
      <c r="D46" s="6">
        <f t="shared" si="17"/>
        <v>44561</v>
      </c>
      <c r="E46" s="6">
        <f t="shared" si="18"/>
        <v>12757</v>
      </c>
      <c r="F46" s="6">
        <f t="shared" si="19"/>
        <v>57318</v>
      </c>
      <c r="G46" s="6">
        <f t="shared" si="20"/>
        <v>16417372</v>
      </c>
      <c r="H46" s="6">
        <v>86</v>
      </c>
      <c r="I46" s="6">
        <f t="shared" si="21"/>
        <v>46320</v>
      </c>
      <c r="J46" s="6">
        <f t="shared" si="22"/>
        <v>10998</v>
      </c>
      <c r="K46" s="6">
        <f t="shared" si="11"/>
        <v>57318</v>
      </c>
      <c r="L46" s="6">
        <f t="shared" si="23"/>
        <v>14144754</v>
      </c>
      <c r="M46" s="6">
        <v>136</v>
      </c>
      <c r="N46" s="6">
        <f t="shared" si="24"/>
        <v>48150</v>
      </c>
      <c r="O46" s="6">
        <f t="shared" si="25"/>
        <v>9168</v>
      </c>
      <c r="P46" s="6">
        <f t="shared" si="26"/>
        <v>57318</v>
      </c>
      <c r="Q46" s="6">
        <f t="shared" si="27"/>
        <v>11782380</v>
      </c>
      <c r="R46" s="6">
        <v>186</v>
      </c>
      <c r="S46" s="6">
        <f t="shared" si="28"/>
        <v>50052</v>
      </c>
      <c r="T46" s="6">
        <f t="shared" si="29"/>
        <v>7266</v>
      </c>
      <c r="U46" s="6">
        <f t="shared" si="12"/>
        <v>57318</v>
      </c>
      <c r="V46" s="6">
        <f t="shared" si="30"/>
        <v>9326700</v>
      </c>
      <c r="W46" s="6">
        <v>236</v>
      </c>
      <c r="X46" s="6">
        <f t="shared" si="31"/>
        <v>52028</v>
      </c>
      <c r="Y46" s="6">
        <f t="shared" si="32"/>
        <v>5290</v>
      </c>
      <c r="Z46" s="6">
        <f t="shared" si="13"/>
        <v>57318</v>
      </c>
      <c r="AA46" s="6">
        <f t="shared" si="33"/>
        <v>6774034</v>
      </c>
      <c r="AB46" s="6">
        <v>286</v>
      </c>
      <c r="AC46" s="6">
        <f t="shared" si="34"/>
        <v>54083</v>
      </c>
      <c r="AD46" s="6">
        <f t="shared" si="35"/>
        <v>3235</v>
      </c>
      <c r="AE46" s="6">
        <f t="shared" si="14"/>
        <v>57318</v>
      </c>
      <c r="AF46" s="6">
        <f t="shared" si="36"/>
        <v>4120550</v>
      </c>
      <c r="AG46" s="6">
        <v>336</v>
      </c>
      <c r="AH46" s="6">
        <f t="shared" si="37"/>
        <v>56219</v>
      </c>
      <c r="AI46" s="6">
        <f t="shared" si="38"/>
        <v>1099</v>
      </c>
      <c r="AJ46" s="6">
        <f t="shared" si="15"/>
        <v>57318</v>
      </c>
      <c r="AK46" s="6">
        <f t="shared" si="39"/>
        <v>1362266</v>
      </c>
      <c r="AL46" s="6">
        <v>386</v>
      </c>
      <c r="AM46" s="6">
        <f t="shared" si="40"/>
        <v>0</v>
      </c>
      <c r="AN46" s="6">
        <f t="shared" si="41"/>
        <v>0</v>
      </c>
      <c r="AO46" s="6">
        <f t="shared" si="16"/>
        <v>0</v>
      </c>
      <c r="AP46" s="6">
        <f t="shared" si="42"/>
        <v>0</v>
      </c>
      <c r="AS46" s="10">
        <v>40</v>
      </c>
      <c r="AT46" s="11">
        <f t="shared" si="1"/>
        <v>0.0253991875</v>
      </c>
      <c r="AU46" s="10">
        <v>80</v>
      </c>
      <c r="AV46" s="11">
        <f t="shared" si="2"/>
        <v>0.0128963455</v>
      </c>
      <c r="AW46" s="10">
        <v>120</v>
      </c>
      <c r="AX46" s="11">
        <f t="shared" si="3"/>
        <v>0.0087300651</v>
      </c>
      <c r="AY46" s="10">
        <v>160</v>
      </c>
      <c r="AZ46" s="11">
        <f t="shared" si="4"/>
        <v>0.0066479247</v>
      </c>
      <c r="BA46" s="10">
        <v>200</v>
      </c>
      <c r="BB46" s="11">
        <f t="shared" si="5"/>
        <v>0.0053994398</v>
      </c>
      <c r="BD46" s="1">
        <v>40</v>
      </c>
      <c r="BE46" s="4">
        <f t="shared" si="6"/>
        <v>1.0314731196394038</v>
      </c>
      <c r="BG46" s="1">
        <v>80</v>
      </c>
      <c r="BH46" s="4">
        <f t="shared" si="7"/>
        <v>1.0639367965386437</v>
      </c>
      <c r="BJ46" s="1">
        <v>120</v>
      </c>
      <c r="BK46" s="4">
        <f t="shared" si="8"/>
        <v>1.097422206624868</v>
      </c>
      <c r="BM46" s="1">
        <v>160</v>
      </c>
      <c r="BN46" s="4">
        <f t="shared" si="9"/>
        <v>1.1319615070289106</v>
      </c>
      <c r="BP46" s="1">
        <v>200</v>
      </c>
      <c r="BQ46" s="4">
        <f t="shared" si="10"/>
        <v>1.1675878669668316</v>
      </c>
      <c r="BS46" s="1">
        <v>46</v>
      </c>
      <c r="BT46" s="4">
        <f t="shared" si="43"/>
        <v>0.0221373547</v>
      </c>
    </row>
    <row r="47" spans="3:72" ht="13.5">
      <c r="C47" s="6">
        <v>37</v>
      </c>
      <c r="D47" s="6">
        <f t="shared" si="17"/>
        <v>44595</v>
      </c>
      <c r="E47" s="6">
        <f t="shared" si="18"/>
        <v>12723</v>
      </c>
      <c r="F47" s="6">
        <f t="shared" si="19"/>
        <v>57318</v>
      </c>
      <c r="G47" s="6">
        <f t="shared" si="20"/>
        <v>16372777</v>
      </c>
      <c r="H47" s="6">
        <v>87</v>
      </c>
      <c r="I47" s="6">
        <f t="shared" si="21"/>
        <v>46356</v>
      </c>
      <c r="J47" s="6">
        <f t="shared" si="22"/>
        <v>10962</v>
      </c>
      <c r="K47" s="6">
        <f t="shared" si="11"/>
        <v>57318</v>
      </c>
      <c r="L47" s="6">
        <f t="shared" si="23"/>
        <v>14098398</v>
      </c>
      <c r="M47" s="6">
        <v>137</v>
      </c>
      <c r="N47" s="6">
        <f t="shared" si="24"/>
        <v>48187</v>
      </c>
      <c r="O47" s="6">
        <f t="shared" si="25"/>
        <v>9131</v>
      </c>
      <c r="P47" s="6">
        <f t="shared" si="26"/>
        <v>57318</v>
      </c>
      <c r="Q47" s="6">
        <f t="shared" si="27"/>
        <v>11734193</v>
      </c>
      <c r="R47" s="6">
        <v>187</v>
      </c>
      <c r="S47" s="6">
        <f t="shared" si="28"/>
        <v>50090</v>
      </c>
      <c r="T47" s="6">
        <f t="shared" si="29"/>
        <v>7228</v>
      </c>
      <c r="U47" s="6">
        <f t="shared" si="12"/>
        <v>57318</v>
      </c>
      <c r="V47" s="6">
        <f t="shared" si="30"/>
        <v>9276610</v>
      </c>
      <c r="W47" s="6">
        <v>237</v>
      </c>
      <c r="X47" s="6">
        <f t="shared" si="31"/>
        <v>52069</v>
      </c>
      <c r="Y47" s="6">
        <f t="shared" si="32"/>
        <v>5249</v>
      </c>
      <c r="Z47" s="6">
        <f t="shared" si="13"/>
        <v>57318</v>
      </c>
      <c r="AA47" s="6">
        <f t="shared" si="33"/>
        <v>6721965</v>
      </c>
      <c r="AB47" s="6">
        <v>287</v>
      </c>
      <c r="AC47" s="6">
        <f t="shared" si="34"/>
        <v>54125</v>
      </c>
      <c r="AD47" s="6">
        <f t="shared" si="35"/>
        <v>3193</v>
      </c>
      <c r="AE47" s="6">
        <f t="shared" si="14"/>
        <v>57318</v>
      </c>
      <c r="AF47" s="6">
        <f t="shared" si="36"/>
        <v>4066425</v>
      </c>
      <c r="AG47" s="6">
        <v>337</v>
      </c>
      <c r="AH47" s="6">
        <f t="shared" si="37"/>
        <v>56263</v>
      </c>
      <c r="AI47" s="6">
        <f t="shared" si="38"/>
        <v>1055</v>
      </c>
      <c r="AJ47" s="6">
        <f t="shared" si="15"/>
        <v>57318</v>
      </c>
      <c r="AK47" s="6">
        <f t="shared" si="39"/>
        <v>1306003</v>
      </c>
      <c r="AL47" s="6">
        <v>387</v>
      </c>
      <c r="AM47" s="6">
        <f t="shared" si="40"/>
        <v>0</v>
      </c>
      <c r="AN47" s="6">
        <f t="shared" si="41"/>
        <v>0</v>
      </c>
      <c r="AO47" s="6">
        <f t="shared" si="16"/>
        <v>0</v>
      </c>
      <c r="AP47" s="6">
        <f t="shared" si="42"/>
        <v>0</v>
      </c>
      <c r="BS47" s="1">
        <v>47</v>
      </c>
      <c r="BT47" s="4">
        <f t="shared" si="43"/>
        <v>0.0216746908</v>
      </c>
    </row>
    <row r="48" spans="3:72" ht="13.5">
      <c r="C48" s="6">
        <v>38</v>
      </c>
      <c r="D48" s="6">
        <f t="shared" si="17"/>
        <v>44630</v>
      </c>
      <c r="E48" s="6">
        <f t="shared" si="18"/>
        <v>12688</v>
      </c>
      <c r="F48" s="6">
        <f t="shared" si="19"/>
        <v>57318</v>
      </c>
      <c r="G48" s="6">
        <f t="shared" si="20"/>
        <v>16328147</v>
      </c>
      <c r="H48" s="6">
        <v>88</v>
      </c>
      <c r="I48" s="6">
        <f t="shared" si="21"/>
        <v>46392</v>
      </c>
      <c r="J48" s="6">
        <f t="shared" si="22"/>
        <v>10926</v>
      </c>
      <c r="K48" s="6">
        <f t="shared" si="11"/>
        <v>57318</v>
      </c>
      <c r="L48" s="6">
        <f t="shared" si="23"/>
        <v>14052006</v>
      </c>
      <c r="M48" s="6">
        <v>138</v>
      </c>
      <c r="N48" s="6">
        <f t="shared" si="24"/>
        <v>48225</v>
      </c>
      <c r="O48" s="6">
        <f t="shared" si="25"/>
        <v>9093</v>
      </c>
      <c r="P48" s="6">
        <f t="shared" si="26"/>
        <v>57318</v>
      </c>
      <c r="Q48" s="6">
        <f t="shared" si="27"/>
        <v>11685968</v>
      </c>
      <c r="R48" s="6">
        <v>188</v>
      </c>
      <c r="S48" s="6">
        <f t="shared" si="28"/>
        <v>50129</v>
      </c>
      <c r="T48" s="6">
        <f t="shared" si="29"/>
        <v>7189</v>
      </c>
      <c r="U48" s="6">
        <f t="shared" si="12"/>
        <v>57318</v>
      </c>
      <c r="V48" s="6">
        <f t="shared" si="30"/>
        <v>9226481</v>
      </c>
      <c r="W48" s="6">
        <v>238</v>
      </c>
      <c r="X48" s="6">
        <f t="shared" si="31"/>
        <v>52109</v>
      </c>
      <c r="Y48" s="6">
        <f t="shared" si="32"/>
        <v>5209</v>
      </c>
      <c r="Z48" s="6">
        <f t="shared" si="13"/>
        <v>57318</v>
      </c>
      <c r="AA48" s="6">
        <f t="shared" si="33"/>
        <v>6669856</v>
      </c>
      <c r="AB48" s="6">
        <v>288</v>
      </c>
      <c r="AC48" s="6">
        <f t="shared" si="34"/>
        <v>54167</v>
      </c>
      <c r="AD48" s="6">
        <f t="shared" si="35"/>
        <v>3151</v>
      </c>
      <c r="AE48" s="6">
        <f t="shared" si="14"/>
        <v>57318</v>
      </c>
      <c r="AF48" s="6">
        <f t="shared" si="36"/>
        <v>4012258</v>
      </c>
      <c r="AG48" s="6">
        <v>338</v>
      </c>
      <c r="AH48" s="6">
        <f t="shared" si="37"/>
        <v>56306</v>
      </c>
      <c r="AI48" s="6">
        <f t="shared" si="38"/>
        <v>1012</v>
      </c>
      <c r="AJ48" s="6">
        <f t="shared" si="15"/>
        <v>57318</v>
      </c>
      <c r="AK48" s="6">
        <f t="shared" si="39"/>
        <v>1249697</v>
      </c>
      <c r="AL48" s="6">
        <v>388</v>
      </c>
      <c r="AM48" s="6">
        <f t="shared" si="40"/>
        <v>0</v>
      </c>
      <c r="AN48" s="6">
        <f t="shared" si="41"/>
        <v>0</v>
      </c>
      <c r="AO48" s="6">
        <f t="shared" si="16"/>
        <v>0</v>
      </c>
      <c r="AP48" s="6">
        <f t="shared" si="42"/>
        <v>0</v>
      </c>
      <c r="BS48" s="1">
        <v>48</v>
      </c>
      <c r="BT48" s="4">
        <f t="shared" si="43"/>
        <v>0.0212313067</v>
      </c>
    </row>
    <row r="49" spans="3:72" ht="13.5">
      <c r="C49" s="6">
        <v>39</v>
      </c>
      <c r="D49" s="6">
        <f t="shared" si="17"/>
        <v>44664</v>
      </c>
      <c r="E49" s="6">
        <f t="shared" si="18"/>
        <v>12654</v>
      </c>
      <c r="F49" s="6">
        <f t="shared" si="19"/>
        <v>57318</v>
      </c>
      <c r="G49" s="6">
        <f t="shared" si="20"/>
        <v>16283483</v>
      </c>
      <c r="H49" s="6">
        <v>89</v>
      </c>
      <c r="I49" s="6">
        <f t="shared" si="21"/>
        <v>46428</v>
      </c>
      <c r="J49" s="6">
        <f t="shared" si="22"/>
        <v>10890</v>
      </c>
      <c r="K49" s="6">
        <f t="shared" si="11"/>
        <v>57318</v>
      </c>
      <c r="L49" s="6">
        <f t="shared" si="23"/>
        <v>14005578</v>
      </c>
      <c r="M49" s="6">
        <v>139</v>
      </c>
      <c r="N49" s="6">
        <f t="shared" si="24"/>
        <v>48262</v>
      </c>
      <c r="O49" s="6">
        <f t="shared" si="25"/>
        <v>9056</v>
      </c>
      <c r="P49" s="6">
        <f t="shared" si="26"/>
        <v>57318</v>
      </c>
      <c r="Q49" s="6">
        <f t="shared" si="27"/>
        <v>11637706</v>
      </c>
      <c r="R49" s="6">
        <v>189</v>
      </c>
      <c r="S49" s="6">
        <f t="shared" si="28"/>
        <v>50168</v>
      </c>
      <c r="T49" s="6">
        <f t="shared" si="29"/>
        <v>7150</v>
      </c>
      <c r="U49" s="6">
        <f t="shared" si="12"/>
        <v>57318</v>
      </c>
      <c r="V49" s="6">
        <f t="shared" si="30"/>
        <v>9176313</v>
      </c>
      <c r="W49" s="6">
        <v>239</v>
      </c>
      <c r="X49" s="6">
        <f t="shared" si="31"/>
        <v>52149</v>
      </c>
      <c r="Y49" s="6">
        <f t="shared" si="32"/>
        <v>5169</v>
      </c>
      <c r="Z49" s="6">
        <f t="shared" si="13"/>
        <v>57318</v>
      </c>
      <c r="AA49" s="6">
        <f t="shared" si="33"/>
        <v>6617707</v>
      </c>
      <c r="AB49" s="6">
        <v>289</v>
      </c>
      <c r="AC49" s="6">
        <f t="shared" si="34"/>
        <v>54209</v>
      </c>
      <c r="AD49" s="6">
        <f t="shared" si="35"/>
        <v>3109</v>
      </c>
      <c r="AE49" s="6">
        <f t="shared" si="14"/>
        <v>57318</v>
      </c>
      <c r="AF49" s="6">
        <f t="shared" si="36"/>
        <v>3958049</v>
      </c>
      <c r="AG49" s="6">
        <v>339</v>
      </c>
      <c r="AH49" s="6">
        <f t="shared" si="37"/>
        <v>56350</v>
      </c>
      <c r="AI49" s="6">
        <f t="shared" si="38"/>
        <v>968</v>
      </c>
      <c r="AJ49" s="6">
        <f t="shared" si="15"/>
        <v>57318</v>
      </c>
      <c r="AK49" s="6">
        <f t="shared" si="39"/>
        <v>1193347</v>
      </c>
      <c r="AL49" s="6">
        <v>389</v>
      </c>
      <c r="AM49" s="6">
        <f t="shared" si="40"/>
        <v>0</v>
      </c>
      <c r="AN49" s="6">
        <f t="shared" si="41"/>
        <v>0</v>
      </c>
      <c r="AO49" s="6">
        <f t="shared" si="16"/>
        <v>0</v>
      </c>
      <c r="AP49" s="6">
        <f t="shared" si="42"/>
        <v>0</v>
      </c>
      <c r="BS49" s="1">
        <v>49</v>
      </c>
      <c r="BT49" s="4">
        <f t="shared" si="43"/>
        <v>0.020806022</v>
      </c>
    </row>
    <row r="50" spans="3:72" ht="13.5">
      <c r="C50" s="6">
        <v>40</v>
      </c>
      <c r="D50" s="6">
        <f t="shared" si="17"/>
        <v>44699</v>
      </c>
      <c r="E50" s="6">
        <f t="shared" si="18"/>
        <v>12619</v>
      </c>
      <c r="F50" s="6">
        <f t="shared" si="19"/>
        <v>57318</v>
      </c>
      <c r="G50" s="6">
        <f t="shared" si="20"/>
        <v>16238784</v>
      </c>
      <c r="H50" s="6">
        <v>90</v>
      </c>
      <c r="I50" s="6">
        <f t="shared" si="21"/>
        <v>46464</v>
      </c>
      <c r="J50" s="6">
        <f t="shared" si="22"/>
        <v>10854</v>
      </c>
      <c r="K50" s="6">
        <f t="shared" si="11"/>
        <v>57318</v>
      </c>
      <c r="L50" s="6">
        <f t="shared" si="23"/>
        <v>13959114</v>
      </c>
      <c r="M50" s="6">
        <v>140</v>
      </c>
      <c r="N50" s="6">
        <f t="shared" si="24"/>
        <v>48299</v>
      </c>
      <c r="O50" s="6">
        <f t="shared" si="25"/>
        <v>9019</v>
      </c>
      <c r="P50" s="6">
        <f t="shared" si="26"/>
        <v>57318</v>
      </c>
      <c r="Q50" s="6">
        <f t="shared" si="27"/>
        <v>11589407</v>
      </c>
      <c r="R50" s="6">
        <v>190</v>
      </c>
      <c r="S50" s="6">
        <f t="shared" si="28"/>
        <v>50207</v>
      </c>
      <c r="T50" s="6">
        <f t="shared" si="29"/>
        <v>7111</v>
      </c>
      <c r="U50" s="6">
        <f t="shared" si="12"/>
        <v>57318</v>
      </c>
      <c r="V50" s="6">
        <f t="shared" si="30"/>
        <v>9126106</v>
      </c>
      <c r="W50" s="6">
        <v>240</v>
      </c>
      <c r="X50" s="6">
        <f t="shared" si="31"/>
        <v>52190</v>
      </c>
      <c r="Y50" s="6">
        <f t="shared" si="32"/>
        <v>5128</v>
      </c>
      <c r="Z50" s="6">
        <f t="shared" si="13"/>
        <v>57318</v>
      </c>
      <c r="AA50" s="6">
        <f t="shared" si="33"/>
        <v>6565517</v>
      </c>
      <c r="AB50" s="6">
        <v>290</v>
      </c>
      <c r="AC50" s="6">
        <f t="shared" si="34"/>
        <v>54251</v>
      </c>
      <c r="AD50" s="6">
        <f t="shared" si="35"/>
        <v>3067</v>
      </c>
      <c r="AE50" s="6">
        <f t="shared" si="14"/>
        <v>57318</v>
      </c>
      <c r="AF50" s="6">
        <f t="shared" si="36"/>
        <v>3903798</v>
      </c>
      <c r="AG50" s="6">
        <v>340</v>
      </c>
      <c r="AH50" s="6">
        <f t="shared" si="37"/>
        <v>56394</v>
      </c>
      <c r="AI50" s="6">
        <f t="shared" si="38"/>
        <v>924</v>
      </c>
      <c r="AJ50" s="6">
        <f t="shared" si="15"/>
        <v>57318</v>
      </c>
      <c r="AK50" s="6">
        <f t="shared" si="39"/>
        <v>1136953</v>
      </c>
      <c r="AL50" s="6">
        <v>390</v>
      </c>
      <c r="AM50" s="6">
        <f t="shared" si="40"/>
        <v>0</v>
      </c>
      <c r="AN50" s="6">
        <f t="shared" si="41"/>
        <v>0</v>
      </c>
      <c r="AO50" s="6">
        <f t="shared" si="16"/>
        <v>0</v>
      </c>
      <c r="AP50" s="6">
        <f t="shared" si="42"/>
        <v>0</v>
      </c>
      <c r="BS50" s="1">
        <v>50</v>
      </c>
      <c r="BT50" s="4">
        <f t="shared" si="43"/>
        <v>0.0203977506</v>
      </c>
    </row>
    <row r="51" spans="3:72" ht="13.5">
      <c r="C51" s="6">
        <v>41</v>
      </c>
      <c r="D51" s="6">
        <f t="shared" si="17"/>
        <v>44733</v>
      </c>
      <c r="E51" s="6">
        <f t="shared" si="18"/>
        <v>12585</v>
      </c>
      <c r="F51" s="6">
        <f t="shared" si="19"/>
        <v>57318</v>
      </c>
      <c r="G51" s="6">
        <f t="shared" si="20"/>
        <v>16194051</v>
      </c>
      <c r="H51" s="6">
        <v>91</v>
      </c>
      <c r="I51" s="6">
        <f t="shared" si="21"/>
        <v>46500</v>
      </c>
      <c r="J51" s="6">
        <f t="shared" si="22"/>
        <v>10818</v>
      </c>
      <c r="K51" s="6">
        <f t="shared" si="11"/>
        <v>57318</v>
      </c>
      <c r="L51" s="6">
        <f t="shared" si="23"/>
        <v>13912614</v>
      </c>
      <c r="M51" s="6">
        <v>141</v>
      </c>
      <c r="N51" s="6">
        <f t="shared" si="24"/>
        <v>48337</v>
      </c>
      <c r="O51" s="6">
        <f t="shared" si="25"/>
        <v>8981</v>
      </c>
      <c r="P51" s="6">
        <f t="shared" si="26"/>
        <v>57318</v>
      </c>
      <c r="Q51" s="6">
        <f t="shared" si="27"/>
        <v>11541070</v>
      </c>
      <c r="R51" s="6">
        <v>191</v>
      </c>
      <c r="S51" s="6">
        <f t="shared" si="28"/>
        <v>50246</v>
      </c>
      <c r="T51" s="6">
        <f t="shared" si="29"/>
        <v>7072</v>
      </c>
      <c r="U51" s="6">
        <f t="shared" si="12"/>
        <v>57318</v>
      </c>
      <c r="V51" s="6">
        <f t="shared" si="30"/>
        <v>9075860</v>
      </c>
      <c r="W51" s="6">
        <v>241</v>
      </c>
      <c r="X51" s="6">
        <f t="shared" si="31"/>
        <v>52230</v>
      </c>
      <c r="Y51" s="6">
        <f t="shared" si="32"/>
        <v>5088</v>
      </c>
      <c r="Z51" s="6">
        <f t="shared" si="13"/>
        <v>57318</v>
      </c>
      <c r="AA51" s="6">
        <f t="shared" si="33"/>
        <v>6513287</v>
      </c>
      <c r="AB51" s="6">
        <v>291</v>
      </c>
      <c r="AC51" s="6">
        <f t="shared" si="34"/>
        <v>54293</v>
      </c>
      <c r="AD51" s="6">
        <f t="shared" si="35"/>
        <v>3025</v>
      </c>
      <c r="AE51" s="6">
        <f t="shared" si="14"/>
        <v>57318</v>
      </c>
      <c r="AF51" s="6">
        <f t="shared" si="36"/>
        <v>3849505</v>
      </c>
      <c r="AG51" s="6">
        <v>341</v>
      </c>
      <c r="AH51" s="6">
        <f t="shared" si="37"/>
        <v>56437</v>
      </c>
      <c r="AI51" s="6">
        <f t="shared" si="38"/>
        <v>881</v>
      </c>
      <c r="AJ51" s="6">
        <f t="shared" si="15"/>
        <v>57318</v>
      </c>
      <c r="AK51" s="6">
        <f t="shared" si="39"/>
        <v>1080516</v>
      </c>
      <c r="AL51" s="6">
        <v>391</v>
      </c>
      <c r="AM51" s="6">
        <f t="shared" si="40"/>
        <v>0</v>
      </c>
      <c r="AN51" s="6">
        <f t="shared" si="41"/>
        <v>0</v>
      </c>
      <c r="AO51" s="6">
        <f t="shared" si="16"/>
        <v>0</v>
      </c>
      <c r="AP51" s="6">
        <f t="shared" si="42"/>
        <v>0</v>
      </c>
      <c r="AS51" s="36" t="s">
        <v>11</v>
      </c>
      <c r="AT51" s="36"/>
      <c r="AU51" s="36"/>
      <c r="AV51" s="36"/>
      <c r="AW51" s="36"/>
      <c r="AX51" s="36"/>
      <c r="AY51" s="36"/>
      <c r="AZ51" s="36"/>
      <c r="BA51" s="36"/>
      <c r="BB51" s="36"/>
      <c r="BS51" s="1">
        <v>51</v>
      </c>
      <c r="BT51" s="4">
        <f t="shared" si="43"/>
        <v>0.0200054918</v>
      </c>
    </row>
    <row r="52" spans="3:72" ht="13.5">
      <c r="C52" s="6">
        <v>42</v>
      </c>
      <c r="D52" s="6">
        <f t="shared" si="17"/>
        <v>44768</v>
      </c>
      <c r="E52" s="6">
        <f t="shared" si="18"/>
        <v>12550</v>
      </c>
      <c r="F52" s="6">
        <f t="shared" si="19"/>
        <v>57318</v>
      </c>
      <c r="G52" s="6">
        <f t="shared" si="20"/>
        <v>16149283</v>
      </c>
      <c r="H52" s="6">
        <v>92</v>
      </c>
      <c r="I52" s="6">
        <f t="shared" si="21"/>
        <v>46536</v>
      </c>
      <c r="J52" s="6">
        <f t="shared" si="22"/>
        <v>10782</v>
      </c>
      <c r="K52" s="6">
        <f t="shared" si="11"/>
        <v>57318</v>
      </c>
      <c r="L52" s="6">
        <f t="shared" si="23"/>
        <v>13866078</v>
      </c>
      <c r="M52" s="6">
        <v>142</v>
      </c>
      <c r="N52" s="6">
        <f t="shared" si="24"/>
        <v>48374</v>
      </c>
      <c r="O52" s="6">
        <f t="shared" si="25"/>
        <v>8944</v>
      </c>
      <c r="P52" s="6">
        <f t="shared" si="26"/>
        <v>57318</v>
      </c>
      <c r="Q52" s="6">
        <f t="shared" si="27"/>
        <v>11492696</v>
      </c>
      <c r="R52" s="6">
        <v>192</v>
      </c>
      <c r="S52" s="6">
        <f t="shared" si="28"/>
        <v>50285</v>
      </c>
      <c r="T52" s="6">
        <f t="shared" si="29"/>
        <v>7033</v>
      </c>
      <c r="U52" s="6">
        <f t="shared" si="12"/>
        <v>57318</v>
      </c>
      <c r="V52" s="6">
        <f t="shared" si="30"/>
        <v>9025575</v>
      </c>
      <c r="W52" s="6">
        <v>242</v>
      </c>
      <c r="X52" s="6">
        <f t="shared" si="31"/>
        <v>52271</v>
      </c>
      <c r="Y52" s="6">
        <f t="shared" si="32"/>
        <v>5047</v>
      </c>
      <c r="Z52" s="6">
        <f t="shared" si="13"/>
        <v>57318</v>
      </c>
      <c r="AA52" s="6">
        <f t="shared" si="33"/>
        <v>6461016</v>
      </c>
      <c r="AB52" s="6">
        <v>292</v>
      </c>
      <c r="AC52" s="6">
        <f t="shared" si="34"/>
        <v>54335</v>
      </c>
      <c r="AD52" s="6">
        <f t="shared" si="35"/>
        <v>2983</v>
      </c>
      <c r="AE52" s="6">
        <f t="shared" si="14"/>
        <v>57318</v>
      </c>
      <c r="AF52" s="6">
        <f t="shared" si="36"/>
        <v>3795170</v>
      </c>
      <c r="AG52" s="6">
        <v>342</v>
      </c>
      <c r="AH52" s="6">
        <f t="shared" si="37"/>
        <v>56481</v>
      </c>
      <c r="AI52" s="6">
        <f t="shared" si="38"/>
        <v>837</v>
      </c>
      <c r="AJ52" s="6">
        <f t="shared" si="15"/>
        <v>57318</v>
      </c>
      <c r="AK52" s="6">
        <f t="shared" si="39"/>
        <v>1024035</v>
      </c>
      <c r="AL52" s="6">
        <v>392</v>
      </c>
      <c r="AM52" s="6">
        <f t="shared" si="40"/>
        <v>0</v>
      </c>
      <c r="AN52" s="6">
        <f t="shared" si="41"/>
        <v>0</v>
      </c>
      <c r="AO52" s="6">
        <f t="shared" si="16"/>
        <v>0</v>
      </c>
      <c r="AP52" s="6">
        <f t="shared" si="42"/>
        <v>0</v>
      </c>
      <c r="BE52" s="3">
        <f>$BE$2</f>
        <v>0.000775</v>
      </c>
      <c r="BS52" s="1">
        <v>52</v>
      </c>
      <c r="BT52" s="4">
        <f t="shared" si="43"/>
        <v>0.0196283218</v>
      </c>
    </row>
    <row r="53" spans="3:72" ht="17.25">
      <c r="C53" s="6">
        <v>43</v>
      </c>
      <c r="D53" s="6">
        <f t="shared" si="17"/>
        <v>44803</v>
      </c>
      <c r="E53" s="6">
        <f t="shared" si="18"/>
        <v>12515</v>
      </c>
      <c r="F53" s="6">
        <f t="shared" si="19"/>
        <v>57318</v>
      </c>
      <c r="G53" s="6">
        <f t="shared" si="20"/>
        <v>16104480</v>
      </c>
      <c r="H53" s="6">
        <v>93</v>
      </c>
      <c r="I53" s="6">
        <f t="shared" si="21"/>
        <v>46572</v>
      </c>
      <c r="J53" s="6">
        <f t="shared" si="22"/>
        <v>10746</v>
      </c>
      <c r="K53" s="6">
        <f t="shared" si="11"/>
        <v>57318</v>
      </c>
      <c r="L53" s="6">
        <f t="shared" si="23"/>
        <v>13819506</v>
      </c>
      <c r="M53" s="6">
        <v>143</v>
      </c>
      <c r="N53" s="6">
        <f t="shared" si="24"/>
        <v>48412</v>
      </c>
      <c r="O53" s="6">
        <f t="shared" si="25"/>
        <v>8906</v>
      </c>
      <c r="P53" s="6">
        <f t="shared" si="26"/>
        <v>57318</v>
      </c>
      <c r="Q53" s="6">
        <f t="shared" si="27"/>
        <v>11444284</v>
      </c>
      <c r="R53" s="6">
        <v>193</v>
      </c>
      <c r="S53" s="6">
        <f t="shared" si="28"/>
        <v>50324</v>
      </c>
      <c r="T53" s="6">
        <f t="shared" si="29"/>
        <v>6994</v>
      </c>
      <c r="U53" s="6">
        <f t="shared" si="12"/>
        <v>57318</v>
      </c>
      <c r="V53" s="6">
        <f t="shared" si="30"/>
        <v>8975251</v>
      </c>
      <c r="W53" s="6">
        <v>243</v>
      </c>
      <c r="X53" s="6">
        <f t="shared" si="31"/>
        <v>52311</v>
      </c>
      <c r="Y53" s="6">
        <f t="shared" si="32"/>
        <v>5007</v>
      </c>
      <c r="Z53" s="6">
        <f t="shared" si="13"/>
        <v>57318</v>
      </c>
      <c r="AA53" s="6">
        <f t="shared" si="33"/>
        <v>6408705</v>
      </c>
      <c r="AB53" s="6">
        <v>293</v>
      </c>
      <c r="AC53" s="6">
        <f t="shared" si="34"/>
        <v>54377</v>
      </c>
      <c r="AD53" s="6">
        <f t="shared" si="35"/>
        <v>2941</v>
      </c>
      <c r="AE53" s="6">
        <f t="shared" si="14"/>
        <v>57318</v>
      </c>
      <c r="AF53" s="6">
        <f t="shared" si="36"/>
        <v>3740793</v>
      </c>
      <c r="AG53" s="6">
        <v>343</v>
      </c>
      <c r="AH53" s="6">
        <f t="shared" si="37"/>
        <v>56525</v>
      </c>
      <c r="AI53" s="6">
        <f t="shared" si="38"/>
        <v>793</v>
      </c>
      <c r="AJ53" s="6">
        <f t="shared" si="15"/>
        <v>57318</v>
      </c>
      <c r="AK53" s="6">
        <f t="shared" si="39"/>
        <v>967510</v>
      </c>
      <c r="AL53" s="6">
        <v>393</v>
      </c>
      <c r="AM53" s="6">
        <f t="shared" si="40"/>
        <v>0</v>
      </c>
      <c r="AN53" s="6">
        <f t="shared" si="41"/>
        <v>0</v>
      </c>
      <c r="AO53" s="6">
        <f t="shared" si="16"/>
        <v>0</v>
      </c>
      <c r="AP53" s="6">
        <f t="shared" si="42"/>
        <v>0</v>
      </c>
      <c r="AV53" s="7" t="s">
        <v>12</v>
      </c>
      <c r="AW53" s="39">
        <f>AW3</f>
        <v>0.009300000000000001</v>
      </c>
      <c r="AX53" s="39"/>
      <c r="AZ53" s="7" t="s">
        <v>13</v>
      </c>
      <c r="BA53" s="38">
        <f>BE52</f>
        <v>0.000775</v>
      </c>
      <c r="BB53" s="38"/>
      <c r="BS53" s="1">
        <v>53</v>
      </c>
      <c r="BT53" s="4">
        <f t="shared" si="43"/>
        <v>0.0192653866</v>
      </c>
    </row>
    <row r="54" spans="3:72" ht="13.5">
      <c r="C54" s="6">
        <v>44</v>
      </c>
      <c r="D54" s="6">
        <f t="shared" si="17"/>
        <v>44838</v>
      </c>
      <c r="E54" s="6">
        <f t="shared" si="18"/>
        <v>12480</v>
      </c>
      <c r="F54" s="6">
        <f t="shared" si="19"/>
        <v>57318</v>
      </c>
      <c r="G54" s="6">
        <f t="shared" si="20"/>
        <v>16059642</v>
      </c>
      <c r="H54" s="6">
        <v>94</v>
      </c>
      <c r="I54" s="6">
        <f t="shared" si="21"/>
        <v>46608</v>
      </c>
      <c r="J54" s="6">
        <f t="shared" si="22"/>
        <v>10710</v>
      </c>
      <c r="K54" s="6">
        <f t="shared" si="11"/>
        <v>57318</v>
      </c>
      <c r="L54" s="6">
        <f t="shared" si="23"/>
        <v>13772898</v>
      </c>
      <c r="M54" s="6">
        <v>144</v>
      </c>
      <c r="N54" s="6">
        <f t="shared" si="24"/>
        <v>48449</v>
      </c>
      <c r="O54" s="6">
        <f t="shared" si="25"/>
        <v>8869</v>
      </c>
      <c r="P54" s="6">
        <f t="shared" si="26"/>
        <v>57318</v>
      </c>
      <c r="Q54" s="6">
        <f t="shared" si="27"/>
        <v>11395835</v>
      </c>
      <c r="R54" s="6">
        <v>194</v>
      </c>
      <c r="S54" s="6">
        <f t="shared" si="28"/>
        <v>50363</v>
      </c>
      <c r="T54" s="6">
        <f t="shared" si="29"/>
        <v>6955</v>
      </c>
      <c r="U54" s="6">
        <f t="shared" si="12"/>
        <v>57318</v>
      </c>
      <c r="V54" s="6">
        <f t="shared" si="30"/>
        <v>8924888</v>
      </c>
      <c r="W54" s="6">
        <v>244</v>
      </c>
      <c r="X54" s="6">
        <f t="shared" si="31"/>
        <v>52352</v>
      </c>
      <c r="Y54" s="6">
        <f t="shared" si="32"/>
        <v>4966</v>
      </c>
      <c r="Z54" s="6">
        <f t="shared" si="13"/>
        <v>57318</v>
      </c>
      <c r="AA54" s="6">
        <f t="shared" si="33"/>
        <v>6356353</v>
      </c>
      <c r="AB54" s="6">
        <v>294</v>
      </c>
      <c r="AC54" s="6">
        <f t="shared" si="34"/>
        <v>54419</v>
      </c>
      <c r="AD54" s="6">
        <f t="shared" si="35"/>
        <v>2899</v>
      </c>
      <c r="AE54" s="6">
        <f t="shared" si="14"/>
        <v>57318</v>
      </c>
      <c r="AF54" s="6">
        <f t="shared" si="36"/>
        <v>3686374</v>
      </c>
      <c r="AG54" s="6">
        <v>344</v>
      </c>
      <c r="AH54" s="6">
        <f t="shared" si="37"/>
        <v>56569</v>
      </c>
      <c r="AI54" s="6">
        <f t="shared" si="38"/>
        <v>749</v>
      </c>
      <c r="AJ54" s="6">
        <f t="shared" si="15"/>
        <v>57318</v>
      </c>
      <c r="AK54" s="6">
        <f t="shared" si="39"/>
        <v>910941</v>
      </c>
      <c r="AL54" s="6">
        <v>394</v>
      </c>
      <c r="AM54" s="6">
        <f t="shared" si="40"/>
        <v>0</v>
      </c>
      <c r="AN54" s="6">
        <f t="shared" si="41"/>
        <v>0</v>
      </c>
      <c r="AO54" s="6">
        <f t="shared" si="16"/>
        <v>0</v>
      </c>
      <c r="AP54" s="6">
        <f t="shared" si="42"/>
        <v>0</v>
      </c>
      <c r="BE54" s="3">
        <f>BE52+1</f>
        <v>1.000775</v>
      </c>
      <c r="BS54" s="1">
        <v>54</v>
      </c>
      <c r="BT54" s="4">
        <f t="shared" si="43"/>
        <v>0.0189158952</v>
      </c>
    </row>
    <row r="55" spans="3:72" ht="13.5">
      <c r="C55" s="6">
        <v>45</v>
      </c>
      <c r="D55" s="6">
        <f t="shared" si="17"/>
        <v>44872</v>
      </c>
      <c r="E55" s="6">
        <f t="shared" si="18"/>
        <v>12446</v>
      </c>
      <c r="F55" s="6">
        <f t="shared" si="19"/>
        <v>57318</v>
      </c>
      <c r="G55" s="6">
        <f t="shared" si="20"/>
        <v>16014770</v>
      </c>
      <c r="H55" s="6">
        <v>95</v>
      </c>
      <c r="I55" s="6">
        <f t="shared" si="21"/>
        <v>46645</v>
      </c>
      <c r="J55" s="6">
        <f t="shared" si="22"/>
        <v>10673</v>
      </c>
      <c r="K55" s="6">
        <f t="shared" si="11"/>
        <v>57318</v>
      </c>
      <c r="L55" s="6">
        <f t="shared" si="23"/>
        <v>13726253</v>
      </c>
      <c r="M55" s="6">
        <v>145</v>
      </c>
      <c r="N55" s="6">
        <f t="shared" si="24"/>
        <v>48487</v>
      </c>
      <c r="O55" s="6">
        <f t="shared" si="25"/>
        <v>8831</v>
      </c>
      <c r="P55" s="6">
        <f t="shared" si="26"/>
        <v>57318</v>
      </c>
      <c r="Q55" s="6">
        <f t="shared" si="27"/>
        <v>11347348</v>
      </c>
      <c r="R55" s="6">
        <v>195</v>
      </c>
      <c r="S55" s="6">
        <f t="shared" si="28"/>
        <v>50402</v>
      </c>
      <c r="T55" s="6">
        <f t="shared" si="29"/>
        <v>6916</v>
      </c>
      <c r="U55" s="6">
        <f t="shared" si="12"/>
        <v>57318</v>
      </c>
      <c r="V55" s="6">
        <f t="shared" si="30"/>
        <v>8874486</v>
      </c>
      <c r="W55" s="6">
        <v>245</v>
      </c>
      <c r="X55" s="6">
        <f t="shared" si="31"/>
        <v>52392</v>
      </c>
      <c r="Y55" s="6">
        <f t="shared" si="32"/>
        <v>4926</v>
      </c>
      <c r="Z55" s="6">
        <f t="shared" si="13"/>
        <v>57318</v>
      </c>
      <c r="AA55" s="6">
        <f t="shared" si="33"/>
        <v>6303961</v>
      </c>
      <c r="AB55" s="6">
        <v>295</v>
      </c>
      <c r="AC55" s="6">
        <f t="shared" si="34"/>
        <v>54462</v>
      </c>
      <c r="AD55" s="6">
        <f t="shared" si="35"/>
        <v>2856</v>
      </c>
      <c r="AE55" s="6">
        <f t="shared" si="14"/>
        <v>57318</v>
      </c>
      <c r="AF55" s="6">
        <f t="shared" si="36"/>
        <v>3631912</v>
      </c>
      <c r="AG55" s="6">
        <v>345</v>
      </c>
      <c r="AH55" s="6">
        <f t="shared" si="37"/>
        <v>56613</v>
      </c>
      <c r="AI55" s="6">
        <f t="shared" si="38"/>
        <v>705</v>
      </c>
      <c r="AJ55" s="6">
        <f t="shared" si="15"/>
        <v>57318</v>
      </c>
      <c r="AK55" s="6">
        <f t="shared" si="39"/>
        <v>854328</v>
      </c>
      <c r="AL55" s="6">
        <v>395</v>
      </c>
      <c r="AM55" s="6">
        <f t="shared" si="40"/>
        <v>0</v>
      </c>
      <c r="AN55" s="6">
        <f t="shared" si="41"/>
        <v>0</v>
      </c>
      <c r="AO55" s="6">
        <f t="shared" si="16"/>
        <v>0</v>
      </c>
      <c r="AP55" s="6">
        <f t="shared" si="42"/>
        <v>0</v>
      </c>
      <c r="AS55" s="35" t="s">
        <v>4</v>
      </c>
      <c r="AT55" s="34" t="s">
        <v>10</v>
      </c>
      <c r="AU55" s="35" t="s">
        <v>4</v>
      </c>
      <c r="AV55" s="34" t="s">
        <v>10</v>
      </c>
      <c r="AW55" s="35" t="s">
        <v>4</v>
      </c>
      <c r="AX55" s="34" t="s">
        <v>10</v>
      </c>
      <c r="AY55" s="35" t="s">
        <v>4</v>
      </c>
      <c r="AZ55" s="34" t="s">
        <v>10</v>
      </c>
      <c r="BA55" s="35" t="s">
        <v>4</v>
      </c>
      <c r="BB55" s="34" t="s">
        <v>10</v>
      </c>
      <c r="BS55" s="1">
        <v>55</v>
      </c>
      <c r="BT55" s="4">
        <f t="shared" si="43"/>
        <v>0.0185791144</v>
      </c>
    </row>
    <row r="56" spans="3:72" ht="13.5">
      <c r="C56" s="6">
        <v>46</v>
      </c>
      <c r="D56" s="6">
        <f t="shared" si="17"/>
        <v>44907</v>
      </c>
      <c r="E56" s="6">
        <f t="shared" si="18"/>
        <v>12411</v>
      </c>
      <c r="F56" s="6">
        <f t="shared" si="19"/>
        <v>57318</v>
      </c>
      <c r="G56" s="6">
        <f t="shared" si="20"/>
        <v>15969863</v>
      </c>
      <c r="H56" s="6">
        <v>96</v>
      </c>
      <c r="I56" s="6">
        <f t="shared" si="21"/>
        <v>46681</v>
      </c>
      <c r="J56" s="6">
        <f t="shared" si="22"/>
        <v>10637</v>
      </c>
      <c r="K56" s="6">
        <f t="shared" si="11"/>
        <v>57318</v>
      </c>
      <c r="L56" s="6">
        <f t="shared" si="23"/>
        <v>13679572</v>
      </c>
      <c r="M56" s="6">
        <v>146</v>
      </c>
      <c r="N56" s="6">
        <f t="shared" si="24"/>
        <v>48524</v>
      </c>
      <c r="O56" s="6">
        <f t="shared" si="25"/>
        <v>8794</v>
      </c>
      <c r="P56" s="6">
        <f t="shared" si="26"/>
        <v>57318</v>
      </c>
      <c r="Q56" s="6">
        <f t="shared" si="27"/>
        <v>11298824</v>
      </c>
      <c r="R56" s="6">
        <v>196</v>
      </c>
      <c r="S56" s="6">
        <f t="shared" si="28"/>
        <v>50441</v>
      </c>
      <c r="T56" s="6">
        <f t="shared" si="29"/>
        <v>6877</v>
      </c>
      <c r="U56" s="6">
        <f t="shared" si="12"/>
        <v>57318</v>
      </c>
      <c r="V56" s="6">
        <f t="shared" si="30"/>
        <v>8824045</v>
      </c>
      <c r="W56" s="6">
        <v>246</v>
      </c>
      <c r="X56" s="6">
        <f t="shared" si="31"/>
        <v>52433</v>
      </c>
      <c r="Y56" s="6">
        <f t="shared" si="32"/>
        <v>4885</v>
      </c>
      <c r="Z56" s="6">
        <f t="shared" si="13"/>
        <v>57318</v>
      </c>
      <c r="AA56" s="6">
        <f t="shared" si="33"/>
        <v>6251528</v>
      </c>
      <c r="AB56" s="6">
        <v>296</v>
      </c>
      <c r="AC56" s="6">
        <f t="shared" si="34"/>
        <v>54504</v>
      </c>
      <c r="AD56" s="6">
        <f t="shared" si="35"/>
        <v>2814</v>
      </c>
      <c r="AE56" s="6">
        <f t="shared" si="14"/>
        <v>57318</v>
      </c>
      <c r="AF56" s="6">
        <f t="shared" si="36"/>
        <v>3577408</v>
      </c>
      <c r="AG56" s="6">
        <v>346</v>
      </c>
      <c r="AH56" s="6">
        <f t="shared" si="37"/>
        <v>56656</v>
      </c>
      <c r="AI56" s="6">
        <f t="shared" si="38"/>
        <v>662</v>
      </c>
      <c r="AJ56" s="6">
        <f t="shared" si="15"/>
        <v>57318</v>
      </c>
      <c r="AK56" s="6">
        <f t="shared" si="39"/>
        <v>797672</v>
      </c>
      <c r="AL56" s="6">
        <v>396</v>
      </c>
      <c r="AM56" s="6">
        <f t="shared" si="40"/>
        <v>0</v>
      </c>
      <c r="AN56" s="6">
        <f t="shared" si="41"/>
        <v>0</v>
      </c>
      <c r="AO56" s="6">
        <f t="shared" si="16"/>
        <v>0</v>
      </c>
      <c r="AP56" s="6">
        <f t="shared" si="42"/>
        <v>0</v>
      </c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S56" s="1">
        <v>56</v>
      </c>
      <c r="BT56" s="4">
        <f t="shared" si="43"/>
        <v>0.0182543633</v>
      </c>
    </row>
    <row r="57" spans="3:72" ht="13.5">
      <c r="C57" s="6">
        <v>47</v>
      </c>
      <c r="D57" s="6">
        <f t="shared" si="17"/>
        <v>44942</v>
      </c>
      <c r="E57" s="6">
        <f t="shared" si="18"/>
        <v>12376</v>
      </c>
      <c r="F57" s="6">
        <f t="shared" si="19"/>
        <v>57318</v>
      </c>
      <c r="G57" s="6">
        <f t="shared" si="20"/>
        <v>15924921</v>
      </c>
      <c r="H57" s="6">
        <v>97</v>
      </c>
      <c r="I57" s="6">
        <f t="shared" si="21"/>
        <v>46717</v>
      </c>
      <c r="J57" s="6">
        <f t="shared" si="22"/>
        <v>10601</v>
      </c>
      <c r="K57" s="6">
        <f t="shared" si="11"/>
        <v>57318</v>
      </c>
      <c r="L57" s="6">
        <f t="shared" si="23"/>
        <v>13632855</v>
      </c>
      <c r="M57" s="6">
        <v>147</v>
      </c>
      <c r="N57" s="6">
        <f t="shared" si="24"/>
        <v>48562</v>
      </c>
      <c r="O57" s="6">
        <f t="shared" si="25"/>
        <v>8756</v>
      </c>
      <c r="P57" s="6">
        <f t="shared" si="26"/>
        <v>57318</v>
      </c>
      <c r="Q57" s="6">
        <f t="shared" si="27"/>
        <v>11250262</v>
      </c>
      <c r="R57" s="6">
        <v>197</v>
      </c>
      <c r="S57" s="6">
        <f t="shared" si="28"/>
        <v>50480</v>
      </c>
      <c r="T57" s="6">
        <f t="shared" si="29"/>
        <v>6838</v>
      </c>
      <c r="U57" s="6">
        <f t="shared" si="12"/>
        <v>57318</v>
      </c>
      <c r="V57" s="6">
        <f t="shared" si="30"/>
        <v>8773565</v>
      </c>
      <c r="W57" s="6">
        <v>247</v>
      </c>
      <c r="X57" s="6">
        <f t="shared" si="31"/>
        <v>52474</v>
      </c>
      <c r="Y57" s="6">
        <f t="shared" si="32"/>
        <v>4844</v>
      </c>
      <c r="Z57" s="6">
        <f t="shared" si="13"/>
        <v>57318</v>
      </c>
      <c r="AA57" s="6">
        <f t="shared" si="33"/>
        <v>6199054</v>
      </c>
      <c r="AB57" s="6">
        <v>297</v>
      </c>
      <c r="AC57" s="6">
        <f t="shared" si="34"/>
        <v>54546</v>
      </c>
      <c r="AD57" s="6">
        <f t="shared" si="35"/>
        <v>2772</v>
      </c>
      <c r="AE57" s="6">
        <f t="shared" si="14"/>
        <v>57318</v>
      </c>
      <c r="AF57" s="6">
        <f t="shared" si="36"/>
        <v>3522862</v>
      </c>
      <c r="AG57" s="6">
        <v>347</v>
      </c>
      <c r="AH57" s="6">
        <f t="shared" si="37"/>
        <v>56700</v>
      </c>
      <c r="AI57" s="6">
        <f t="shared" si="38"/>
        <v>618</v>
      </c>
      <c r="AJ57" s="6">
        <f t="shared" si="15"/>
        <v>57318</v>
      </c>
      <c r="AK57" s="6">
        <f t="shared" si="39"/>
        <v>740972</v>
      </c>
      <c r="AL57" s="6">
        <v>397</v>
      </c>
      <c r="AM57" s="6">
        <f t="shared" si="40"/>
        <v>0</v>
      </c>
      <c r="AN57" s="6">
        <f t="shared" si="41"/>
        <v>0</v>
      </c>
      <c r="AO57" s="6">
        <f t="shared" si="16"/>
        <v>0</v>
      </c>
      <c r="AP57" s="6">
        <f t="shared" si="42"/>
        <v>0</v>
      </c>
      <c r="AS57" s="8">
        <v>201</v>
      </c>
      <c r="AT57" s="9">
        <f>ROUND($BE$52*BE57/(BE57-1),10)</f>
        <v>0.0053746045</v>
      </c>
      <c r="AU57" s="8">
        <v>241</v>
      </c>
      <c r="AV57" s="9">
        <f>ROUND($BE$52*BH57/(BH57-1),10)</f>
        <v>0.0045505362</v>
      </c>
      <c r="AW57" s="8">
        <v>281</v>
      </c>
      <c r="AX57" s="9">
        <f>ROUND($BE$52*BK57/(BK57-1),10)</f>
        <v>0.0039616458</v>
      </c>
      <c r="AY57" s="8">
        <v>321</v>
      </c>
      <c r="AZ57" s="9">
        <f>ROUND($BE$52*BN57/(BN57-1),10)</f>
        <v>0.0035200158</v>
      </c>
      <c r="BA57" s="8"/>
      <c r="BB57" s="9"/>
      <c r="BD57" s="1">
        <v>201</v>
      </c>
      <c r="BE57" s="4">
        <f>$BE$54*BQ46</f>
        <v>1.1684927475637308</v>
      </c>
      <c r="BG57" s="1">
        <v>241</v>
      </c>
      <c r="BH57" s="4">
        <f>$BE$54*BE96</f>
        <v>1.2052688596055794</v>
      </c>
      <c r="BJ57" s="1">
        <v>281</v>
      </c>
      <c r="BK57" s="4">
        <f>$BE$54*BH96</f>
        <v>1.2432024306215934</v>
      </c>
      <c r="BM57" s="1">
        <v>321</v>
      </c>
      <c r="BN57" s="4">
        <f>$BE$54*BK96</f>
        <v>1.2823298894565434</v>
      </c>
      <c r="BQ57" s="4"/>
      <c r="BS57" s="1">
        <v>57</v>
      </c>
      <c r="BT57" s="4">
        <f t="shared" si="43"/>
        <v>0.0179410088</v>
      </c>
    </row>
    <row r="58" spans="3:72" ht="13.5">
      <c r="C58" s="6">
        <v>48</v>
      </c>
      <c r="D58" s="6">
        <f t="shared" si="17"/>
        <v>44977</v>
      </c>
      <c r="E58" s="6">
        <f t="shared" si="18"/>
        <v>12341</v>
      </c>
      <c r="F58" s="6">
        <f t="shared" si="19"/>
        <v>57318</v>
      </c>
      <c r="G58" s="6">
        <f t="shared" si="20"/>
        <v>15879944</v>
      </c>
      <c r="H58" s="6">
        <v>98</v>
      </c>
      <c r="I58" s="6">
        <f t="shared" si="21"/>
        <v>46753</v>
      </c>
      <c r="J58" s="6">
        <f t="shared" si="22"/>
        <v>10565</v>
      </c>
      <c r="K58" s="6">
        <f t="shared" si="11"/>
        <v>57318</v>
      </c>
      <c r="L58" s="6">
        <f t="shared" si="23"/>
        <v>13586102</v>
      </c>
      <c r="M58" s="6">
        <v>148</v>
      </c>
      <c r="N58" s="6">
        <f t="shared" si="24"/>
        <v>48600</v>
      </c>
      <c r="O58" s="6">
        <f t="shared" si="25"/>
        <v>8718</v>
      </c>
      <c r="P58" s="6">
        <f t="shared" si="26"/>
        <v>57318</v>
      </c>
      <c r="Q58" s="6">
        <f t="shared" si="27"/>
        <v>11201662</v>
      </c>
      <c r="R58" s="6">
        <v>198</v>
      </c>
      <c r="S58" s="6">
        <f t="shared" si="28"/>
        <v>50519</v>
      </c>
      <c r="T58" s="6">
        <f t="shared" si="29"/>
        <v>6799</v>
      </c>
      <c r="U58" s="6">
        <f t="shared" si="12"/>
        <v>57318</v>
      </c>
      <c r="V58" s="6">
        <f t="shared" si="30"/>
        <v>8723046</v>
      </c>
      <c r="W58" s="6">
        <v>248</v>
      </c>
      <c r="X58" s="6">
        <f t="shared" si="31"/>
        <v>52514</v>
      </c>
      <c r="Y58" s="6">
        <f t="shared" si="32"/>
        <v>4804</v>
      </c>
      <c r="Z58" s="6">
        <f t="shared" si="13"/>
        <v>57318</v>
      </c>
      <c r="AA58" s="6">
        <f t="shared" si="33"/>
        <v>6146540</v>
      </c>
      <c r="AB58" s="6">
        <v>298</v>
      </c>
      <c r="AC58" s="6">
        <f t="shared" si="34"/>
        <v>54588</v>
      </c>
      <c r="AD58" s="6">
        <f t="shared" si="35"/>
        <v>2730</v>
      </c>
      <c r="AE58" s="6">
        <f t="shared" si="14"/>
        <v>57318</v>
      </c>
      <c r="AF58" s="6">
        <f t="shared" si="36"/>
        <v>3468274</v>
      </c>
      <c r="AG58" s="6">
        <v>348</v>
      </c>
      <c r="AH58" s="6">
        <f t="shared" si="37"/>
        <v>56744</v>
      </c>
      <c r="AI58" s="6">
        <f t="shared" si="38"/>
        <v>574</v>
      </c>
      <c r="AJ58" s="6">
        <f t="shared" si="15"/>
        <v>57318</v>
      </c>
      <c r="AK58" s="6">
        <f t="shared" si="39"/>
        <v>684228</v>
      </c>
      <c r="AL58" s="6">
        <v>398</v>
      </c>
      <c r="AM58" s="6">
        <f t="shared" si="40"/>
        <v>0</v>
      </c>
      <c r="AN58" s="6">
        <f t="shared" si="41"/>
        <v>0</v>
      </c>
      <c r="AO58" s="6">
        <f t="shared" si="16"/>
        <v>0</v>
      </c>
      <c r="AP58" s="6">
        <f t="shared" si="42"/>
        <v>0</v>
      </c>
      <c r="AS58" s="12">
        <v>202</v>
      </c>
      <c r="AT58" s="13">
        <f aca="true" t="shared" si="44" ref="AT58:AT96">ROUND($BE$52*BE58/(BE58-1),10)</f>
        <v>0.0053500156</v>
      </c>
      <c r="AU58" s="12">
        <v>242</v>
      </c>
      <c r="AV58" s="13">
        <f aca="true" t="shared" si="45" ref="AV58:AV96">ROUND($BE$52*BH58/(BH58-1),10)</f>
        <v>0.0045334333</v>
      </c>
      <c r="AW58" s="12">
        <v>282</v>
      </c>
      <c r="AX58" s="13">
        <f aca="true" t="shared" si="46" ref="AX58:AX96">ROUND($BE$52*BK58/(BK58-1),10)</f>
        <v>0.0039490712</v>
      </c>
      <c r="AY58" s="12">
        <v>322</v>
      </c>
      <c r="AZ58" s="13">
        <f aca="true" t="shared" si="47" ref="AZ58:AZ96">ROUND($BE$52*BN58/(BN58-1),10)</f>
        <v>0.0035103872</v>
      </c>
      <c r="BA58" s="12"/>
      <c r="BB58" s="13"/>
      <c r="BD58" s="1">
        <v>202</v>
      </c>
      <c r="BE58" s="4">
        <f>$BE$54*BE57</f>
        <v>1.1693983294430927</v>
      </c>
      <c r="BG58" s="1">
        <v>242</v>
      </c>
      <c r="BH58" s="4">
        <f>$BE$54*BH57</f>
        <v>1.2062029429717738</v>
      </c>
      <c r="BJ58" s="1">
        <v>282</v>
      </c>
      <c r="BK58" s="4">
        <f>$BE$54*BK57</f>
        <v>1.244165912505325</v>
      </c>
      <c r="BM58" s="1">
        <v>322</v>
      </c>
      <c r="BN58" s="4">
        <f>$BE$54*BN57</f>
        <v>1.2833236951208722</v>
      </c>
      <c r="BQ58" s="4"/>
      <c r="BS58" s="1">
        <v>58</v>
      </c>
      <c r="BT58" s="4">
        <f t="shared" si="43"/>
        <v>0.0176384613</v>
      </c>
    </row>
    <row r="59" spans="3:72" ht="13.5">
      <c r="C59" s="6">
        <v>49</v>
      </c>
      <c r="D59" s="6">
        <f t="shared" si="17"/>
        <v>45012</v>
      </c>
      <c r="E59" s="6">
        <f t="shared" si="18"/>
        <v>12306</v>
      </c>
      <c r="F59" s="6">
        <f t="shared" si="19"/>
        <v>57318</v>
      </c>
      <c r="G59" s="6">
        <f t="shared" si="20"/>
        <v>15834932</v>
      </c>
      <c r="H59" s="6">
        <v>99</v>
      </c>
      <c r="I59" s="6">
        <f t="shared" si="21"/>
        <v>46789</v>
      </c>
      <c r="J59" s="6">
        <f t="shared" si="22"/>
        <v>10529</v>
      </c>
      <c r="K59" s="6">
        <f t="shared" si="11"/>
        <v>57318</v>
      </c>
      <c r="L59" s="6">
        <f t="shared" si="23"/>
        <v>13539313</v>
      </c>
      <c r="M59" s="6">
        <v>149</v>
      </c>
      <c r="N59" s="6">
        <f t="shared" si="24"/>
        <v>48637</v>
      </c>
      <c r="O59" s="6">
        <f t="shared" si="25"/>
        <v>8681</v>
      </c>
      <c r="P59" s="6">
        <f t="shared" si="26"/>
        <v>57318</v>
      </c>
      <c r="Q59" s="6">
        <f t="shared" si="27"/>
        <v>11153025</v>
      </c>
      <c r="R59" s="6">
        <v>199</v>
      </c>
      <c r="S59" s="6">
        <f t="shared" si="28"/>
        <v>50558</v>
      </c>
      <c r="T59" s="6">
        <f t="shared" si="29"/>
        <v>6760</v>
      </c>
      <c r="U59" s="6">
        <f t="shared" si="12"/>
        <v>57318</v>
      </c>
      <c r="V59" s="6">
        <f t="shared" si="30"/>
        <v>8672488</v>
      </c>
      <c r="W59" s="6">
        <v>249</v>
      </c>
      <c r="X59" s="6">
        <f t="shared" si="31"/>
        <v>52555</v>
      </c>
      <c r="Y59" s="6">
        <f t="shared" si="32"/>
        <v>4763</v>
      </c>
      <c r="Z59" s="6">
        <f t="shared" si="13"/>
        <v>57318</v>
      </c>
      <c r="AA59" s="6">
        <f t="shared" si="33"/>
        <v>6093985</v>
      </c>
      <c r="AB59" s="6">
        <v>299</v>
      </c>
      <c r="AC59" s="6">
        <f t="shared" si="34"/>
        <v>54631</v>
      </c>
      <c r="AD59" s="6">
        <f t="shared" si="35"/>
        <v>2687</v>
      </c>
      <c r="AE59" s="6">
        <f t="shared" si="14"/>
        <v>57318</v>
      </c>
      <c r="AF59" s="6">
        <f t="shared" si="36"/>
        <v>3413643</v>
      </c>
      <c r="AG59" s="6">
        <v>349</v>
      </c>
      <c r="AH59" s="6">
        <f t="shared" si="37"/>
        <v>56788</v>
      </c>
      <c r="AI59" s="6">
        <f t="shared" si="38"/>
        <v>530</v>
      </c>
      <c r="AJ59" s="6">
        <f t="shared" si="15"/>
        <v>57318</v>
      </c>
      <c r="AK59" s="6">
        <f t="shared" si="39"/>
        <v>627440</v>
      </c>
      <c r="AL59" s="6">
        <v>399</v>
      </c>
      <c r="AM59" s="6">
        <f t="shared" si="40"/>
        <v>0</v>
      </c>
      <c r="AN59" s="6">
        <f t="shared" si="41"/>
        <v>0</v>
      </c>
      <c r="AO59" s="6">
        <f t="shared" si="16"/>
        <v>0</v>
      </c>
      <c r="AP59" s="6">
        <f t="shared" si="42"/>
        <v>0</v>
      </c>
      <c r="AS59" s="12">
        <v>203</v>
      </c>
      <c r="AT59" s="13">
        <f t="shared" si="44"/>
        <v>0.0053256694</v>
      </c>
      <c r="AU59" s="12">
        <v>243</v>
      </c>
      <c r="AV59" s="13">
        <f t="shared" si="45"/>
        <v>0.0045164716</v>
      </c>
      <c r="AW59" s="12">
        <v>283</v>
      </c>
      <c r="AX59" s="13">
        <f t="shared" si="46"/>
        <v>0.0039365859</v>
      </c>
      <c r="AY59" s="12">
        <v>323</v>
      </c>
      <c r="AZ59" s="13">
        <f t="shared" si="47"/>
        <v>0.0035008185</v>
      </c>
      <c r="BA59" s="12"/>
      <c r="BB59" s="13"/>
      <c r="BD59" s="1">
        <v>203</v>
      </c>
      <c r="BE59" s="4">
        <f aca="true" t="shared" si="48" ref="BE59:BE96">$BE$54*BE58</f>
        <v>1.1703046131484112</v>
      </c>
      <c r="BG59" s="1">
        <v>243</v>
      </c>
      <c r="BH59" s="4">
        <f aca="true" t="shared" si="49" ref="BH59:BH96">$BE$54*BH58</f>
        <v>1.2071377502525769</v>
      </c>
      <c r="BJ59" s="1">
        <v>283</v>
      </c>
      <c r="BK59" s="4">
        <f aca="true" t="shared" si="50" ref="BK59:BK96">$BE$54*BK58</f>
        <v>1.2451301410875166</v>
      </c>
      <c r="BM59" s="1">
        <v>323</v>
      </c>
      <c r="BN59" s="4">
        <f aca="true" t="shared" si="51" ref="BN59:BN96">$BE$54*BN58</f>
        <v>1.2843182709845908</v>
      </c>
      <c r="BQ59" s="4"/>
      <c r="BS59" s="1">
        <v>59</v>
      </c>
      <c r="BT59" s="4">
        <f t="shared" si="43"/>
        <v>0.0173461713</v>
      </c>
    </row>
    <row r="60" spans="3:72" ht="13.5">
      <c r="C60" s="6">
        <v>50</v>
      </c>
      <c r="D60" s="6">
        <f t="shared" si="17"/>
        <v>45046</v>
      </c>
      <c r="E60" s="6">
        <f t="shared" si="18"/>
        <v>12272</v>
      </c>
      <c r="F60" s="6">
        <f t="shared" si="19"/>
        <v>57318</v>
      </c>
      <c r="G60" s="6">
        <f t="shared" si="20"/>
        <v>15789886</v>
      </c>
      <c r="H60" s="6">
        <v>100</v>
      </c>
      <c r="I60" s="6">
        <f t="shared" si="21"/>
        <v>46826</v>
      </c>
      <c r="J60" s="6">
        <f t="shared" si="22"/>
        <v>10492</v>
      </c>
      <c r="K60" s="6">
        <f t="shared" si="11"/>
        <v>57318</v>
      </c>
      <c r="L60" s="6">
        <f t="shared" si="23"/>
        <v>13492487</v>
      </c>
      <c r="M60" s="6">
        <v>150</v>
      </c>
      <c r="N60" s="6">
        <f t="shared" si="24"/>
        <v>48675</v>
      </c>
      <c r="O60" s="6">
        <f t="shared" si="25"/>
        <v>8643</v>
      </c>
      <c r="P60" s="6">
        <f t="shared" si="26"/>
        <v>57318</v>
      </c>
      <c r="Q60" s="6">
        <f t="shared" si="27"/>
        <v>11104350</v>
      </c>
      <c r="R60" s="6">
        <v>200</v>
      </c>
      <c r="S60" s="6">
        <f t="shared" si="28"/>
        <v>50597</v>
      </c>
      <c r="T60" s="6">
        <f t="shared" si="29"/>
        <v>6721</v>
      </c>
      <c r="U60" s="6">
        <f t="shared" si="12"/>
        <v>57318</v>
      </c>
      <c r="V60" s="6">
        <f t="shared" si="30"/>
        <v>8621891</v>
      </c>
      <c r="W60" s="6">
        <v>250</v>
      </c>
      <c r="X60" s="6">
        <f t="shared" si="31"/>
        <v>52596</v>
      </c>
      <c r="Y60" s="6">
        <f t="shared" si="32"/>
        <v>4722</v>
      </c>
      <c r="Z60" s="6">
        <f t="shared" si="13"/>
        <v>57318</v>
      </c>
      <c r="AA60" s="6">
        <f t="shared" si="33"/>
        <v>6041389</v>
      </c>
      <c r="AB60" s="6">
        <v>300</v>
      </c>
      <c r="AC60" s="6">
        <f t="shared" si="34"/>
        <v>54673</v>
      </c>
      <c r="AD60" s="6">
        <f t="shared" si="35"/>
        <v>2645</v>
      </c>
      <c r="AE60" s="6">
        <f t="shared" si="14"/>
        <v>57318</v>
      </c>
      <c r="AF60" s="6">
        <f t="shared" si="36"/>
        <v>3358970</v>
      </c>
      <c r="AG60" s="6">
        <v>350</v>
      </c>
      <c r="AH60" s="6">
        <f t="shared" si="37"/>
        <v>56832</v>
      </c>
      <c r="AI60" s="6">
        <f t="shared" si="38"/>
        <v>486</v>
      </c>
      <c r="AJ60" s="6">
        <f t="shared" si="15"/>
        <v>57318</v>
      </c>
      <c r="AK60" s="6">
        <f t="shared" si="39"/>
        <v>570608</v>
      </c>
      <c r="AL60" s="6">
        <v>400</v>
      </c>
      <c r="AM60" s="6">
        <f t="shared" si="40"/>
        <v>0</v>
      </c>
      <c r="AN60" s="6">
        <f t="shared" si="41"/>
        <v>0</v>
      </c>
      <c r="AO60" s="6">
        <f t="shared" si="16"/>
        <v>0</v>
      </c>
      <c r="AP60" s="6">
        <f t="shared" si="42"/>
        <v>0</v>
      </c>
      <c r="AS60" s="12">
        <v>204</v>
      </c>
      <c r="AT60" s="13">
        <f t="shared" si="44"/>
        <v>0.0053015625</v>
      </c>
      <c r="AU60" s="12">
        <v>244</v>
      </c>
      <c r="AV60" s="13">
        <f t="shared" si="45"/>
        <v>0.0044996493</v>
      </c>
      <c r="AW60" s="12">
        <v>284</v>
      </c>
      <c r="AX60" s="13">
        <f t="shared" si="46"/>
        <v>0.0039241889</v>
      </c>
      <c r="AY60" s="12">
        <v>324</v>
      </c>
      <c r="AZ60" s="13">
        <f t="shared" si="47"/>
        <v>0.0034913092</v>
      </c>
      <c r="BA60" s="12"/>
      <c r="BB60" s="13"/>
      <c r="BD60" s="1">
        <v>204</v>
      </c>
      <c r="BE60" s="4">
        <f t="shared" si="48"/>
        <v>1.1712115992236012</v>
      </c>
      <c r="BG60" s="1">
        <v>244</v>
      </c>
      <c r="BH60" s="4">
        <f t="shared" si="49"/>
        <v>1.2080732820090225</v>
      </c>
      <c r="BJ60" s="1">
        <v>284</v>
      </c>
      <c r="BK60" s="4">
        <f t="shared" si="50"/>
        <v>1.2460951169468595</v>
      </c>
      <c r="BM60" s="1">
        <v>324</v>
      </c>
      <c r="BN60" s="4">
        <f t="shared" si="51"/>
        <v>1.2853136176446038</v>
      </c>
      <c r="BQ60" s="4"/>
      <c r="BS60" s="1">
        <v>60</v>
      </c>
      <c r="BT60" s="4">
        <f t="shared" si="43"/>
        <v>0.017063626</v>
      </c>
    </row>
    <row r="61" spans="3:72" ht="13.5">
      <c r="C61" s="6" t="s">
        <v>6</v>
      </c>
      <c r="D61" s="6">
        <f>SUM(D11:D60)</f>
        <v>2210114</v>
      </c>
      <c r="E61" s="6">
        <f>SUM(E11:E60)</f>
        <v>655786</v>
      </c>
      <c r="F61" s="6">
        <f>SUM(F11:F60)</f>
        <v>2865900</v>
      </c>
      <c r="G61" s="6"/>
      <c r="H61" s="6" t="s">
        <v>6</v>
      </c>
      <c r="I61" s="6">
        <f>SUM(I11:I60)</f>
        <v>2297399</v>
      </c>
      <c r="J61" s="6">
        <f>SUM(J11:J60)</f>
        <v>568501</v>
      </c>
      <c r="K61" s="6">
        <f>SUM(K11:K60)</f>
        <v>2865900</v>
      </c>
      <c r="L61" s="6"/>
      <c r="M61" s="6" t="s">
        <v>6</v>
      </c>
      <c r="N61" s="6">
        <f>SUM(N11:N60)</f>
        <v>2388137</v>
      </c>
      <c r="O61" s="6">
        <f>SUM(O11:O60)</f>
        <v>477763</v>
      </c>
      <c r="P61" s="6">
        <f>SUM(P11:P60)</f>
        <v>2865900</v>
      </c>
      <c r="Q61" s="6"/>
      <c r="R61" s="6" t="s">
        <v>6</v>
      </c>
      <c r="S61" s="6">
        <f>SUM(S11:S60)</f>
        <v>2482459</v>
      </c>
      <c r="T61" s="6">
        <f>SUM(T11:T60)</f>
        <v>383441</v>
      </c>
      <c r="U61" s="6">
        <f>SUM(U11:U60)</f>
        <v>2865900</v>
      </c>
      <c r="V61" s="6"/>
      <c r="W61" s="6" t="s">
        <v>6</v>
      </c>
      <c r="X61" s="6">
        <f>SUM(X11:X60)</f>
        <v>2580502</v>
      </c>
      <c r="Y61" s="6">
        <f>SUM(Y11:Y60)</f>
        <v>285398</v>
      </c>
      <c r="Z61" s="6">
        <f>SUM(Z11:Z60)</f>
        <v>2865900</v>
      </c>
      <c r="AA61" s="6"/>
      <c r="AB61" s="6" t="s">
        <v>6</v>
      </c>
      <c r="AC61" s="6">
        <f>SUM(AC11:AC60)</f>
        <v>2682419</v>
      </c>
      <c r="AD61" s="6">
        <f>SUM(AD11:AD60)</f>
        <v>183481</v>
      </c>
      <c r="AE61" s="6">
        <f>SUM(AE11:AE60)</f>
        <v>2865900</v>
      </c>
      <c r="AF61" s="6"/>
      <c r="AG61" s="6" t="s">
        <v>6</v>
      </c>
      <c r="AH61" s="6">
        <f>SUM(AH11:AH60)</f>
        <v>2788362</v>
      </c>
      <c r="AI61" s="6">
        <f>SUM(AI11:AI60)</f>
        <v>77538</v>
      </c>
      <c r="AJ61" s="6">
        <f>SUM(AJ11:AJ60)</f>
        <v>2865900</v>
      </c>
      <c r="AK61" s="6"/>
      <c r="AL61" s="6" t="s">
        <v>6</v>
      </c>
      <c r="AM61" s="6">
        <f>SUM(AM11:AM60)</f>
        <v>570608</v>
      </c>
      <c r="AN61" s="6">
        <f>SUM(AN11:AN60)</f>
        <v>2430</v>
      </c>
      <c r="AO61" s="6">
        <f>SUM(AO11:AO60)</f>
        <v>573038</v>
      </c>
      <c r="AP61" s="6"/>
      <c r="AS61" s="10">
        <v>205</v>
      </c>
      <c r="AT61" s="11">
        <f t="shared" si="44"/>
        <v>0.0052776912</v>
      </c>
      <c r="AU61" s="10">
        <v>245</v>
      </c>
      <c r="AV61" s="11">
        <f t="shared" si="45"/>
        <v>0.0044829647</v>
      </c>
      <c r="AW61" s="10">
        <v>285</v>
      </c>
      <c r="AX61" s="11">
        <f t="shared" si="46"/>
        <v>0.0039118792</v>
      </c>
      <c r="AY61" s="10">
        <v>325</v>
      </c>
      <c r="AZ61" s="11">
        <f t="shared" si="47"/>
        <v>0.0034818587</v>
      </c>
      <c r="BA61" s="10"/>
      <c r="BB61" s="11"/>
      <c r="BD61" s="1">
        <v>205</v>
      </c>
      <c r="BE61" s="4">
        <f t="shared" si="48"/>
        <v>1.1721192882129994</v>
      </c>
      <c r="BG61" s="1">
        <v>245</v>
      </c>
      <c r="BH61" s="4">
        <f t="shared" si="49"/>
        <v>1.2090095388025794</v>
      </c>
      <c r="BJ61" s="1">
        <v>285</v>
      </c>
      <c r="BK61" s="4">
        <f t="shared" si="50"/>
        <v>1.2470608406624932</v>
      </c>
      <c r="BM61" s="1">
        <v>325</v>
      </c>
      <c r="BN61" s="4">
        <f t="shared" si="51"/>
        <v>1.2863097356982784</v>
      </c>
      <c r="BQ61" s="4"/>
      <c r="BS61" s="1">
        <v>61</v>
      </c>
      <c r="BT61" s="4">
        <f t="shared" si="43"/>
        <v>0.0167903461</v>
      </c>
    </row>
    <row r="62" spans="38:72" ht="13.5">
      <c r="AL62" s="6" t="s">
        <v>8</v>
      </c>
      <c r="AM62" s="6">
        <f>+D61+I61+N61+S61+X61+AC61+AH61+AM61</f>
        <v>18000000</v>
      </c>
      <c r="AN62" s="6">
        <f>+E61+J61+O61+T61+Y61+AD61+AI61+AN61</f>
        <v>2634338</v>
      </c>
      <c r="AO62" s="6">
        <f>+F61+K61+P61+U61+Z61+AE61+AJ61+AO61</f>
        <v>20634338</v>
      </c>
      <c r="AP62" s="6"/>
      <c r="AS62" s="8">
        <v>206</v>
      </c>
      <c r="AT62" s="9">
        <f t="shared" si="44"/>
        <v>0.0052540521</v>
      </c>
      <c r="AU62" s="8">
        <v>246</v>
      </c>
      <c r="AV62" s="9">
        <f t="shared" si="45"/>
        <v>0.0044664163</v>
      </c>
      <c r="AW62" s="8">
        <v>286</v>
      </c>
      <c r="AX62" s="9">
        <f t="shared" si="46"/>
        <v>0.0038996559</v>
      </c>
      <c r="AY62" s="8">
        <v>326</v>
      </c>
      <c r="AZ62" s="9">
        <f t="shared" si="47"/>
        <v>0.0034724665</v>
      </c>
      <c r="BA62" s="8"/>
      <c r="BB62" s="9"/>
      <c r="BD62" s="1">
        <v>206</v>
      </c>
      <c r="BE62" s="4">
        <f t="shared" si="48"/>
        <v>1.1730276806613644</v>
      </c>
      <c r="BG62" s="1">
        <v>246</v>
      </c>
      <c r="BH62" s="4">
        <f t="shared" si="49"/>
        <v>1.2099465211951514</v>
      </c>
      <c r="BJ62" s="1">
        <v>286</v>
      </c>
      <c r="BK62" s="4">
        <f t="shared" si="50"/>
        <v>1.2480273128140067</v>
      </c>
      <c r="BM62" s="1">
        <v>326</v>
      </c>
      <c r="BN62" s="4">
        <f t="shared" si="51"/>
        <v>1.2873066257434447</v>
      </c>
      <c r="BQ62" s="4"/>
      <c r="BS62" s="1">
        <v>62</v>
      </c>
      <c r="BT62" s="4">
        <f t="shared" si="43"/>
        <v>0.0165258834</v>
      </c>
    </row>
    <row r="63" spans="45:72" ht="13.5">
      <c r="AS63" s="12">
        <v>207</v>
      </c>
      <c r="AT63" s="13">
        <f t="shared" si="44"/>
        <v>0.0052306419</v>
      </c>
      <c r="AU63" s="12">
        <v>247</v>
      </c>
      <c r="AV63" s="13">
        <f t="shared" si="45"/>
        <v>0.0044500022</v>
      </c>
      <c r="AW63" s="12">
        <v>287</v>
      </c>
      <c r="AX63" s="13">
        <f t="shared" si="46"/>
        <v>0.0038875181</v>
      </c>
      <c r="AY63" s="12">
        <v>327</v>
      </c>
      <c r="AZ63" s="13">
        <f t="shared" si="47"/>
        <v>0.0034631321</v>
      </c>
      <c r="BA63" s="12"/>
      <c r="BB63" s="13"/>
      <c r="BD63" s="1">
        <v>207</v>
      </c>
      <c r="BE63" s="4">
        <f t="shared" si="48"/>
        <v>1.173936777113877</v>
      </c>
      <c r="BG63" s="1">
        <v>247</v>
      </c>
      <c r="BH63" s="4">
        <f t="shared" si="49"/>
        <v>1.2108842297490776</v>
      </c>
      <c r="BJ63" s="1">
        <v>287</v>
      </c>
      <c r="BK63" s="4">
        <f t="shared" si="50"/>
        <v>1.2489945339814374</v>
      </c>
      <c r="BM63" s="1">
        <v>327</v>
      </c>
      <c r="BN63" s="4">
        <f t="shared" si="51"/>
        <v>1.2883042883783957</v>
      </c>
      <c r="BQ63" s="4"/>
      <c r="BS63" s="1">
        <v>63</v>
      </c>
      <c r="BT63" s="4">
        <f t="shared" si="43"/>
        <v>0.0162698178</v>
      </c>
    </row>
    <row r="64" spans="45:72" ht="13.5">
      <c r="AS64" s="12">
        <v>208</v>
      </c>
      <c r="AT64" s="13">
        <f t="shared" si="44"/>
        <v>0.0052074573</v>
      </c>
      <c r="AU64" s="12">
        <v>248</v>
      </c>
      <c r="AV64" s="13">
        <f t="shared" si="45"/>
        <v>0.0044337208</v>
      </c>
      <c r="AW64" s="12">
        <v>288</v>
      </c>
      <c r="AX64" s="13">
        <f t="shared" si="46"/>
        <v>0.003875465</v>
      </c>
      <c r="AY64" s="12">
        <v>328</v>
      </c>
      <c r="AZ64" s="13">
        <f t="shared" si="47"/>
        <v>0.0034538548</v>
      </c>
      <c r="BA64" s="12"/>
      <c r="BB64" s="13"/>
      <c r="BD64" s="1">
        <v>208</v>
      </c>
      <c r="BE64" s="4">
        <f t="shared" si="48"/>
        <v>1.1748465781161401</v>
      </c>
      <c r="BG64" s="1">
        <v>248</v>
      </c>
      <c r="BH64" s="4">
        <f t="shared" si="49"/>
        <v>1.211822665027133</v>
      </c>
      <c r="BJ64" s="1">
        <v>288</v>
      </c>
      <c r="BK64" s="4">
        <f t="shared" si="50"/>
        <v>1.249962504745273</v>
      </c>
      <c r="BM64" s="1">
        <v>328</v>
      </c>
      <c r="BN64" s="4">
        <f t="shared" si="51"/>
        <v>1.2893027242018889</v>
      </c>
      <c r="BQ64" s="4"/>
      <c r="BS64" s="1">
        <v>64</v>
      </c>
      <c r="BT64" s="4">
        <f t="shared" si="43"/>
        <v>0.0160217559</v>
      </c>
    </row>
    <row r="65" spans="45:72" ht="13.5">
      <c r="AS65" s="12">
        <v>209</v>
      </c>
      <c r="AT65" s="13">
        <f t="shared" si="44"/>
        <v>0.0051844951</v>
      </c>
      <c r="AU65" s="12">
        <v>249</v>
      </c>
      <c r="AV65" s="13">
        <f t="shared" si="45"/>
        <v>0.0044175707</v>
      </c>
      <c r="AW65" s="12">
        <v>289</v>
      </c>
      <c r="AX65" s="13">
        <f t="shared" si="46"/>
        <v>0.0038634957</v>
      </c>
      <c r="AY65" s="12">
        <v>329</v>
      </c>
      <c r="AZ65" s="13">
        <f t="shared" si="47"/>
        <v>0.0034446343</v>
      </c>
      <c r="BA65" s="12"/>
      <c r="BB65" s="13"/>
      <c r="BD65" s="1">
        <v>209</v>
      </c>
      <c r="BE65" s="4">
        <f t="shared" si="48"/>
        <v>1.17575708421418</v>
      </c>
      <c r="BG65" s="1">
        <v>249</v>
      </c>
      <c r="BH65" s="4">
        <f t="shared" si="49"/>
        <v>1.2127618275925292</v>
      </c>
      <c r="BJ65" s="1">
        <v>289</v>
      </c>
      <c r="BK65" s="4">
        <f t="shared" si="50"/>
        <v>1.2509312256864504</v>
      </c>
      <c r="BM65" s="1">
        <v>329</v>
      </c>
      <c r="BN65" s="4">
        <f t="shared" si="51"/>
        <v>1.2903019338131452</v>
      </c>
      <c r="BQ65" s="4"/>
      <c r="BS65" s="1">
        <v>65</v>
      </c>
      <c r="BT65" s="4">
        <f t="shared" si="43"/>
        <v>0.0157813281</v>
      </c>
    </row>
    <row r="66" spans="45:72" ht="13.5">
      <c r="AS66" s="10">
        <v>210</v>
      </c>
      <c r="AT66" s="11">
        <f t="shared" si="44"/>
        <v>0.005161752</v>
      </c>
      <c r="AU66" s="10">
        <v>250</v>
      </c>
      <c r="AV66" s="11">
        <f t="shared" si="45"/>
        <v>0.0044015502</v>
      </c>
      <c r="AW66" s="10">
        <v>290</v>
      </c>
      <c r="AX66" s="11">
        <f t="shared" si="46"/>
        <v>0.0038516092</v>
      </c>
      <c r="AY66" s="10">
        <v>330</v>
      </c>
      <c r="AZ66" s="11">
        <f t="shared" si="47"/>
        <v>0.00343547</v>
      </c>
      <c r="BA66" s="10"/>
      <c r="BB66" s="11"/>
      <c r="BD66" s="1">
        <v>210</v>
      </c>
      <c r="BE66" s="4">
        <f t="shared" si="48"/>
        <v>1.1766682959544459</v>
      </c>
      <c r="BG66" s="1">
        <v>250</v>
      </c>
      <c r="BH66" s="4">
        <f t="shared" si="49"/>
        <v>1.2137017180089134</v>
      </c>
      <c r="BJ66" s="1">
        <v>290</v>
      </c>
      <c r="BK66" s="4">
        <f t="shared" si="50"/>
        <v>1.2519006973863573</v>
      </c>
      <c r="BM66" s="1">
        <v>330</v>
      </c>
      <c r="BN66" s="4">
        <f t="shared" si="51"/>
        <v>1.2913019178118503</v>
      </c>
      <c r="BQ66" s="4"/>
      <c r="BS66" s="1">
        <v>66</v>
      </c>
      <c r="BT66" s="4">
        <f t="shared" si="43"/>
        <v>0.0155481876</v>
      </c>
    </row>
    <row r="67" spans="45:72" ht="13.5">
      <c r="AS67" s="8">
        <v>211</v>
      </c>
      <c r="AT67" s="9">
        <f t="shared" si="44"/>
        <v>0.0051392249</v>
      </c>
      <c r="AU67" s="8">
        <v>251</v>
      </c>
      <c r="AV67" s="9">
        <f t="shared" si="45"/>
        <v>0.0043856577</v>
      </c>
      <c r="AW67" s="8">
        <v>291</v>
      </c>
      <c r="AX67" s="9">
        <f t="shared" si="46"/>
        <v>0.0038398048</v>
      </c>
      <c r="AY67" s="8">
        <v>331</v>
      </c>
      <c r="AZ67" s="9">
        <f t="shared" si="47"/>
        <v>0.0034263613</v>
      </c>
      <c r="BA67" s="8"/>
      <c r="BB67" s="9"/>
      <c r="BD67" s="1">
        <v>211</v>
      </c>
      <c r="BE67" s="4">
        <f t="shared" si="48"/>
        <v>1.1775802138838105</v>
      </c>
      <c r="BG67" s="1">
        <v>251</v>
      </c>
      <c r="BH67" s="4">
        <f t="shared" si="49"/>
        <v>1.2146423368403703</v>
      </c>
      <c r="BJ67" s="1">
        <v>291</v>
      </c>
      <c r="BK67" s="4">
        <f t="shared" si="50"/>
        <v>1.2528709204268318</v>
      </c>
      <c r="BM67" s="1">
        <v>331</v>
      </c>
      <c r="BN67" s="4">
        <f t="shared" si="51"/>
        <v>1.2923026767981545</v>
      </c>
      <c r="BQ67" s="4"/>
      <c r="BS67" s="1">
        <v>67</v>
      </c>
      <c r="BT67" s="4">
        <f t="shared" si="43"/>
        <v>0.015322008</v>
      </c>
    </row>
    <row r="68" spans="45:72" ht="13.5">
      <c r="AS68" s="12">
        <v>212</v>
      </c>
      <c r="AT68" s="13">
        <f t="shared" si="44"/>
        <v>0.0051169109</v>
      </c>
      <c r="AU68" s="12">
        <v>252</v>
      </c>
      <c r="AV68" s="13">
        <f t="shared" si="45"/>
        <v>0.0043698917</v>
      </c>
      <c r="AW68" s="12">
        <v>292</v>
      </c>
      <c r="AX68" s="13">
        <f t="shared" si="46"/>
        <v>0.0038280815</v>
      </c>
      <c r="AY68" s="12">
        <v>332</v>
      </c>
      <c r="AZ68" s="13">
        <f t="shared" si="47"/>
        <v>0.0034173078</v>
      </c>
      <c r="BA68" s="12"/>
      <c r="BB68" s="13"/>
      <c r="BD68" s="1">
        <v>212</v>
      </c>
      <c r="BE68" s="4">
        <f t="shared" si="48"/>
        <v>1.1784928385495703</v>
      </c>
      <c r="BG68" s="1">
        <v>252</v>
      </c>
      <c r="BH68" s="4">
        <f t="shared" si="49"/>
        <v>1.2155836846514214</v>
      </c>
      <c r="BJ68" s="1">
        <v>292</v>
      </c>
      <c r="BK68" s="4">
        <f t="shared" si="50"/>
        <v>1.2538418953901624</v>
      </c>
      <c r="BM68" s="1">
        <v>332</v>
      </c>
      <c r="BN68" s="4">
        <f t="shared" si="51"/>
        <v>1.293304211372673</v>
      </c>
      <c r="BQ68" s="4"/>
      <c r="BS68" s="1">
        <v>68</v>
      </c>
      <c r="BT68" s="4">
        <f t="shared" si="43"/>
        <v>0.0151024822</v>
      </c>
    </row>
    <row r="69" spans="45:72" ht="13.5">
      <c r="AS69" s="12">
        <v>213</v>
      </c>
      <c r="AT69" s="13">
        <f t="shared" si="44"/>
        <v>0.0050948068</v>
      </c>
      <c r="AU69" s="12">
        <v>253</v>
      </c>
      <c r="AV69" s="13">
        <f t="shared" si="45"/>
        <v>0.0043542508</v>
      </c>
      <c r="AW69" s="12">
        <v>293</v>
      </c>
      <c r="AX69" s="13">
        <f t="shared" si="46"/>
        <v>0.0038164386</v>
      </c>
      <c r="AY69" s="12">
        <v>333</v>
      </c>
      <c r="AZ69" s="13">
        <f t="shared" si="47"/>
        <v>0.003408309</v>
      </c>
      <c r="BA69" s="12"/>
      <c r="BB69" s="13"/>
      <c r="BD69" s="1">
        <v>213</v>
      </c>
      <c r="BE69" s="4">
        <f t="shared" si="48"/>
        <v>1.1794061704994463</v>
      </c>
      <c r="BG69" s="1">
        <v>253</v>
      </c>
      <c r="BH69" s="4">
        <f t="shared" si="49"/>
        <v>1.2165257620070262</v>
      </c>
      <c r="BJ69" s="1">
        <v>293</v>
      </c>
      <c r="BK69" s="4">
        <f t="shared" si="50"/>
        <v>1.2548136228590898</v>
      </c>
      <c r="BM69" s="1">
        <v>333</v>
      </c>
      <c r="BN69" s="4">
        <f t="shared" si="51"/>
        <v>1.2943065221364867</v>
      </c>
      <c r="BQ69" s="4"/>
      <c r="BS69" s="1">
        <v>69</v>
      </c>
      <c r="BT69" s="4">
        <f t="shared" si="43"/>
        <v>0.0148893209</v>
      </c>
    </row>
    <row r="70" spans="45:72" ht="13.5">
      <c r="AS70" s="12">
        <v>214</v>
      </c>
      <c r="AT70" s="13">
        <f t="shared" si="44"/>
        <v>0.0050729098</v>
      </c>
      <c r="AU70" s="12">
        <v>254</v>
      </c>
      <c r="AV70" s="13">
        <f t="shared" si="45"/>
        <v>0.0043387334</v>
      </c>
      <c r="AW70" s="12">
        <v>294</v>
      </c>
      <c r="AX70" s="13">
        <f t="shared" si="46"/>
        <v>0.0038048753</v>
      </c>
      <c r="AY70" s="12">
        <v>334</v>
      </c>
      <c r="AZ70" s="13">
        <f t="shared" si="47"/>
        <v>0.0033993643</v>
      </c>
      <c r="BA70" s="12"/>
      <c r="BB70" s="13"/>
      <c r="BD70" s="1">
        <v>214</v>
      </c>
      <c r="BE70" s="4">
        <f t="shared" si="48"/>
        <v>1.1803202102815833</v>
      </c>
      <c r="BG70" s="1">
        <v>254</v>
      </c>
      <c r="BH70" s="4">
        <f t="shared" si="49"/>
        <v>1.2174685694725815</v>
      </c>
      <c r="BJ70" s="1">
        <v>294</v>
      </c>
      <c r="BK70" s="4">
        <f t="shared" si="50"/>
        <v>1.2557861034168056</v>
      </c>
      <c r="BM70" s="1">
        <v>334</v>
      </c>
      <c r="BN70" s="4">
        <f t="shared" si="51"/>
        <v>1.2953096096911425</v>
      </c>
      <c r="BQ70" s="4"/>
      <c r="BS70" s="1">
        <v>70</v>
      </c>
      <c r="BT70" s="4">
        <f t="shared" si="43"/>
        <v>0.0146822514</v>
      </c>
    </row>
    <row r="71" spans="45:72" ht="13.5">
      <c r="AS71" s="10">
        <v>215</v>
      </c>
      <c r="AT71" s="11">
        <f t="shared" si="44"/>
        <v>0.0050512169</v>
      </c>
      <c r="AU71" s="10">
        <v>255</v>
      </c>
      <c r="AV71" s="11">
        <f t="shared" si="45"/>
        <v>0.0043233381</v>
      </c>
      <c r="AW71" s="10">
        <v>295</v>
      </c>
      <c r="AX71" s="11">
        <f t="shared" si="46"/>
        <v>0.0037933907</v>
      </c>
      <c r="AY71" s="10">
        <v>335</v>
      </c>
      <c r="AZ71" s="11">
        <f t="shared" si="47"/>
        <v>0.0033904734</v>
      </c>
      <c r="BA71" s="10"/>
      <c r="BB71" s="11"/>
      <c r="BD71" s="1">
        <v>215</v>
      </c>
      <c r="BE71" s="4">
        <f t="shared" si="48"/>
        <v>1.1812349584445514</v>
      </c>
      <c r="BG71" s="1">
        <v>255</v>
      </c>
      <c r="BH71" s="4">
        <f t="shared" si="49"/>
        <v>1.2184121076139227</v>
      </c>
      <c r="BJ71" s="1">
        <v>295</v>
      </c>
      <c r="BK71" s="4">
        <f t="shared" si="50"/>
        <v>1.2567593376469537</v>
      </c>
      <c r="BM71" s="1">
        <v>335</v>
      </c>
      <c r="BN71" s="4">
        <f t="shared" si="51"/>
        <v>1.296313474638653</v>
      </c>
      <c r="BQ71" s="4"/>
      <c r="BS71" s="1">
        <v>71</v>
      </c>
      <c r="BT71" s="4">
        <f t="shared" si="43"/>
        <v>0.0144810162</v>
      </c>
    </row>
    <row r="72" spans="45:72" ht="13.5">
      <c r="AS72" s="8">
        <v>216</v>
      </c>
      <c r="AT72" s="9">
        <f t="shared" si="44"/>
        <v>0.0050297254</v>
      </c>
      <c r="AU72" s="8">
        <v>256</v>
      </c>
      <c r="AV72" s="9">
        <f t="shared" si="45"/>
        <v>0.0043080635</v>
      </c>
      <c r="AW72" s="8">
        <v>296</v>
      </c>
      <c r="AX72" s="9">
        <f t="shared" si="46"/>
        <v>0.003781984</v>
      </c>
      <c r="AY72" s="8">
        <v>336</v>
      </c>
      <c r="AZ72" s="9">
        <f t="shared" si="47"/>
        <v>0.0033816356</v>
      </c>
      <c r="BA72" s="8"/>
      <c r="BB72" s="9"/>
      <c r="BD72" s="1">
        <v>216</v>
      </c>
      <c r="BE72" s="4">
        <f t="shared" si="48"/>
        <v>1.182150415537346</v>
      </c>
      <c r="BG72" s="1">
        <v>256</v>
      </c>
      <c r="BH72" s="4">
        <f t="shared" si="49"/>
        <v>1.2193563769973235</v>
      </c>
      <c r="BJ72" s="1">
        <v>296</v>
      </c>
      <c r="BK72" s="4">
        <f t="shared" si="50"/>
        <v>1.25773332613363</v>
      </c>
      <c r="BM72" s="1">
        <v>336</v>
      </c>
      <c r="BN72" s="4">
        <f t="shared" si="51"/>
        <v>1.297318117581498</v>
      </c>
      <c r="BQ72" s="4"/>
      <c r="BS72" s="1">
        <v>72</v>
      </c>
      <c r="BT72" s="4">
        <f t="shared" si="43"/>
        <v>0.0142853723</v>
      </c>
    </row>
    <row r="73" spans="45:72" ht="13.5">
      <c r="AS73" s="12">
        <v>217</v>
      </c>
      <c r="AT73" s="13">
        <f t="shared" si="44"/>
        <v>0.0050084324</v>
      </c>
      <c r="AU73" s="12">
        <v>257</v>
      </c>
      <c r="AV73" s="13">
        <f t="shared" si="45"/>
        <v>0.0042929081</v>
      </c>
      <c r="AW73" s="12">
        <v>297</v>
      </c>
      <c r="AX73" s="13">
        <f t="shared" si="46"/>
        <v>0.0037706545</v>
      </c>
      <c r="AY73" s="12">
        <v>337</v>
      </c>
      <c r="AZ73" s="13">
        <f t="shared" si="47"/>
        <v>0.0033728506</v>
      </c>
      <c r="BA73" s="12"/>
      <c r="BB73" s="13"/>
      <c r="BD73" s="1">
        <v>217</v>
      </c>
      <c r="BE73" s="4">
        <f t="shared" si="48"/>
        <v>1.1830665821093873</v>
      </c>
      <c r="BG73" s="1">
        <v>257</v>
      </c>
      <c r="BH73" s="4">
        <f t="shared" si="49"/>
        <v>1.2203013781894962</v>
      </c>
      <c r="BJ73" s="1">
        <v>297</v>
      </c>
      <c r="BK73" s="4">
        <f t="shared" si="50"/>
        <v>1.2587080694613837</v>
      </c>
      <c r="BM73" s="1">
        <v>337</v>
      </c>
      <c r="BN73" s="4">
        <f t="shared" si="51"/>
        <v>1.2983235391226238</v>
      </c>
      <c r="BQ73" s="4"/>
      <c r="BS73" s="1">
        <v>73</v>
      </c>
      <c r="BT73" s="4">
        <f t="shared" si="43"/>
        <v>0.0140950899</v>
      </c>
    </row>
    <row r="74" spans="45:72" ht="13.5">
      <c r="AS74" s="12">
        <v>218</v>
      </c>
      <c r="AT74" s="13">
        <f t="shared" si="44"/>
        <v>0.0049873352</v>
      </c>
      <c r="AU74" s="12">
        <v>258</v>
      </c>
      <c r="AV74" s="13">
        <f t="shared" si="45"/>
        <v>0.0042778706</v>
      </c>
      <c r="AW74" s="12">
        <v>298</v>
      </c>
      <c r="AX74" s="13">
        <f t="shared" si="46"/>
        <v>0.0037594014</v>
      </c>
      <c r="AY74" s="12">
        <v>338</v>
      </c>
      <c r="AZ74" s="13">
        <f t="shared" si="47"/>
        <v>0.0033641179</v>
      </c>
      <c r="BA74" s="12"/>
      <c r="BB74" s="13"/>
      <c r="BD74" s="1">
        <v>218</v>
      </c>
      <c r="BE74" s="4">
        <f t="shared" si="48"/>
        <v>1.183983458710522</v>
      </c>
      <c r="BG74" s="1">
        <v>258</v>
      </c>
      <c r="BH74" s="4">
        <f t="shared" si="49"/>
        <v>1.2212471117575932</v>
      </c>
      <c r="BJ74" s="1">
        <v>298</v>
      </c>
      <c r="BK74" s="4">
        <f t="shared" si="50"/>
        <v>1.2596835682152163</v>
      </c>
      <c r="BM74" s="1">
        <v>338</v>
      </c>
      <c r="BN74" s="4">
        <f t="shared" si="51"/>
        <v>1.2993297398654438</v>
      </c>
      <c r="BQ74" s="4"/>
      <c r="BS74" s="1">
        <v>74</v>
      </c>
      <c r="BT74" s="4">
        <f t="shared" si="43"/>
        <v>0.0139099515</v>
      </c>
    </row>
    <row r="75" spans="45:72" ht="13.5">
      <c r="AS75" s="12">
        <v>219</v>
      </c>
      <c r="AT75" s="13">
        <f t="shared" si="44"/>
        <v>0.0049664311</v>
      </c>
      <c r="AU75" s="12">
        <v>259</v>
      </c>
      <c r="AV75" s="13">
        <f t="shared" si="45"/>
        <v>0.0042629496</v>
      </c>
      <c r="AW75" s="12">
        <v>299</v>
      </c>
      <c r="AX75" s="13">
        <f t="shared" si="46"/>
        <v>0.0037482238</v>
      </c>
      <c r="AY75" s="12">
        <v>339</v>
      </c>
      <c r="AZ75" s="13">
        <f t="shared" si="47"/>
        <v>0.003355437</v>
      </c>
      <c r="BA75" s="12"/>
      <c r="BB75" s="13"/>
      <c r="BD75" s="1">
        <v>219</v>
      </c>
      <c r="BE75" s="4">
        <f t="shared" si="48"/>
        <v>1.1849010458910227</v>
      </c>
      <c r="BG75" s="1">
        <v>259</v>
      </c>
      <c r="BH75" s="4">
        <f t="shared" si="49"/>
        <v>1.2221935782692053</v>
      </c>
      <c r="BJ75" s="1">
        <v>299</v>
      </c>
      <c r="BK75" s="4">
        <f t="shared" si="50"/>
        <v>1.260659822980583</v>
      </c>
      <c r="BM75" s="1">
        <v>339</v>
      </c>
      <c r="BN75" s="4">
        <f t="shared" si="51"/>
        <v>1.3003367204138394</v>
      </c>
      <c r="BQ75" s="4"/>
      <c r="BS75" s="1">
        <v>75</v>
      </c>
      <c r="BT75" s="4">
        <f t="shared" si="43"/>
        <v>0.0137297516</v>
      </c>
    </row>
    <row r="76" spans="45:72" ht="13.5">
      <c r="AS76" s="10">
        <v>220</v>
      </c>
      <c r="AT76" s="11">
        <f t="shared" si="44"/>
        <v>0.0049457176</v>
      </c>
      <c r="AU76" s="10">
        <v>260</v>
      </c>
      <c r="AV76" s="11">
        <f t="shared" si="45"/>
        <v>0.0042481438</v>
      </c>
      <c r="AW76" s="10">
        <v>300</v>
      </c>
      <c r="AX76" s="11">
        <f t="shared" si="46"/>
        <v>0.0037371211</v>
      </c>
      <c r="AY76" s="10">
        <v>340</v>
      </c>
      <c r="AZ76" s="11">
        <f t="shared" si="47"/>
        <v>0.0033468075</v>
      </c>
      <c r="BA76" s="10"/>
      <c r="BB76" s="11"/>
      <c r="BD76" s="1">
        <v>220</v>
      </c>
      <c r="BE76" s="4">
        <f t="shared" si="48"/>
        <v>1.1858193442015883</v>
      </c>
      <c r="BG76" s="1">
        <v>260</v>
      </c>
      <c r="BH76" s="4">
        <f t="shared" si="49"/>
        <v>1.2231407782923638</v>
      </c>
      <c r="BJ76" s="1">
        <v>300</v>
      </c>
      <c r="BK76" s="4">
        <f t="shared" si="50"/>
        <v>1.2616368343433928</v>
      </c>
      <c r="BM76" s="1">
        <v>340</v>
      </c>
      <c r="BN76" s="4">
        <f t="shared" si="51"/>
        <v>1.3013444813721602</v>
      </c>
      <c r="BQ76" s="4"/>
      <c r="BS76" s="1">
        <v>76</v>
      </c>
      <c r="BT76" s="4">
        <f t="shared" si="43"/>
        <v>0.013554295</v>
      </c>
    </row>
    <row r="77" spans="45:72" ht="13.5">
      <c r="AS77" s="8">
        <v>221</v>
      </c>
      <c r="AT77" s="9">
        <f t="shared" si="44"/>
        <v>0.0049251919</v>
      </c>
      <c r="AU77" s="8">
        <v>261</v>
      </c>
      <c r="AV77" s="9">
        <f t="shared" si="45"/>
        <v>0.0042334518</v>
      </c>
      <c r="AW77" s="8">
        <v>301</v>
      </c>
      <c r="AX77" s="9">
        <f t="shared" si="46"/>
        <v>0.0037260926</v>
      </c>
      <c r="AY77" s="8">
        <v>341</v>
      </c>
      <c r="AZ77" s="9">
        <f t="shared" si="47"/>
        <v>0.0033382289</v>
      </c>
      <c r="BA77" s="8"/>
      <c r="BB77" s="9"/>
      <c r="BD77" s="1">
        <v>221</v>
      </c>
      <c r="BE77" s="4">
        <f t="shared" si="48"/>
        <v>1.1867383541933445</v>
      </c>
      <c r="BG77" s="1">
        <v>261</v>
      </c>
      <c r="BH77" s="4">
        <f t="shared" si="49"/>
        <v>1.2240887123955404</v>
      </c>
      <c r="BJ77" s="1">
        <v>301</v>
      </c>
      <c r="BK77" s="4">
        <f t="shared" si="50"/>
        <v>1.262614602890009</v>
      </c>
      <c r="BM77" s="1">
        <v>341</v>
      </c>
      <c r="BN77" s="4">
        <f t="shared" si="51"/>
        <v>1.3023530233452236</v>
      </c>
      <c r="BQ77" s="4"/>
      <c r="BS77" s="1">
        <v>77</v>
      </c>
      <c r="BT77" s="4">
        <f t="shared" si="43"/>
        <v>0.0133833971</v>
      </c>
    </row>
    <row r="78" spans="45:72" ht="13.5">
      <c r="AS78" s="12">
        <v>222</v>
      </c>
      <c r="AT78" s="13">
        <f t="shared" si="44"/>
        <v>0.0049048516</v>
      </c>
      <c r="AU78" s="12">
        <v>262</v>
      </c>
      <c r="AV78" s="13">
        <f t="shared" si="45"/>
        <v>0.0042188723</v>
      </c>
      <c r="AW78" s="12">
        <v>302</v>
      </c>
      <c r="AX78" s="13">
        <f t="shared" si="46"/>
        <v>0.0037151373</v>
      </c>
      <c r="AY78" s="12">
        <v>342</v>
      </c>
      <c r="AZ78" s="13">
        <f t="shared" si="47"/>
        <v>0.0033297007</v>
      </c>
      <c r="BA78" s="12"/>
      <c r="BB78" s="13"/>
      <c r="BD78" s="1">
        <v>222</v>
      </c>
      <c r="BE78" s="4">
        <f t="shared" si="48"/>
        <v>1.1876580764178444</v>
      </c>
      <c r="BG78" s="1">
        <v>262</v>
      </c>
      <c r="BH78" s="4">
        <f t="shared" si="49"/>
        <v>1.225037381147647</v>
      </c>
      <c r="BJ78" s="1">
        <v>302</v>
      </c>
      <c r="BK78" s="4">
        <f t="shared" si="50"/>
        <v>1.2635931292072486</v>
      </c>
      <c r="BM78" s="1">
        <v>342</v>
      </c>
      <c r="BN78" s="4">
        <f t="shared" si="51"/>
        <v>1.3033623469383162</v>
      </c>
      <c r="BQ78" s="4"/>
      <c r="BS78" s="1">
        <v>78</v>
      </c>
      <c r="BT78" s="4">
        <f t="shared" si="43"/>
        <v>0.0132168824</v>
      </c>
    </row>
    <row r="79" spans="45:72" ht="13.5">
      <c r="AS79" s="12">
        <v>223</v>
      </c>
      <c r="AT79" s="13">
        <f t="shared" si="44"/>
        <v>0.0048846941</v>
      </c>
      <c r="AU79" s="12">
        <v>263</v>
      </c>
      <c r="AV79" s="13">
        <f t="shared" si="45"/>
        <v>0.0042044041</v>
      </c>
      <c r="AW79" s="12">
        <v>303</v>
      </c>
      <c r="AX79" s="13">
        <f t="shared" si="46"/>
        <v>0.0037042547</v>
      </c>
      <c r="AY79" s="12">
        <v>343</v>
      </c>
      <c r="AZ79" s="13">
        <f t="shared" si="47"/>
        <v>0.0033212225</v>
      </c>
      <c r="BA79" s="12"/>
      <c r="BB79" s="13"/>
      <c r="BD79" s="1">
        <v>223</v>
      </c>
      <c r="BE79" s="4">
        <f t="shared" si="48"/>
        <v>1.1885785114270682</v>
      </c>
      <c r="BG79" s="1">
        <v>263</v>
      </c>
      <c r="BH79" s="4">
        <f t="shared" si="49"/>
        <v>1.2259867851180364</v>
      </c>
      <c r="BJ79" s="1">
        <v>303</v>
      </c>
      <c r="BK79" s="4">
        <f t="shared" si="50"/>
        <v>1.2645724138823842</v>
      </c>
      <c r="BM79" s="1">
        <v>343</v>
      </c>
      <c r="BN79" s="4">
        <f t="shared" si="51"/>
        <v>1.3043724527571934</v>
      </c>
      <c r="BQ79" s="4"/>
      <c r="BS79" s="1">
        <v>79</v>
      </c>
      <c r="BT79" s="4">
        <f t="shared" si="43"/>
        <v>0.0130545846</v>
      </c>
    </row>
    <row r="80" spans="45:72" ht="13.5">
      <c r="AS80" s="12">
        <v>224</v>
      </c>
      <c r="AT80" s="13">
        <f t="shared" si="44"/>
        <v>0.0048647171</v>
      </c>
      <c r="AU80" s="12">
        <v>264</v>
      </c>
      <c r="AV80" s="13">
        <f t="shared" si="45"/>
        <v>0.0041900458</v>
      </c>
      <c r="AW80" s="12">
        <v>304</v>
      </c>
      <c r="AX80" s="13">
        <f t="shared" si="46"/>
        <v>0.0036934441</v>
      </c>
      <c r="AY80" s="12">
        <v>344</v>
      </c>
      <c r="AZ80" s="13">
        <f t="shared" si="47"/>
        <v>0.003312794</v>
      </c>
      <c r="BA80" s="12"/>
      <c r="BB80" s="13"/>
      <c r="BD80" s="1">
        <v>224</v>
      </c>
      <c r="BE80" s="4">
        <f t="shared" si="48"/>
        <v>1.1894996597734242</v>
      </c>
      <c r="BG80" s="1">
        <v>264</v>
      </c>
      <c r="BH80" s="4">
        <f t="shared" si="49"/>
        <v>1.2269369248765027</v>
      </c>
      <c r="BJ80" s="1">
        <v>304</v>
      </c>
      <c r="BK80" s="4">
        <f t="shared" si="50"/>
        <v>1.265552457503143</v>
      </c>
      <c r="BM80" s="1">
        <v>344</v>
      </c>
      <c r="BN80" s="4">
        <f t="shared" si="51"/>
        <v>1.3053833414080802</v>
      </c>
      <c r="BQ80" s="4"/>
      <c r="BS80" s="1">
        <v>80</v>
      </c>
      <c r="BT80" s="4">
        <f t="shared" si="43"/>
        <v>0.0128963455</v>
      </c>
    </row>
    <row r="81" spans="45:72" ht="13.5">
      <c r="AS81" s="10">
        <v>225</v>
      </c>
      <c r="AT81" s="11">
        <f t="shared" si="44"/>
        <v>0.0048449181</v>
      </c>
      <c r="AU81" s="10">
        <v>265</v>
      </c>
      <c r="AV81" s="11">
        <f t="shared" si="45"/>
        <v>0.0041757963</v>
      </c>
      <c r="AW81" s="10">
        <v>305</v>
      </c>
      <c r="AX81" s="11">
        <f t="shared" si="46"/>
        <v>0.0036827046</v>
      </c>
      <c r="AY81" s="10">
        <v>345</v>
      </c>
      <c r="AZ81" s="11">
        <f t="shared" si="47"/>
        <v>0.0033044145</v>
      </c>
      <c r="BA81" s="10"/>
      <c r="BB81" s="11"/>
      <c r="BD81" s="1">
        <v>225</v>
      </c>
      <c r="BE81" s="4">
        <f t="shared" si="48"/>
        <v>1.1904215220097485</v>
      </c>
      <c r="BG81" s="1">
        <v>265</v>
      </c>
      <c r="BH81" s="4">
        <f t="shared" si="49"/>
        <v>1.227887800993282</v>
      </c>
      <c r="BJ81" s="1">
        <v>305</v>
      </c>
      <c r="BK81" s="4">
        <f t="shared" si="50"/>
        <v>1.2665332606577078</v>
      </c>
      <c r="BM81" s="1">
        <v>345</v>
      </c>
      <c r="BN81" s="4">
        <f t="shared" si="51"/>
        <v>1.3063950134976714</v>
      </c>
      <c r="BQ81" s="4"/>
      <c r="BS81" s="1">
        <v>81</v>
      </c>
      <c r="BT81" s="4">
        <f>ROUND($BE$2*BK7/(BK7-1),10)</f>
        <v>0.0127420147</v>
      </c>
    </row>
    <row r="82" spans="45:72" ht="13.5">
      <c r="AS82" s="8">
        <v>226</v>
      </c>
      <c r="AT82" s="9">
        <f t="shared" si="44"/>
        <v>0.0048252948</v>
      </c>
      <c r="AU82" s="8">
        <v>266</v>
      </c>
      <c r="AV82" s="9">
        <f t="shared" si="45"/>
        <v>0.0041616544</v>
      </c>
      <c r="AW82" s="8">
        <v>306</v>
      </c>
      <c r="AX82" s="9">
        <f t="shared" si="46"/>
        <v>0.0036720357</v>
      </c>
      <c r="AY82" s="8">
        <v>346</v>
      </c>
      <c r="AZ82" s="9">
        <f t="shared" si="47"/>
        <v>0.0032960838</v>
      </c>
      <c r="BA82" s="8"/>
      <c r="BB82" s="9"/>
      <c r="BD82" s="1">
        <v>226</v>
      </c>
      <c r="BE82" s="4">
        <f t="shared" si="48"/>
        <v>1.191344098689306</v>
      </c>
      <c r="BG82" s="1">
        <v>266</v>
      </c>
      <c r="BH82" s="4">
        <f t="shared" si="49"/>
        <v>1.228839414039052</v>
      </c>
      <c r="BJ82" s="1">
        <v>306</v>
      </c>
      <c r="BK82" s="4">
        <f t="shared" si="50"/>
        <v>1.2675148239347174</v>
      </c>
      <c r="BM82" s="1">
        <v>346</v>
      </c>
      <c r="BN82" s="4">
        <f t="shared" si="51"/>
        <v>1.3074074696331321</v>
      </c>
      <c r="BQ82" s="4"/>
      <c r="BS82" s="1">
        <v>82</v>
      </c>
      <c r="BT82" s="4">
        <f aca="true" t="shared" si="52" ref="BT82:BT120">ROUND($BE$2*BK8/(BK8-1),10)</f>
        <v>0.0125914494</v>
      </c>
    </row>
    <row r="83" spans="45:72" ht="13.5">
      <c r="AS83" s="12">
        <v>227</v>
      </c>
      <c r="AT83" s="13">
        <f t="shared" si="44"/>
        <v>0.0048058447</v>
      </c>
      <c r="AU83" s="12">
        <v>267</v>
      </c>
      <c r="AV83" s="13">
        <f t="shared" si="45"/>
        <v>0.0041476187</v>
      </c>
      <c r="AW83" s="12">
        <v>307</v>
      </c>
      <c r="AX83" s="13">
        <f t="shared" si="46"/>
        <v>0.0036614366</v>
      </c>
      <c r="AY83" s="12">
        <v>347</v>
      </c>
      <c r="AZ83" s="13">
        <f t="shared" si="47"/>
        <v>0.0032878014</v>
      </c>
      <c r="BA83" s="12"/>
      <c r="BB83" s="13"/>
      <c r="BD83" s="1">
        <v>227</v>
      </c>
      <c r="BE83" s="4">
        <f t="shared" si="48"/>
        <v>1.19226739036579</v>
      </c>
      <c r="BG83" s="1">
        <v>267</v>
      </c>
      <c r="BH83" s="4">
        <f t="shared" si="49"/>
        <v>1.2297917645849321</v>
      </c>
      <c r="BJ83" s="1">
        <v>307</v>
      </c>
      <c r="BK83" s="4">
        <f t="shared" si="50"/>
        <v>1.2684971479232667</v>
      </c>
      <c r="BM83" s="1">
        <v>347</v>
      </c>
      <c r="BN83" s="4">
        <f t="shared" si="51"/>
        <v>1.3084207104220977</v>
      </c>
      <c r="BQ83" s="4"/>
      <c r="BS83" s="1">
        <v>83</v>
      </c>
      <c r="BT83" s="4">
        <f t="shared" si="52"/>
        <v>0.0124445133</v>
      </c>
    </row>
    <row r="84" spans="45:72" ht="13.5">
      <c r="AS84" s="12">
        <v>228</v>
      </c>
      <c r="AT84" s="13">
        <f t="shared" si="44"/>
        <v>0.0047865658</v>
      </c>
      <c r="AU84" s="12">
        <v>268</v>
      </c>
      <c r="AV84" s="13">
        <f t="shared" si="45"/>
        <v>0.0041336881</v>
      </c>
      <c r="AW84" s="12">
        <v>308</v>
      </c>
      <c r="AX84" s="13">
        <f t="shared" si="46"/>
        <v>0.0036509067</v>
      </c>
      <c r="AY84" s="12">
        <v>348</v>
      </c>
      <c r="AZ84" s="13">
        <f t="shared" si="47"/>
        <v>0.0032795669</v>
      </c>
      <c r="BA84" s="12"/>
      <c r="BB84" s="13"/>
      <c r="BD84" s="1">
        <v>228</v>
      </c>
      <c r="BE84" s="4">
        <f t="shared" si="48"/>
        <v>1.1931913975933235</v>
      </c>
      <c r="BG84" s="1">
        <v>268</v>
      </c>
      <c r="BH84" s="4">
        <f t="shared" si="49"/>
        <v>1.2307448532024854</v>
      </c>
      <c r="BJ84" s="1">
        <v>308</v>
      </c>
      <c r="BK84" s="4">
        <f t="shared" si="50"/>
        <v>1.2694802332129071</v>
      </c>
      <c r="BM84" s="1">
        <v>348</v>
      </c>
      <c r="BN84" s="4">
        <f t="shared" si="51"/>
        <v>1.3094347364726748</v>
      </c>
      <c r="BQ84" s="4"/>
      <c r="BS84" s="1">
        <v>84</v>
      </c>
      <c r="BT84" s="4">
        <f t="shared" si="52"/>
        <v>0.0123010769</v>
      </c>
    </row>
    <row r="85" spans="45:72" ht="13.5">
      <c r="AS85" s="12">
        <v>229</v>
      </c>
      <c r="AT85" s="13">
        <f t="shared" si="44"/>
        <v>0.0047674556</v>
      </c>
      <c r="AU85" s="12">
        <v>269</v>
      </c>
      <c r="AV85" s="13">
        <f t="shared" si="45"/>
        <v>0.0041198615</v>
      </c>
      <c r="AW85" s="12">
        <v>309</v>
      </c>
      <c r="AX85" s="13">
        <f t="shared" si="46"/>
        <v>0.0036404452</v>
      </c>
      <c r="AY85" s="12">
        <v>349</v>
      </c>
      <c r="AZ85" s="13">
        <f t="shared" si="47"/>
        <v>0.0032713799</v>
      </c>
      <c r="BA85" s="12"/>
      <c r="BB85" s="13"/>
      <c r="BD85" s="1">
        <v>229</v>
      </c>
      <c r="BE85" s="4">
        <f t="shared" si="48"/>
        <v>1.1941161209264584</v>
      </c>
      <c r="BG85" s="1">
        <v>269</v>
      </c>
      <c r="BH85" s="4">
        <f t="shared" si="49"/>
        <v>1.2316986804637173</v>
      </c>
      <c r="BJ85" s="1">
        <v>309</v>
      </c>
      <c r="BK85" s="4">
        <f t="shared" si="50"/>
        <v>1.270464080393647</v>
      </c>
      <c r="BM85" s="1">
        <v>349</v>
      </c>
      <c r="BN85" s="4">
        <f t="shared" si="51"/>
        <v>1.310449548393441</v>
      </c>
      <c r="BQ85" s="4"/>
      <c r="BS85" s="1">
        <v>85</v>
      </c>
      <c r="BT85" s="4">
        <f t="shared" si="52"/>
        <v>0.0121610166</v>
      </c>
    </row>
    <row r="86" spans="45:72" ht="13.5">
      <c r="AS86" s="10">
        <v>230</v>
      </c>
      <c r="AT86" s="11">
        <f t="shared" si="44"/>
        <v>0.0047485121</v>
      </c>
      <c r="AU86" s="10">
        <v>270</v>
      </c>
      <c r="AV86" s="11">
        <f t="shared" si="45"/>
        <v>0.0041061377</v>
      </c>
      <c r="AW86" s="10">
        <v>310</v>
      </c>
      <c r="AX86" s="11">
        <f t="shared" si="46"/>
        <v>0.0036300515</v>
      </c>
      <c r="AY86" s="10">
        <v>350</v>
      </c>
      <c r="AZ86" s="11">
        <f t="shared" si="47"/>
        <v>0.0032632399</v>
      </c>
      <c r="BA86" s="10"/>
      <c r="BB86" s="11"/>
      <c r="BD86" s="1">
        <v>230</v>
      </c>
      <c r="BE86" s="4">
        <f t="shared" si="48"/>
        <v>1.1950415609201763</v>
      </c>
      <c r="BG86" s="1">
        <v>270</v>
      </c>
      <c r="BH86" s="4">
        <f t="shared" si="49"/>
        <v>1.2326532469410767</v>
      </c>
      <c r="BJ86" s="1">
        <v>310</v>
      </c>
      <c r="BK86" s="4">
        <f t="shared" si="50"/>
        <v>1.271448690055952</v>
      </c>
      <c r="BM86" s="1">
        <v>350</v>
      </c>
      <c r="BN86" s="4">
        <f t="shared" si="51"/>
        <v>1.311465146793446</v>
      </c>
      <c r="BQ86" s="4"/>
      <c r="BS86" s="1">
        <v>86</v>
      </c>
      <c r="BT86" s="4">
        <f t="shared" si="52"/>
        <v>0.0120242147</v>
      </c>
    </row>
    <row r="87" spans="45:72" ht="13.5">
      <c r="AS87" s="8">
        <v>231</v>
      </c>
      <c r="AT87" s="9">
        <f t="shared" si="44"/>
        <v>0.004729733</v>
      </c>
      <c r="AU87" s="8">
        <v>271</v>
      </c>
      <c r="AV87" s="9">
        <f t="shared" si="45"/>
        <v>0.0040925155</v>
      </c>
      <c r="AW87" s="8">
        <v>311</v>
      </c>
      <c r="AX87" s="9">
        <f t="shared" si="46"/>
        <v>0.003619725</v>
      </c>
      <c r="AY87" s="8">
        <v>351</v>
      </c>
      <c r="AZ87" s="9">
        <f t="shared" si="47"/>
        <v>0.0032551466</v>
      </c>
      <c r="BA87" s="8"/>
      <c r="BB87" s="9"/>
      <c r="BD87" s="1">
        <v>231</v>
      </c>
      <c r="BE87" s="4">
        <f t="shared" si="48"/>
        <v>1.1959677181298893</v>
      </c>
      <c r="BG87" s="1">
        <v>271</v>
      </c>
      <c r="BH87" s="4">
        <f t="shared" si="49"/>
        <v>1.233608553207456</v>
      </c>
      <c r="BJ87" s="1">
        <v>311</v>
      </c>
      <c r="BK87" s="4">
        <f t="shared" si="50"/>
        <v>1.2724340627907453</v>
      </c>
      <c r="BM87" s="1">
        <v>351</v>
      </c>
      <c r="BN87" s="4">
        <f t="shared" si="51"/>
        <v>1.3124815322822108</v>
      </c>
      <c r="BQ87" s="4"/>
      <c r="BS87" s="1">
        <v>87</v>
      </c>
      <c r="BT87" s="4">
        <f t="shared" si="52"/>
        <v>0.0118905588</v>
      </c>
    </row>
    <row r="88" spans="45:72" ht="13.5">
      <c r="AS88" s="12">
        <v>232</v>
      </c>
      <c r="AT88" s="13">
        <f t="shared" si="44"/>
        <v>0.0047111162</v>
      </c>
      <c r="AU88" s="12">
        <v>272</v>
      </c>
      <c r="AV88" s="13">
        <f t="shared" si="45"/>
        <v>0.0040789939</v>
      </c>
      <c r="AW88" s="12">
        <v>312</v>
      </c>
      <c r="AX88" s="13">
        <f t="shared" si="46"/>
        <v>0.0036094651</v>
      </c>
      <c r="AY88" s="12">
        <v>352</v>
      </c>
      <c r="AZ88" s="13">
        <f t="shared" si="47"/>
        <v>0.0032470995</v>
      </c>
      <c r="BA88" s="12"/>
      <c r="BB88" s="13"/>
      <c r="BD88" s="1">
        <v>232</v>
      </c>
      <c r="BE88" s="4">
        <f t="shared" si="48"/>
        <v>1.1968945931114399</v>
      </c>
      <c r="BG88" s="1">
        <v>272</v>
      </c>
      <c r="BH88" s="4">
        <f t="shared" si="49"/>
        <v>1.2345645998361918</v>
      </c>
      <c r="BJ88" s="1">
        <v>312</v>
      </c>
      <c r="BK88" s="4">
        <f t="shared" si="50"/>
        <v>1.273420199189408</v>
      </c>
      <c r="BM88" s="1">
        <v>352</v>
      </c>
      <c r="BN88" s="4">
        <f t="shared" si="51"/>
        <v>1.3134987054697294</v>
      </c>
      <c r="BQ88" s="4"/>
      <c r="BS88" s="1">
        <v>88</v>
      </c>
      <c r="BT88" s="4">
        <f t="shared" si="52"/>
        <v>0.0117599417</v>
      </c>
    </row>
    <row r="89" spans="45:72" ht="13.5">
      <c r="AS89" s="12">
        <v>233</v>
      </c>
      <c r="AT89" s="13">
        <f t="shared" si="44"/>
        <v>0.0046926597</v>
      </c>
      <c r="AU89" s="12">
        <v>273</v>
      </c>
      <c r="AV89" s="13">
        <f t="shared" si="45"/>
        <v>0.0040655716</v>
      </c>
      <c r="AW89" s="12">
        <v>313</v>
      </c>
      <c r="AX89" s="13">
        <f t="shared" si="46"/>
        <v>0.0035992709</v>
      </c>
      <c r="AY89" s="12">
        <v>353</v>
      </c>
      <c r="AZ89" s="13">
        <f t="shared" si="47"/>
        <v>0.0032390983</v>
      </c>
      <c r="BA89" s="12"/>
      <c r="BB89" s="13"/>
      <c r="BD89" s="1">
        <v>233</v>
      </c>
      <c r="BE89" s="4">
        <f t="shared" si="48"/>
        <v>1.1978221864211012</v>
      </c>
      <c r="BG89" s="1">
        <v>273</v>
      </c>
      <c r="BH89" s="4">
        <f t="shared" si="49"/>
        <v>1.2355213874010649</v>
      </c>
      <c r="BJ89" s="1">
        <v>313</v>
      </c>
      <c r="BK89" s="4">
        <f t="shared" si="50"/>
        <v>1.2744070998437798</v>
      </c>
      <c r="BM89" s="1">
        <v>353</v>
      </c>
      <c r="BN89" s="4">
        <f t="shared" si="51"/>
        <v>1.3145166669664683</v>
      </c>
      <c r="BQ89" s="4"/>
      <c r="BS89" s="1">
        <v>89</v>
      </c>
      <c r="BT89" s="4">
        <f t="shared" si="52"/>
        <v>0.011632261</v>
      </c>
    </row>
    <row r="90" spans="45:72" ht="13.5">
      <c r="AS90" s="12">
        <v>234</v>
      </c>
      <c r="AT90" s="13">
        <f t="shared" si="44"/>
        <v>0.0046743613</v>
      </c>
      <c r="AU90" s="12">
        <v>274</v>
      </c>
      <c r="AV90" s="13">
        <f t="shared" si="45"/>
        <v>0.0040522478</v>
      </c>
      <c r="AW90" s="12">
        <v>314</v>
      </c>
      <c r="AX90" s="13">
        <f t="shared" si="46"/>
        <v>0.0035891421</v>
      </c>
      <c r="AY90" s="12">
        <v>354</v>
      </c>
      <c r="AZ90" s="13">
        <f t="shared" si="47"/>
        <v>0.0032311427</v>
      </c>
      <c r="BA90" s="12"/>
      <c r="BB90" s="13"/>
      <c r="BD90" s="1">
        <v>234</v>
      </c>
      <c r="BE90" s="4">
        <f t="shared" si="48"/>
        <v>1.1987504986155775</v>
      </c>
      <c r="BG90" s="1">
        <v>274</v>
      </c>
      <c r="BH90" s="4">
        <f t="shared" si="49"/>
        <v>1.2364789164763006</v>
      </c>
      <c r="BJ90" s="1">
        <v>314</v>
      </c>
      <c r="BK90" s="4">
        <f t="shared" si="50"/>
        <v>1.2753947653461586</v>
      </c>
      <c r="BM90" s="1">
        <v>354</v>
      </c>
      <c r="BN90" s="4">
        <f t="shared" si="51"/>
        <v>1.3155354173833673</v>
      </c>
      <c r="BQ90" s="4"/>
      <c r="BS90" s="1">
        <v>90</v>
      </c>
      <c r="BT90" s="4">
        <f t="shared" si="52"/>
        <v>0.0115074187</v>
      </c>
    </row>
    <row r="91" spans="45:72" ht="13.5">
      <c r="AS91" s="10">
        <v>235</v>
      </c>
      <c r="AT91" s="11">
        <f t="shared" si="44"/>
        <v>0.0046562191</v>
      </c>
      <c r="AU91" s="10">
        <v>275</v>
      </c>
      <c r="AV91" s="11">
        <f t="shared" si="45"/>
        <v>0.0040390211</v>
      </c>
      <c r="AW91" s="10">
        <v>315</v>
      </c>
      <c r="AX91" s="11">
        <f t="shared" si="46"/>
        <v>0.0035790779</v>
      </c>
      <c r="AY91" s="10">
        <v>355</v>
      </c>
      <c r="AZ91" s="11">
        <f t="shared" si="47"/>
        <v>0.0032232321</v>
      </c>
      <c r="BA91" s="10"/>
      <c r="BB91" s="11"/>
      <c r="BD91" s="1">
        <v>235</v>
      </c>
      <c r="BE91" s="4">
        <f t="shared" si="48"/>
        <v>1.1996795302520045</v>
      </c>
      <c r="BG91" s="1">
        <v>275</v>
      </c>
      <c r="BH91" s="4">
        <f t="shared" si="49"/>
        <v>1.2374371876365697</v>
      </c>
      <c r="BJ91" s="1">
        <v>315</v>
      </c>
      <c r="BK91" s="4">
        <f t="shared" si="50"/>
        <v>1.2763831962893017</v>
      </c>
      <c r="BM91" s="1">
        <v>355</v>
      </c>
      <c r="BN91" s="4">
        <f t="shared" si="51"/>
        <v>1.3165549573318394</v>
      </c>
      <c r="BQ91" s="4"/>
      <c r="BS91" s="1">
        <v>91</v>
      </c>
      <c r="BT91" s="4">
        <f t="shared" si="52"/>
        <v>0.0113853213</v>
      </c>
    </row>
    <row r="92" spans="45:72" ht="13.5">
      <c r="AS92" s="8">
        <v>236</v>
      </c>
      <c r="AT92" s="9">
        <f t="shared" si="44"/>
        <v>0.004638231</v>
      </c>
      <c r="AU92" s="8">
        <v>276</v>
      </c>
      <c r="AV92" s="9">
        <f t="shared" si="45"/>
        <v>0.0040258907</v>
      </c>
      <c r="AW92" s="8">
        <v>316</v>
      </c>
      <c r="AX92" s="9">
        <f t="shared" si="46"/>
        <v>0.0035690776</v>
      </c>
      <c r="AY92" s="8">
        <v>356</v>
      </c>
      <c r="AZ92" s="9">
        <f t="shared" si="47"/>
        <v>0.0032153662</v>
      </c>
      <c r="BA92" s="8"/>
      <c r="BB92" s="9"/>
      <c r="BD92" s="1">
        <v>236</v>
      </c>
      <c r="BE92" s="4">
        <f t="shared" si="48"/>
        <v>1.2006092818879497</v>
      </c>
      <c r="BG92" s="1">
        <v>276</v>
      </c>
      <c r="BH92" s="4">
        <f t="shared" si="49"/>
        <v>1.238396201456988</v>
      </c>
      <c r="BJ92" s="1">
        <v>316</v>
      </c>
      <c r="BK92" s="4">
        <f t="shared" si="50"/>
        <v>1.2773723932664258</v>
      </c>
      <c r="BM92" s="1">
        <v>356</v>
      </c>
      <c r="BN92" s="4">
        <f t="shared" si="51"/>
        <v>1.3175752874237714</v>
      </c>
      <c r="BQ92" s="4"/>
      <c r="BS92" s="1">
        <v>92</v>
      </c>
      <c r="BT92" s="4">
        <f t="shared" si="52"/>
        <v>0.0112658792</v>
      </c>
    </row>
    <row r="93" spans="45:72" ht="13.5">
      <c r="AS93" s="12">
        <v>237</v>
      </c>
      <c r="AT93" s="13">
        <f t="shared" si="44"/>
        <v>0.0046203952</v>
      </c>
      <c r="AU93" s="12">
        <v>277</v>
      </c>
      <c r="AV93" s="13">
        <f t="shared" si="45"/>
        <v>0.0040128555</v>
      </c>
      <c r="AW93" s="12">
        <v>317</v>
      </c>
      <c r="AX93" s="13">
        <f t="shared" si="46"/>
        <v>0.0035591408</v>
      </c>
      <c r="AY93" s="12">
        <v>357</v>
      </c>
      <c r="AZ93" s="13">
        <f t="shared" si="47"/>
        <v>0.0032075447</v>
      </c>
      <c r="BA93" s="12"/>
      <c r="BB93" s="13"/>
      <c r="BD93" s="1">
        <v>237</v>
      </c>
      <c r="BE93" s="4">
        <f t="shared" si="48"/>
        <v>1.2015397540814128</v>
      </c>
      <c r="BG93" s="1">
        <v>277</v>
      </c>
      <c r="BH93" s="4">
        <f t="shared" si="49"/>
        <v>1.239355958513117</v>
      </c>
      <c r="BJ93" s="1">
        <v>317</v>
      </c>
      <c r="BK93" s="4">
        <f t="shared" si="50"/>
        <v>1.2783623568712073</v>
      </c>
      <c r="BM93" s="1">
        <v>357</v>
      </c>
      <c r="BN93" s="4">
        <f t="shared" si="51"/>
        <v>1.3185964082715247</v>
      </c>
      <c r="BQ93" s="4"/>
      <c r="BS93" s="1">
        <v>93</v>
      </c>
      <c r="BT93" s="4">
        <f t="shared" si="52"/>
        <v>0.0111490069</v>
      </c>
    </row>
    <row r="94" spans="45:72" ht="13.5">
      <c r="AS94" s="12">
        <v>238</v>
      </c>
      <c r="AT94" s="13">
        <f t="shared" si="44"/>
        <v>0.0046027097</v>
      </c>
      <c r="AU94" s="12">
        <v>278</v>
      </c>
      <c r="AV94" s="13">
        <f t="shared" si="45"/>
        <v>0.0039999144</v>
      </c>
      <c r="AW94" s="12">
        <v>318</v>
      </c>
      <c r="AX94" s="13">
        <f t="shared" si="46"/>
        <v>0.0035492668</v>
      </c>
      <c r="AY94" s="12">
        <v>358</v>
      </c>
      <c r="AZ94" s="13">
        <f t="shared" si="47"/>
        <v>0.0031997671</v>
      </c>
      <c r="BA94" s="12"/>
      <c r="BB94" s="13"/>
      <c r="BD94" s="1">
        <v>238</v>
      </c>
      <c r="BE94" s="4">
        <f t="shared" si="48"/>
        <v>1.202470947390826</v>
      </c>
      <c r="BG94" s="1">
        <v>278</v>
      </c>
      <c r="BH94" s="4">
        <f t="shared" si="49"/>
        <v>1.2403164593809648</v>
      </c>
      <c r="BJ94" s="1">
        <v>318</v>
      </c>
      <c r="BK94" s="4">
        <f t="shared" si="50"/>
        <v>1.2793530876977823</v>
      </c>
      <c r="BM94" s="1">
        <v>358</v>
      </c>
      <c r="BN94" s="4">
        <f t="shared" si="51"/>
        <v>1.319618320487935</v>
      </c>
      <c r="BQ94" s="4"/>
      <c r="BS94" s="1">
        <v>94</v>
      </c>
      <c r="BT94" s="4">
        <f t="shared" si="52"/>
        <v>0.0110346223</v>
      </c>
    </row>
    <row r="95" spans="45:72" ht="13.5">
      <c r="AS95" s="12">
        <v>239</v>
      </c>
      <c r="AT95" s="13">
        <f t="shared" si="44"/>
        <v>0.0045851725</v>
      </c>
      <c r="AU95" s="12">
        <v>279</v>
      </c>
      <c r="AV95" s="13">
        <f t="shared" si="45"/>
        <v>0.0039870664</v>
      </c>
      <c r="AW95" s="12">
        <v>319</v>
      </c>
      <c r="AX95" s="13">
        <f t="shared" si="46"/>
        <v>0.003539455</v>
      </c>
      <c r="AY95" s="12">
        <v>359</v>
      </c>
      <c r="AZ95" s="13">
        <f t="shared" si="47"/>
        <v>0.0031920332</v>
      </c>
      <c r="BA95" s="12"/>
      <c r="BB95" s="13"/>
      <c r="BD95" s="1">
        <v>239</v>
      </c>
      <c r="BE95" s="4">
        <f t="shared" si="48"/>
        <v>1.203402862375054</v>
      </c>
      <c r="BG95" s="1">
        <v>279</v>
      </c>
      <c r="BH95" s="4">
        <f t="shared" si="49"/>
        <v>1.241277704636985</v>
      </c>
      <c r="BJ95" s="1">
        <v>319</v>
      </c>
      <c r="BK95" s="4">
        <f t="shared" si="50"/>
        <v>1.280344586340748</v>
      </c>
      <c r="BM95" s="1">
        <v>359</v>
      </c>
      <c r="BN95" s="4">
        <f t="shared" si="51"/>
        <v>1.3206410246863132</v>
      </c>
      <c r="BQ95" s="4"/>
      <c r="BS95" s="1">
        <v>95</v>
      </c>
      <c r="BT95" s="4">
        <f t="shared" si="52"/>
        <v>0.0109226469</v>
      </c>
    </row>
    <row r="96" spans="45:72" ht="13.5">
      <c r="AS96" s="10">
        <v>240</v>
      </c>
      <c r="AT96" s="11">
        <f t="shared" si="44"/>
        <v>0.004567782</v>
      </c>
      <c r="AU96" s="10">
        <v>280</v>
      </c>
      <c r="AV96" s="11">
        <f t="shared" si="45"/>
        <v>0.0039743105</v>
      </c>
      <c r="AW96" s="10">
        <v>320</v>
      </c>
      <c r="AX96" s="11">
        <f t="shared" si="46"/>
        <v>0.0035297049</v>
      </c>
      <c r="AY96" s="10">
        <v>360</v>
      </c>
      <c r="AZ96" s="11">
        <f t="shared" si="47"/>
        <v>0.0031843425</v>
      </c>
      <c r="BA96" s="10"/>
      <c r="BB96" s="11"/>
      <c r="BD96" s="1">
        <v>240</v>
      </c>
      <c r="BE96" s="4">
        <f t="shared" si="48"/>
        <v>1.2043354995933946</v>
      </c>
      <c r="BG96" s="1">
        <v>280</v>
      </c>
      <c r="BH96" s="4">
        <f t="shared" si="49"/>
        <v>1.2422396948580785</v>
      </c>
      <c r="BJ96" s="1">
        <v>320</v>
      </c>
      <c r="BK96" s="4">
        <f t="shared" si="50"/>
        <v>1.2813368533951621</v>
      </c>
      <c r="BM96" s="1">
        <v>360</v>
      </c>
      <c r="BN96" s="4">
        <f t="shared" si="51"/>
        <v>1.321664521480445</v>
      </c>
      <c r="BQ96" s="4"/>
      <c r="BS96" s="1">
        <v>96</v>
      </c>
      <c r="BT96" s="4">
        <f t="shared" si="52"/>
        <v>0.0108130053</v>
      </c>
    </row>
    <row r="97" spans="71:72" ht="13.5">
      <c r="BS97" s="1">
        <v>97</v>
      </c>
      <c r="BT97" s="4">
        <f t="shared" si="52"/>
        <v>0.0107056254</v>
      </c>
    </row>
    <row r="98" spans="71:72" ht="13.5">
      <c r="BS98" s="1">
        <v>98</v>
      </c>
      <c r="BT98" s="4">
        <f t="shared" si="52"/>
        <v>0.0106004379</v>
      </c>
    </row>
    <row r="99" spans="71:72" ht="13.5">
      <c r="BS99" s="1">
        <v>99</v>
      </c>
      <c r="BT99" s="4">
        <f t="shared" si="52"/>
        <v>0.0104973765</v>
      </c>
    </row>
    <row r="100" spans="71:72" ht="13.5">
      <c r="BS100" s="1">
        <v>100</v>
      </c>
      <c r="BT100" s="4">
        <f t="shared" si="52"/>
        <v>0.0103963773</v>
      </c>
    </row>
    <row r="101" spans="71:72" ht="13.5">
      <c r="BS101" s="1">
        <v>101</v>
      </c>
      <c r="BT101" s="4">
        <f t="shared" si="52"/>
        <v>0.010297379</v>
      </c>
    </row>
    <row r="102" spans="71:72" ht="13.5">
      <c r="BS102" s="1">
        <v>102</v>
      </c>
      <c r="BT102" s="4">
        <f t="shared" si="52"/>
        <v>0.0102003229</v>
      </c>
    </row>
    <row r="103" spans="71:72" ht="13.5">
      <c r="BS103" s="1">
        <v>103</v>
      </c>
      <c r="BT103" s="4">
        <f t="shared" si="52"/>
        <v>0.0101051523</v>
      </c>
    </row>
    <row r="104" spans="71:72" ht="13.5">
      <c r="BS104" s="1">
        <v>104</v>
      </c>
      <c r="BT104" s="4">
        <f t="shared" si="52"/>
        <v>0.0100118129</v>
      </c>
    </row>
    <row r="105" spans="71:72" ht="13.5">
      <c r="BS105" s="1">
        <v>105</v>
      </c>
      <c r="BT105" s="4">
        <f t="shared" si="52"/>
        <v>0.0099202524</v>
      </c>
    </row>
    <row r="106" spans="71:72" ht="13.5">
      <c r="BS106" s="1">
        <v>106</v>
      </c>
      <c r="BT106" s="4">
        <f t="shared" si="52"/>
        <v>0.0098304203</v>
      </c>
    </row>
    <row r="107" spans="71:72" ht="13.5">
      <c r="BS107" s="1">
        <v>107</v>
      </c>
      <c r="BT107" s="4">
        <f t="shared" si="52"/>
        <v>0.0097422683</v>
      </c>
    </row>
    <row r="108" spans="71:72" ht="13.5">
      <c r="BS108" s="1">
        <v>108</v>
      </c>
      <c r="BT108" s="4">
        <f t="shared" si="52"/>
        <v>0.0096557497</v>
      </c>
    </row>
    <row r="109" spans="71:72" ht="13.5">
      <c r="BS109" s="1">
        <v>109</v>
      </c>
      <c r="BT109" s="4">
        <f t="shared" si="52"/>
        <v>0.0095708194</v>
      </c>
    </row>
    <row r="110" spans="71:72" ht="13.5">
      <c r="BS110" s="1">
        <v>110</v>
      </c>
      <c r="BT110" s="4">
        <f t="shared" si="52"/>
        <v>0.0094874343</v>
      </c>
    </row>
    <row r="111" spans="71:72" ht="13.5">
      <c r="BS111" s="1">
        <v>111</v>
      </c>
      <c r="BT111" s="4">
        <f t="shared" si="52"/>
        <v>0.0094055525</v>
      </c>
    </row>
    <row r="112" spans="71:72" ht="13.5">
      <c r="BS112" s="1">
        <v>112</v>
      </c>
      <c r="BT112" s="4">
        <f t="shared" si="52"/>
        <v>0.0093251338</v>
      </c>
    </row>
    <row r="113" spans="71:72" ht="13.5">
      <c r="BS113" s="1">
        <v>113</v>
      </c>
      <c r="BT113" s="4">
        <f t="shared" si="52"/>
        <v>0.0092461393</v>
      </c>
    </row>
    <row r="114" spans="71:72" ht="13.5">
      <c r="BS114" s="1">
        <v>114</v>
      </c>
      <c r="BT114" s="4">
        <f t="shared" si="52"/>
        <v>0.0091685315</v>
      </c>
    </row>
    <row r="115" spans="71:72" ht="13.5">
      <c r="BS115" s="1">
        <v>115</v>
      </c>
      <c r="BT115" s="4">
        <f t="shared" si="52"/>
        <v>0.0090922743</v>
      </c>
    </row>
    <row r="116" spans="71:72" ht="13.5">
      <c r="BS116" s="1">
        <v>116</v>
      </c>
      <c r="BT116" s="4">
        <f t="shared" si="52"/>
        <v>0.0090173328</v>
      </c>
    </row>
    <row r="117" spans="71:72" ht="13.5">
      <c r="BS117" s="1">
        <v>117</v>
      </c>
      <c r="BT117" s="4">
        <f t="shared" si="52"/>
        <v>0.0089436731</v>
      </c>
    </row>
    <row r="118" spans="71:72" ht="13.5">
      <c r="BS118" s="1">
        <v>118</v>
      </c>
      <c r="BT118" s="4">
        <f t="shared" si="52"/>
        <v>0.0088712628</v>
      </c>
    </row>
    <row r="119" spans="71:72" ht="13.5">
      <c r="BS119" s="1">
        <v>119</v>
      </c>
      <c r="BT119" s="4">
        <f t="shared" si="52"/>
        <v>0.0088000703</v>
      </c>
    </row>
    <row r="120" spans="71:72" ht="13.5">
      <c r="BS120" s="1">
        <v>120</v>
      </c>
      <c r="BT120" s="4">
        <f t="shared" si="52"/>
        <v>0.0087300651</v>
      </c>
    </row>
    <row r="121" spans="71:72" ht="13.5">
      <c r="BS121" s="1">
        <v>121</v>
      </c>
      <c r="BT121" s="4">
        <f>ROUND($BE$2*BN7/(BN7-1),10)</f>
        <v>0.0086612179</v>
      </c>
    </row>
    <row r="122" spans="71:72" ht="13.5">
      <c r="BS122" s="1">
        <v>122</v>
      </c>
      <c r="BT122" s="4">
        <f aca="true" t="shared" si="53" ref="BT122:BT160">ROUND($BE$2*BN8/(BN8-1),10)</f>
        <v>0.0085935002</v>
      </c>
    </row>
    <row r="123" spans="71:72" ht="13.5">
      <c r="BS123" s="1">
        <v>123</v>
      </c>
      <c r="BT123" s="4">
        <f t="shared" si="53"/>
        <v>0.0085268844</v>
      </c>
    </row>
    <row r="124" spans="71:72" ht="13.5">
      <c r="BS124" s="1">
        <v>124</v>
      </c>
      <c r="BT124" s="4">
        <f t="shared" si="53"/>
        <v>0.0084613438</v>
      </c>
    </row>
    <row r="125" spans="71:72" ht="13.5">
      <c r="BS125" s="1">
        <v>125</v>
      </c>
      <c r="BT125" s="4">
        <f t="shared" si="53"/>
        <v>0.0083968527</v>
      </c>
    </row>
    <row r="126" spans="71:72" ht="13.5">
      <c r="BS126" s="1">
        <v>126</v>
      </c>
      <c r="BT126" s="4">
        <f t="shared" si="53"/>
        <v>0.0083333861</v>
      </c>
    </row>
    <row r="127" spans="71:72" ht="13.5">
      <c r="BS127" s="1">
        <v>127</v>
      </c>
      <c r="BT127" s="4">
        <f t="shared" si="53"/>
        <v>0.0082709197</v>
      </c>
    </row>
    <row r="128" spans="71:72" ht="13.5">
      <c r="BS128" s="1">
        <v>128</v>
      </c>
      <c r="BT128" s="4">
        <f t="shared" si="53"/>
        <v>0.0082094301</v>
      </c>
    </row>
    <row r="129" spans="71:72" ht="13.5">
      <c r="BS129" s="1">
        <v>129</v>
      </c>
      <c r="BT129" s="4">
        <f t="shared" si="53"/>
        <v>0.0081488946</v>
      </c>
    </row>
    <row r="130" spans="71:72" ht="13.5">
      <c r="BS130" s="1">
        <v>130</v>
      </c>
      <c r="BT130" s="4">
        <f t="shared" si="53"/>
        <v>0.0080892912</v>
      </c>
    </row>
    <row r="131" spans="71:72" ht="13.5">
      <c r="BS131" s="1">
        <v>131</v>
      </c>
      <c r="BT131" s="4">
        <f t="shared" si="53"/>
        <v>0.0080305986</v>
      </c>
    </row>
    <row r="132" spans="71:72" ht="13.5">
      <c r="BS132" s="1">
        <v>132</v>
      </c>
      <c r="BT132" s="4">
        <f t="shared" si="53"/>
        <v>0.007972796</v>
      </c>
    </row>
    <row r="133" spans="71:72" ht="13.5">
      <c r="BS133" s="1">
        <v>133</v>
      </c>
      <c r="BT133" s="4">
        <f t="shared" si="53"/>
        <v>0.0079158633</v>
      </c>
    </row>
    <row r="134" spans="71:72" ht="13.5">
      <c r="BS134" s="1">
        <v>134</v>
      </c>
      <c r="BT134" s="4">
        <f t="shared" si="53"/>
        <v>0.0078597812</v>
      </c>
    </row>
    <row r="135" spans="71:72" ht="13.5">
      <c r="BS135" s="1">
        <v>135</v>
      </c>
      <c r="BT135" s="4">
        <f t="shared" si="53"/>
        <v>0.0078045306</v>
      </c>
    </row>
    <row r="136" spans="71:72" ht="13.5">
      <c r="BS136" s="1">
        <v>136</v>
      </c>
      <c r="BT136" s="4">
        <f t="shared" si="53"/>
        <v>0.0077500933</v>
      </c>
    </row>
    <row r="137" spans="71:72" ht="13.5">
      <c r="BS137" s="1">
        <v>137</v>
      </c>
      <c r="BT137" s="4">
        <f t="shared" si="53"/>
        <v>0.0076964514</v>
      </c>
    </row>
    <row r="138" spans="71:72" ht="13.5">
      <c r="BS138" s="1">
        <v>138</v>
      </c>
      <c r="BT138" s="4">
        <f t="shared" si="53"/>
        <v>0.0076435876</v>
      </c>
    </row>
    <row r="139" spans="71:72" ht="13.5">
      <c r="BS139" s="1">
        <v>139</v>
      </c>
      <c r="BT139" s="4">
        <f t="shared" si="53"/>
        <v>0.0075914852</v>
      </c>
    </row>
    <row r="140" spans="71:72" ht="13.5">
      <c r="BS140" s="1">
        <v>140</v>
      </c>
      <c r="BT140" s="4">
        <f t="shared" si="53"/>
        <v>0.0075401278</v>
      </c>
    </row>
    <row r="141" spans="71:72" ht="13.5">
      <c r="BS141" s="1">
        <v>141</v>
      </c>
      <c r="BT141" s="4">
        <f t="shared" si="53"/>
        <v>0.0074894997</v>
      </c>
    </row>
    <row r="142" spans="71:72" ht="13.5">
      <c r="BS142" s="1">
        <v>142</v>
      </c>
      <c r="BT142" s="4">
        <f t="shared" si="53"/>
        <v>0.0074395853</v>
      </c>
    </row>
    <row r="143" spans="71:72" ht="13.5">
      <c r="BS143" s="1">
        <v>143</v>
      </c>
      <c r="BT143" s="4">
        <f t="shared" si="53"/>
        <v>0.0073903696</v>
      </c>
    </row>
    <row r="144" spans="71:72" ht="13.5">
      <c r="BS144" s="1">
        <v>144</v>
      </c>
      <c r="BT144" s="4">
        <f t="shared" si="53"/>
        <v>0.0073418383</v>
      </c>
    </row>
    <row r="145" spans="71:72" ht="13.5">
      <c r="BS145" s="1">
        <v>145</v>
      </c>
      <c r="BT145" s="4">
        <f t="shared" si="53"/>
        <v>0.007293977</v>
      </c>
    </row>
    <row r="146" spans="71:72" ht="13.5">
      <c r="BS146" s="1">
        <v>146</v>
      </c>
      <c r="BT146" s="4">
        <f t="shared" si="53"/>
        <v>0.0072467721</v>
      </c>
    </row>
    <row r="147" spans="71:72" ht="13.5">
      <c r="BS147" s="1">
        <v>147</v>
      </c>
      <c r="BT147" s="4">
        <f t="shared" si="53"/>
        <v>0.00720021</v>
      </c>
    </row>
    <row r="148" spans="71:72" ht="13.5">
      <c r="BS148" s="1">
        <v>148</v>
      </c>
      <c r="BT148" s="4">
        <f t="shared" si="53"/>
        <v>0.0071542779</v>
      </c>
    </row>
    <row r="149" spans="71:72" ht="13.5">
      <c r="BS149" s="1">
        <v>149</v>
      </c>
      <c r="BT149" s="4">
        <f t="shared" si="53"/>
        <v>0.0071089629</v>
      </c>
    </row>
    <row r="150" spans="71:72" ht="13.5">
      <c r="BS150" s="1">
        <v>150</v>
      </c>
      <c r="BT150" s="4">
        <f t="shared" si="53"/>
        <v>0.0070642529</v>
      </c>
    </row>
    <row r="151" spans="71:72" ht="13.5">
      <c r="BS151" s="1">
        <v>151</v>
      </c>
      <c r="BT151" s="4">
        <f t="shared" si="53"/>
        <v>0.0070201357</v>
      </c>
    </row>
    <row r="152" spans="71:72" ht="13.5">
      <c r="BS152" s="1">
        <v>152</v>
      </c>
      <c r="BT152" s="4">
        <f t="shared" si="53"/>
        <v>0.0069765996</v>
      </c>
    </row>
    <row r="153" spans="71:72" ht="13.5">
      <c r="BS153" s="1">
        <v>153</v>
      </c>
      <c r="BT153" s="4">
        <f t="shared" si="53"/>
        <v>0.0069336333</v>
      </c>
    </row>
    <row r="154" spans="71:72" ht="13.5">
      <c r="BS154" s="1">
        <v>154</v>
      </c>
      <c r="BT154" s="4">
        <f t="shared" si="53"/>
        <v>0.0068912256</v>
      </c>
    </row>
    <row r="155" spans="71:72" ht="13.5">
      <c r="BS155" s="1">
        <v>155</v>
      </c>
      <c r="BT155" s="4">
        <f t="shared" si="53"/>
        <v>0.0068493658</v>
      </c>
    </row>
    <row r="156" spans="71:72" ht="13.5">
      <c r="BS156" s="1">
        <v>156</v>
      </c>
      <c r="BT156" s="4">
        <f t="shared" si="53"/>
        <v>0.0068080433</v>
      </c>
    </row>
    <row r="157" spans="71:72" ht="13.5">
      <c r="BS157" s="1">
        <v>157</v>
      </c>
      <c r="BT157" s="4">
        <f t="shared" si="53"/>
        <v>0.0067672478</v>
      </c>
    </row>
    <row r="158" spans="71:72" ht="13.5">
      <c r="BS158" s="1">
        <v>158</v>
      </c>
      <c r="BT158" s="4">
        <f t="shared" si="53"/>
        <v>0.0067269693</v>
      </c>
    </row>
    <row r="159" spans="71:72" ht="13.5">
      <c r="BS159" s="1">
        <v>159</v>
      </c>
      <c r="BT159" s="4">
        <f t="shared" si="53"/>
        <v>0.0066871982</v>
      </c>
    </row>
    <row r="160" spans="71:72" ht="13.5">
      <c r="BS160" s="1">
        <v>160</v>
      </c>
      <c r="BT160" s="4">
        <f t="shared" si="53"/>
        <v>0.0066479247</v>
      </c>
    </row>
    <row r="161" spans="71:72" ht="13.5">
      <c r="BS161" s="1">
        <v>161</v>
      </c>
      <c r="BT161" s="4">
        <f>ROUND($BE$2*BQ7/(BQ7-1),10)</f>
        <v>0.0066091398</v>
      </c>
    </row>
    <row r="162" spans="71:72" ht="13.5">
      <c r="BS162" s="1">
        <v>162</v>
      </c>
      <c r="BT162" s="4">
        <f aca="true" t="shared" si="54" ref="BT162:BT200">ROUND($BE$2*BQ8/(BQ8-1),10)</f>
        <v>0.0065708343</v>
      </c>
    </row>
    <row r="163" spans="71:72" ht="13.5">
      <c r="BS163" s="1">
        <v>163</v>
      </c>
      <c r="BT163" s="4">
        <f t="shared" si="54"/>
        <v>0.0065329995</v>
      </c>
    </row>
    <row r="164" spans="71:72" ht="13.5">
      <c r="BS164" s="1">
        <v>164</v>
      </c>
      <c r="BT164" s="4">
        <f t="shared" si="54"/>
        <v>0.0064956266</v>
      </c>
    </row>
    <row r="165" spans="71:72" ht="13.5">
      <c r="BS165" s="1">
        <v>165</v>
      </c>
      <c r="BT165" s="4">
        <f t="shared" si="54"/>
        <v>0.0064587074</v>
      </c>
    </row>
    <row r="166" spans="71:72" ht="13.5">
      <c r="BS166" s="1">
        <v>166</v>
      </c>
      <c r="BT166" s="4">
        <f t="shared" si="54"/>
        <v>0.0064222336</v>
      </c>
    </row>
    <row r="167" spans="71:72" ht="13.5">
      <c r="BS167" s="1">
        <v>167</v>
      </c>
      <c r="BT167" s="4">
        <f t="shared" si="54"/>
        <v>0.0063861971</v>
      </c>
    </row>
    <row r="168" spans="71:72" ht="13.5">
      <c r="BS168" s="1">
        <v>168</v>
      </c>
      <c r="BT168" s="4">
        <f t="shared" si="54"/>
        <v>0.0063505903</v>
      </c>
    </row>
    <row r="169" spans="71:72" ht="13.5">
      <c r="BS169" s="1">
        <v>169</v>
      </c>
      <c r="BT169" s="4">
        <f t="shared" si="54"/>
        <v>0.0063154055</v>
      </c>
    </row>
    <row r="170" spans="71:72" ht="13.5">
      <c r="BS170" s="1">
        <v>170</v>
      </c>
      <c r="BT170" s="4">
        <f t="shared" si="54"/>
        <v>0.0062806352</v>
      </c>
    </row>
    <row r="171" spans="71:72" ht="13.5">
      <c r="BS171" s="1">
        <v>171</v>
      </c>
      <c r="BT171" s="4">
        <f t="shared" si="54"/>
        <v>0.0062462721</v>
      </c>
    </row>
    <row r="172" spans="71:72" ht="13.5">
      <c r="BS172" s="1">
        <v>172</v>
      </c>
      <c r="BT172" s="4">
        <f t="shared" si="54"/>
        <v>0.0062123092</v>
      </c>
    </row>
    <row r="173" spans="71:72" ht="13.5">
      <c r="BS173" s="1">
        <v>173</v>
      </c>
      <c r="BT173" s="4">
        <f t="shared" si="54"/>
        <v>0.0061787395</v>
      </c>
    </row>
    <row r="174" spans="71:72" ht="13.5">
      <c r="BS174" s="1">
        <v>174</v>
      </c>
      <c r="BT174" s="4">
        <f t="shared" si="54"/>
        <v>0.0061455562</v>
      </c>
    </row>
    <row r="175" spans="71:72" ht="13.5">
      <c r="BS175" s="1">
        <v>175</v>
      </c>
      <c r="BT175" s="4">
        <f t="shared" si="54"/>
        <v>0.0061127528</v>
      </c>
    </row>
    <row r="176" spans="71:72" ht="13.5">
      <c r="BS176" s="1">
        <v>176</v>
      </c>
      <c r="BT176" s="4">
        <f t="shared" si="54"/>
        <v>0.0060803226</v>
      </c>
    </row>
    <row r="177" spans="71:72" ht="13.5">
      <c r="BS177" s="1">
        <v>177</v>
      </c>
      <c r="BT177" s="4">
        <f t="shared" si="54"/>
        <v>0.0060482595</v>
      </c>
    </row>
    <row r="178" spans="71:72" ht="13.5">
      <c r="BS178" s="1">
        <v>178</v>
      </c>
      <c r="BT178" s="4">
        <f t="shared" si="54"/>
        <v>0.0060165572</v>
      </c>
    </row>
    <row r="179" spans="71:72" ht="13.5">
      <c r="BS179" s="1">
        <v>179</v>
      </c>
      <c r="BT179" s="4">
        <f t="shared" si="54"/>
        <v>0.0059852097</v>
      </c>
    </row>
    <row r="180" spans="71:72" ht="13.5">
      <c r="BS180" s="1">
        <v>180</v>
      </c>
      <c r="BT180" s="4">
        <f t="shared" si="54"/>
        <v>0.005954211</v>
      </c>
    </row>
    <row r="181" spans="71:72" ht="13.5">
      <c r="BS181" s="1">
        <v>181</v>
      </c>
      <c r="BT181" s="4">
        <f t="shared" si="54"/>
        <v>0.0059235554</v>
      </c>
    </row>
    <row r="182" spans="71:72" ht="13.5">
      <c r="BS182" s="1">
        <v>182</v>
      </c>
      <c r="BT182" s="4">
        <f t="shared" si="54"/>
        <v>0.0058932373</v>
      </c>
    </row>
    <row r="183" spans="71:72" ht="13.5">
      <c r="BS183" s="1">
        <v>183</v>
      </c>
      <c r="BT183" s="4">
        <f t="shared" si="54"/>
        <v>0.005863251</v>
      </c>
    </row>
    <row r="184" spans="71:72" ht="13.5">
      <c r="BS184" s="1">
        <v>184</v>
      </c>
      <c r="BT184" s="4">
        <f t="shared" si="54"/>
        <v>0.0058335912</v>
      </c>
    </row>
    <row r="185" spans="71:72" ht="13.5">
      <c r="BS185" s="1">
        <v>185</v>
      </c>
      <c r="BT185" s="4">
        <f t="shared" si="54"/>
        <v>0.0058042526</v>
      </c>
    </row>
    <row r="186" spans="71:72" ht="13.5">
      <c r="BS186" s="1">
        <v>186</v>
      </c>
      <c r="BT186" s="4">
        <f t="shared" si="54"/>
        <v>0.00577523</v>
      </c>
    </row>
    <row r="187" spans="71:72" ht="13.5">
      <c r="BS187" s="1">
        <v>187</v>
      </c>
      <c r="BT187" s="4">
        <f t="shared" si="54"/>
        <v>0.0057465184</v>
      </c>
    </row>
    <row r="188" spans="71:72" ht="13.5">
      <c r="BS188" s="1">
        <v>188</v>
      </c>
      <c r="BT188" s="4">
        <f t="shared" si="54"/>
        <v>0.0057181127</v>
      </c>
    </row>
    <row r="189" spans="71:72" ht="13.5">
      <c r="BS189" s="1">
        <v>189</v>
      </c>
      <c r="BT189" s="4">
        <f t="shared" si="54"/>
        <v>0.0056900081</v>
      </c>
    </row>
    <row r="190" spans="71:72" ht="13.5">
      <c r="BS190" s="1">
        <v>190</v>
      </c>
      <c r="BT190" s="4">
        <f t="shared" si="54"/>
        <v>0.0056621999</v>
      </c>
    </row>
    <row r="191" spans="71:72" ht="13.5">
      <c r="BS191" s="1">
        <v>191</v>
      </c>
      <c r="BT191" s="4">
        <f t="shared" si="54"/>
        <v>0.0056346834</v>
      </c>
    </row>
    <row r="192" spans="71:72" ht="13.5">
      <c r="BS192" s="1">
        <v>192</v>
      </c>
      <c r="BT192" s="4">
        <f t="shared" si="54"/>
        <v>0.005607454</v>
      </c>
    </row>
    <row r="193" spans="71:72" ht="13.5">
      <c r="BS193" s="1">
        <v>193</v>
      </c>
      <c r="BT193" s="4">
        <f t="shared" si="54"/>
        <v>0.0055805074</v>
      </c>
    </row>
    <row r="194" spans="71:72" ht="13.5">
      <c r="BS194" s="1">
        <v>194</v>
      </c>
      <c r="BT194" s="4">
        <f t="shared" si="54"/>
        <v>0.005553839</v>
      </c>
    </row>
    <row r="195" spans="71:72" ht="13.5">
      <c r="BS195" s="1">
        <v>195</v>
      </c>
      <c r="BT195" s="4">
        <f t="shared" si="54"/>
        <v>0.0055274447</v>
      </c>
    </row>
    <row r="196" spans="71:72" ht="13.5">
      <c r="BS196" s="1">
        <v>196</v>
      </c>
      <c r="BT196" s="4">
        <f t="shared" si="54"/>
        <v>0.0055013202</v>
      </c>
    </row>
    <row r="197" spans="71:72" ht="13.5">
      <c r="BS197" s="1">
        <v>197</v>
      </c>
      <c r="BT197" s="4">
        <f t="shared" si="54"/>
        <v>0.0054754615</v>
      </c>
    </row>
    <row r="198" spans="71:72" ht="13.5">
      <c r="BS198" s="1">
        <v>198</v>
      </c>
      <c r="BT198" s="4">
        <f t="shared" si="54"/>
        <v>0.0054498645</v>
      </c>
    </row>
    <row r="199" spans="71:72" ht="13.5">
      <c r="BS199" s="1">
        <v>199</v>
      </c>
      <c r="BT199" s="4">
        <f t="shared" si="54"/>
        <v>0.0054245252</v>
      </c>
    </row>
    <row r="200" spans="71:72" ht="13.5">
      <c r="BS200" s="1">
        <v>200</v>
      </c>
      <c r="BT200" s="4">
        <f t="shared" si="54"/>
        <v>0.0053994398</v>
      </c>
    </row>
    <row r="201" spans="71:72" ht="13.5">
      <c r="BS201" s="1">
        <v>201</v>
      </c>
      <c r="BT201" s="4">
        <f>ROUND($BE$52*BE57/(BE57-1),10)</f>
        <v>0.0053746045</v>
      </c>
    </row>
    <row r="202" spans="71:72" ht="13.5">
      <c r="BS202" s="1">
        <v>202</v>
      </c>
      <c r="BT202" s="4">
        <f aca="true" t="shared" si="55" ref="BT202:BT240">ROUND($BE$52*BE58/(BE58-1),10)</f>
        <v>0.0053500156</v>
      </c>
    </row>
    <row r="203" spans="71:72" ht="13.5">
      <c r="BS203" s="1">
        <v>203</v>
      </c>
      <c r="BT203" s="4">
        <f t="shared" si="55"/>
        <v>0.0053256694</v>
      </c>
    </row>
    <row r="204" spans="71:72" ht="13.5">
      <c r="BS204" s="1">
        <v>204</v>
      </c>
      <c r="BT204" s="4">
        <f t="shared" si="55"/>
        <v>0.0053015625</v>
      </c>
    </row>
    <row r="205" spans="71:72" ht="13.5">
      <c r="BS205" s="1">
        <v>205</v>
      </c>
      <c r="BT205" s="4">
        <f t="shared" si="55"/>
        <v>0.0052776912</v>
      </c>
    </row>
    <row r="206" spans="71:72" ht="13.5">
      <c r="BS206" s="1">
        <v>206</v>
      </c>
      <c r="BT206" s="4">
        <f t="shared" si="55"/>
        <v>0.0052540521</v>
      </c>
    </row>
    <row r="207" spans="71:72" ht="13.5">
      <c r="BS207" s="1">
        <v>207</v>
      </c>
      <c r="BT207" s="4">
        <f t="shared" si="55"/>
        <v>0.0052306419</v>
      </c>
    </row>
    <row r="208" spans="71:72" ht="13.5">
      <c r="BS208" s="1">
        <v>208</v>
      </c>
      <c r="BT208" s="4">
        <f t="shared" si="55"/>
        <v>0.0052074573</v>
      </c>
    </row>
    <row r="209" spans="71:72" ht="13.5">
      <c r="BS209" s="1">
        <v>209</v>
      </c>
      <c r="BT209" s="4">
        <f t="shared" si="55"/>
        <v>0.0051844951</v>
      </c>
    </row>
    <row r="210" spans="71:72" ht="13.5">
      <c r="BS210" s="1">
        <v>210</v>
      </c>
      <c r="BT210" s="4">
        <f t="shared" si="55"/>
        <v>0.005161752</v>
      </c>
    </row>
    <row r="211" spans="71:72" ht="13.5">
      <c r="BS211" s="1">
        <v>211</v>
      </c>
      <c r="BT211" s="4">
        <f t="shared" si="55"/>
        <v>0.0051392249</v>
      </c>
    </row>
    <row r="212" spans="71:72" ht="13.5">
      <c r="BS212" s="1">
        <v>212</v>
      </c>
      <c r="BT212" s="4">
        <f t="shared" si="55"/>
        <v>0.0051169109</v>
      </c>
    </row>
    <row r="213" spans="71:72" ht="13.5">
      <c r="BS213" s="1">
        <v>213</v>
      </c>
      <c r="BT213" s="4">
        <f t="shared" si="55"/>
        <v>0.0050948068</v>
      </c>
    </row>
    <row r="214" spans="71:72" ht="13.5">
      <c r="BS214" s="1">
        <v>214</v>
      </c>
      <c r="BT214" s="4">
        <f t="shared" si="55"/>
        <v>0.0050729098</v>
      </c>
    </row>
    <row r="215" spans="71:72" ht="13.5">
      <c r="BS215" s="1">
        <v>215</v>
      </c>
      <c r="BT215" s="4">
        <f t="shared" si="55"/>
        <v>0.0050512169</v>
      </c>
    </row>
    <row r="216" spans="71:72" ht="13.5">
      <c r="BS216" s="1">
        <v>216</v>
      </c>
      <c r="BT216" s="4">
        <f t="shared" si="55"/>
        <v>0.0050297254</v>
      </c>
    </row>
    <row r="217" spans="71:72" ht="13.5">
      <c r="BS217" s="1">
        <v>217</v>
      </c>
      <c r="BT217" s="4">
        <f t="shared" si="55"/>
        <v>0.0050084324</v>
      </c>
    </row>
    <row r="218" spans="71:72" ht="13.5">
      <c r="BS218" s="1">
        <v>218</v>
      </c>
      <c r="BT218" s="4">
        <f t="shared" si="55"/>
        <v>0.0049873352</v>
      </c>
    </row>
    <row r="219" spans="71:72" ht="13.5">
      <c r="BS219" s="1">
        <v>219</v>
      </c>
      <c r="BT219" s="4">
        <f t="shared" si="55"/>
        <v>0.0049664311</v>
      </c>
    </row>
    <row r="220" spans="71:72" ht="13.5">
      <c r="BS220" s="1">
        <v>220</v>
      </c>
      <c r="BT220" s="4">
        <f t="shared" si="55"/>
        <v>0.0049457176</v>
      </c>
    </row>
    <row r="221" spans="71:72" ht="13.5">
      <c r="BS221" s="1">
        <v>221</v>
      </c>
      <c r="BT221" s="4">
        <f t="shared" si="55"/>
        <v>0.0049251919</v>
      </c>
    </row>
    <row r="222" spans="71:72" ht="13.5">
      <c r="BS222" s="1">
        <v>222</v>
      </c>
      <c r="BT222" s="4">
        <f t="shared" si="55"/>
        <v>0.0049048516</v>
      </c>
    </row>
    <row r="223" spans="71:72" ht="13.5">
      <c r="BS223" s="1">
        <v>223</v>
      </c>
      <c r="BT223" s="4">
        <f t="shared" si="55"/>
        <v>0.0048846941</v>
      </c>
    </row>
    <row r="224" spans="71:72" ht="13.5">
      <c r="BS224" s="1">
        <v>224</v>
      </c>
      <c r="BT224" s="4">
        <f t="shared" si="55"/>
        <v>0.0048647171</v>
      </c>
    </row>
    <row r="225" spans="71:72" ht="13.5">
      <c r="BS225" s="1">
        <v>225</v>
      </c>
      <c r="BT225" s="4">
        <f t="shared" si="55"/>
        <v>0.0048449181</v>
      </c>
    </row>
    <row r="226" spans="71:72" ht="13.5">
      <c r="BS226" s="1">
        <v>226</v>
      </c>
      <c r="BT226" s="4">
        <f t="shared" si="55"/>
        <v>0.0048252948</v>
      </c>
    </row>
    <row r="227" spans="71:72" ht="13.5">
      <c r="BS227" s="1">
        <v>227</v>
      </c>
      <c r="BT227" s="4">
        <f t="shared" si="55"/>
        <v>0.0048058447</v>
      </c>
    </row>
    <row r="228" spans="71:72" ht="13.5">
      <c r="BS228" s="1">
        <v>228</v>
      </c>
      <c r="BT228" s="4">
        <f t="shared" si="55"/>
        <v>0.0047865658</v>
      </c>
    </row>
    <row r="229" spans="71:72" ht="13.5">
      <c r="BS229" s="1">
        <v>229</v>
      </c>
      <c r="BT229" s="4">
        <f t="shared" si="55"/>
        <v>0.0047674556</v>
      </c>
    </row>
    <row r="230" spans="71:72" ht="13.5">
      <c r="BS230" s="1">
        <v>230</v>
      </c>
      <c r="BT230" s="4">
        <f t="shared" si="55"/>
        <v>0.0047485121</v>
      </c>
    </row>
    <row r="231" spans="71:72" ht="13.5">
      <c r="BS231" s="1">
        <v>231</v>
      </c>
      <c r="BT231" s="4">
        <f t="shared" si="55"/>
        <v>0.004729733</v>
      </c>
    </row>
    <row r="232" spans="71:72" ht="13.5">
      <c r="BS232" s="1">
        <v>232</v>
      </c>
      <c r="BT232" s="4">
        <f t="shared" si="55"/>
        <v>0.0047111162</v>
      </c>
    </row>
    <row r="233" spans="71:72" ht="13.5">
      <c r="BS233" s="1">
        <v>233</v>
      </c>
      <c r="BT233" s="4">
        <f t="shared" si="55"/>
        <v>0.0046926597</v>
      </c>
    </row>
    <row r="234" spans="71:72" ht="13.5">
      <c r="BS234" s="1">
        <v>234</v>
      </c>
      <c r="BT234" s="4">
        <f t="shared" si="55"/>
        <v>0.0046743613</v>
      </c>
    </row>
    <row r="235" spans="71:72" ht="13.5">
      <c r="BS235" s="1">
        <v>235</v>
      </c>
      <c r="BT235" s="4">
        <f t="shared" si="55"/>
        <v>0.0046562191</v>
      </c>
    </row>
    <row r="236" spans="71:72" ht="13.5">
      <c r="BS236" s="1">
        <v>236</v>
      </c>
      <c r="BT236" s="4">
        <f t="shared" si="55"/>
        <v>0.004638231</v>
      </c>
    </row>
    <row r="237" spans="71:72" ht="13.5">
      <c r="BS237" s="1">
        <v>237</v>
      </c>
      <c r="BT237" s="4">
        <f t="shared" si="55"/>
        <v>0.0046203952</v>
      </c>
    </row>
    <row r="238" spans="71:72" ht="13.5">
      <c r="BS238" s="1">
        <v>238</v>
      </c>
      <c r="BT238" s="4">
        <f t="shared" si="55"/>
        <v>0.0046027097</v>
      </c>
    </row>
    <row r="239" spans="71:72" ht="13.5">
      <c r="BS239" s="1">
        <v>239</v>
      </c>
      <c r="BT239" s="4">
        <f t="shared" si="55"/>
        <v>0.0045851725</v>
      </c>
    </row>
    <row r="240" spans="71:72" ht="13.5">
      <c r="BS240" s="1">
        <v>240</v>
      </c>
      <c r="BT240" s="4">
        <f t="shared" si="55"/>
        <v>0.004567782</v>
      </c>
    </row>
    <row r="241" spans="71:72" ht="13.5">
      <c r="BS241" s="1">
        <v>241</v>
      </c>
      <c r="BT241" s="4">
        <f>ROUND($BE$52*BH57/(BH57-1),10)</f>
        <v>0.0045505362</v>
      </c>
    </row>
    <row r="242" spans="71:72" ht="13.5">
      <c r="BS242" s="1">
        <v>242</v>
      </c>
      <c r="BT242" s="4">
        <f aca="true" t="shared" si="56" ref="BT242:BT280">ROUND($BE$52*BH58/(BH58-1),10)</f>
        <v>0.0045334333</v>
      </c>
    </row>
    <row r="243" spans="71:72" ht="13.5">
      <c r="BS243" s="1">
        <v>243</v>
      </c>
      <c r="BT243" s="4">
        <f t="shared" si="56"/>
        <v>0.0045164716</v>
      </c>
    </row>
    <row r="244" spans="71:72" ht="13.5">
      <c r="BS244" s="1">
        <v>244</v>
      </c>
      <c r="BT244" s="4">
        <f t="shared" si="56"/>
        <v>0.0044996493</v>
      </c>
    </row>
    <row r="245" spans="71:72" ht="13.5">
      <c r="BS245" s="1">
        <v>245</v>
      </c>
      <c r="BT245" s="4">
        <f t="shared" si="56"/>
        <v>0.0044829647</v>
      </c>
    </row>
    <row r="246" spans="71:72" ht="13.5">
      <c r="BS246" s="1">
        <v>246</v>
      </c>
      <c r="BT246" s="4">
        <f t="shared" si="56"/>
        <v>0.0044664163</v>
      </c>
    </row>
    <row r="247" spans="71:72" ht="13.5">
      <c r="BS247" s="1">
        <v>247</v>
      </c>
      <c r="BT247" s="4">
        <f t="shared" si="56"/>
        <v>0.0044500022</v>
      </c>
    </row>
    <row r="248" spans="71:72" ht="13.5">
      <c r="BS248" s="1">
        <v>248</v>
      </c>
      <c r="BT248" s="4">
        <f t="shared" si="56"/>
        <v>0.0044337208</v>
      </c>
    </row>
    <row r="249" spans="71:72" ht="13.5">
      <c r="BS249" s="1">
        <v>249</v>
      </c>
      <c r="BT249" s="4">
        <f t="shared" si="56"/>
        <v>0.0044175707</v>
      </c>
    </row>
    <row r="250" spans="71:72" ht="13.5">
      <c r="BS250" s="1">
        <v>250</v>
      </c>
      <c r="BT250" s="4">
        <f t="shared" si="56"/>
        <v>0.0044015502</v>
      </c>
    </row>
    <row r="251" spans="71:72" ht="13.5">
      <c r="BS251" s="1">
        <v>251</v>
      </c>
      <c r="BT251" s="4">
        <f t="shared" si="56"/>
        <v>0.0043856577</v>
      </c>
    </row>
    <row r="252" spans="71:72" ht="13.5">
      <c r="BS252" s="1">
        <v>252</v>
      </c>
      <c r="BT252" s="4">
        <f t="shared" si="56"/>
        <v>0.0043698917</v>
      </c>
    </row>
    <row r="253" spans="71:72" ht="13.5">
      <c r="BS253" s="1">
        <v>253</v>
      </c>
      <c r="BT253" s="4">
        <f t="shared" si="56"/>
        <v>0.0043542508</v>
      </c>
    </row>
    <row r="254" spans="71:72" ht="13.5">
      <c r="BS254" s="1">
        <v>254</v>
      </c>
      <c r="BT254" s="4">
        <f t="shared" si="56"/>
        <v>0.0043387334</v>
      </c>
    </row>
    <row r="255" spans="71:72" ht="13.5">
      <c r="BS255" s="1">
        <v>255</v>
      </c>
      <c r="BT255" s="4">
        <f t="shared" si="56"/>
        <v>0.0043233381</v>
      </c>
    </row>
    <row r="256" spans="71:72" ht="13.5">
      <c r="BS256" s="1">
        <v>256</v>
      </c>
      <c r="BT256" s="4">
        <f t="shared" si="56"/>
        <v>0.0043080635</v>
      </c>
    </row>
    <row r="257" spans="71:72" ht="13.5">
      <c r="BS257" s="1">
        <v>257</v>
      </c>
      <c r="BT257" s="4">
        <f t="shared" si="56"/>
        <v>0.0042929081</v>
      </c>
    </row>
    <row r="258" spans="71:72" ht="13.5">
      <c r="BS258" s="1">
        <v>258</v>
      </c>
      <c r="BT258" s="4">
        <f t="shared" si="56"/>
        <v>0.0042778706</v>
      </c>
    </row>
    <row r="259" spans="71:72" ht="13.5">
      <c r="BS259" s="1">
        <v>259</v>
      </c>
      <c r="BT259" s="4">
        <f t="shared" si="56"/>
        <v>0.0042629496</v>
      </c>
    </row>
    <row r="260" spans="71:72" ht="13.5">
      <c r="BS260" s="1">
        <v>260</v>
      </c>
      <c r="BT260" s="4">
        <f t="shared" si="56"/>
        <v>0.0042481438</v>
      </c>
    </row>
    <row r="261" spans="71:72" ht="13.5">
      <c r="BS261" s="1">
        <v>261</v>
      </c>
      <c r="BT261" s="4">
        <f t="shared" si="56"/>
        <v>0.0042334518</v>
      </c>
    </row>
    <row r="262" spans="71:72" ht="13.5">
      <c r="BS262" s="1">
        <v>262</v>
      </c>
      <c r="BT262" s="4">
        <f t="shared" si="56"/>
        <v>0.0042188723</v>
      </c>
    </row>
    <row r="263" spans="71:72" ht="13.5">
      <c r="BS263" s="1">
        <v>263</v>
      </c>
      <c r="BT263" s="4">
        <f t="shared" si="56"/>
        <v>0.0042044041</v>
      </c>
    </row>
    <row r="264" spans="71:72" ht="13.5">
      <c r="BS264" s="1">
        <v>264</v>
      </c>
      <c r="BT264" s="4">
        <f t="shared" si="56"/>
        <v>0.0041900458</v>
      </c>
    </row>
    <row r="265" spans="71:72" ht="13.5">
      <c r="BS265" s="1">
        <v>265</v>
      </c>
      <c r="BT265" s="4">
        <f t="shared" si="56"/>
        <v>0.0041757963</v>
      </c>
    </row>
    <row r="266" spans="71:72" ht="13.5">
      <c r="BS266" s="1">
        <v>266</v>
      </c>
      <c r="BT266" s="4">
        <f t="shared" si="56"/>
        <v>0.0041616544</v>
      </c>
    </row>
    <row r="267" spans="71:72" ht="13.5">
      <c r="BS267" s="1">
        <v>267</v>
      </c>
      <c r="BT267" s="4">
        <f t="shared" si="56"/>
        <v>0.0041476187</v>
      </c>
    </row>
    <row r="268" spans="71:72" ht="13.5">
      <c r="BS268" s="1">
        <v>268</v>
      </c>
      <c r="BT268" s="4">
        <f t="shared" si="56"/>
        <v>0.0041336881</v>
      </c>
    </row>
    <row r="269" spans="71:72" ht="13.5">
      <c r="BS269" s="1">
        <v>269</v>
      </c>
      <c r="BT269" s="4">
        <f t="shared" si="56"/>
        <v>0.0041198615</v>
      </c>
    </row>
    <row r="270" spans="71:72" ht="13.5">
      <c r="BS270" s="1">
        <v>270</v>
      </c>
      <c r="BT270" s="4">
        <f t="shared" si="56"/>
        <v>0.0041061377</v>
      </c>
    </row>
    <row r="271" spans="71:72" ht="13.5">
      <c r="BS271" s="1">
        <v>271</v>
      </c>
      <c r="BT271" s="4">
        <f t="shared" si="56"/>
        <v>0.0040925155</v>
      </c>
    </row>
    <row r="272" spans="71:72" ht="13.5">
      <c r="BS272" s="1">
        <v>272</v>
      </c>
      <c r="BT272" s="4">
        <f t="shared" si="56"/>
        <v>0.0040789939</v>
      </c>
    </row>
    <row r="273" spans="71:72" ht="13.5">
      <c r="BS273" s="1">
        <v>273</v>
      </c>
      <c r="BT273" s="4">
        <f t="shared" si="56"/>
        <v>0.0040655716</v>
      </c>
    </row>
    <row r="274" spans="71:72" ht="13.5">
      <c r="BS274" s="1">
        <v>274</v>
      </c>
      <c r="BT274" s="4">
        <f t="shared" si="56"/>
        <v>0.0040522478</v>
      </c>
    </row>
    <row r="275" spans="71:72" ht="13.5">
      <c r="BS275" s="1">
        <v>275</v>
      </c>
      <c r="BT275" s="4">
        <f t="shared" si="56"/>
        <v>0.0040390211</v>
      </c>
    </row>
    <row r="276" spans="71:72" ht="13.5">
      <c r="BS276" s="1">
        <v>276</v>
      </c>
      <c r="BT276" s="4">
        <f t="shared" si="56"/>
        <v>0.0040258907</v>
      </c>
    </row>
    <row r="277" spans="71:72" ht="13.5">
      <c r="BS277" s="1">
        <v>277</v>
      </c>
      <c r="BT277" s="4">
        <f t="shared" si="56"/>
        <v>0.0040128555</v>
      </c>
    </row>
    <row r="278" spans="71:72" ht="13.5">
      <c r="BS278" s="1">
        <v>278</v>
      </c>
      <c r="BT278" s="4">
        <f t="shared" si="56"/>
        <v>0.0039999144</v>
      </c>
    </row>
    <row r="279" spans="71:72" ht="13.5">
      <c r="BS279" s="1">
        <v>279</v>
      </c>
      <c r="BT279" s="4">
        <f t="shared" si="56"/>
        <v>0.0039870664</v>
      </c>
    </row>
    <row r="280" spans="71:72" ht="13.5">
      <c r="BS280" s="1">
        <v>280</v>
      </c>
      <c r="BT280" s="4">
        <f t="shared" si="56"/>
        <v>0.0039743105</v>
      </c>
    </row>
    <row r="281" spans="71:72" ht="13.5">
      <c r="BS281" s="1">
        <v>281</v>
      </c>
      <c r="BT281" s="4">
        <f>ROUND($BE$52*BK57/(BK57-1),10)</f>
        <v>0.0039616458</v>
      </c>
    </row>
    <row r="282" spans="71:72" ht="13.5">
      <c r="BS282" s="1">
        <v>282</v>
      </c>
      <c r="BT282" s="4">
        <f aca="true" t="shared" si="57" ref="BT282:BT320">ROUND($BE$52*BK58/(BK58-1),10)</f>
        <v>0.0039490712</v>
      </c>
    </row>
    <row r="283" spans="71:72" ht="13.5">
      <c r="BS283" s="1">
        <v>283</v>
      </c>
      <c r="BT283" s="4">
        <f t="shared" si="57"/>
        <v>0.0039365859</v>
      </c>
    </row>
    <row r="284" spans="71:72" ht="13.5">
      <c r="BS284" s="1">
        <v>284</v>
      </c>
      <c r="BT284" s="4">
        <f t="shared" si="57"/>
        <v>0.0039241889</v>
      </c>
    </row>
    <row r="285" spans="71:72" ht="13.5">
      <c r="BS285" s="1">
        <v>285</v>
      </c>
      <c r="BT285" s="4">
        <f t="shared" si="57"/>
        <v>0.0039118792</v>
      </c>
    </row>
    <row r="286" spans="71:72" ht="13.5">
      <c r="BS286" s="1">
        <v>286</v>
      </c>
      <c r="BT286" s="4">
        <f t="shared" si="57"/>
        <v>0.0038996559</v>
      </c>
    </row>
    <row r="287" spans="71:72" ht="13.5">
      <c r="BS287" s="1">
        <v>287</v>
      </c>
      <c r="BT287" s="4">
        <f t="shared" si="57"/>
        <v>0.0038875181</v>
      </c>
    </row>
    <row r="288" spans="71:72" ht="13.5">
      <c r="BS288" s="1">
        <v>288</v>
      </c>
      <c r="BT288" s="4">
        <f t="shared" si="57"/>
        <v>0.003875465</v>
      </c>
    </row>
    <row r="289" spans="71:72" ht="13.5">
      <c r="BS289" s="1">
        <v>289</v>
      </c>
      <c r="BT289" s="4">
        <f t="shared" si="57"/>
        <v>0.0038634957</v>
      </c>
    </row>
    <row r="290" spans="71:72" ht="13.5">
      <c r="BS290" s="1">
        <v>290</v>
      </c>
      <c r="BT290" s="4">
        <f t="shared" si="57"/>
        <v>0.0038516092</v>
      </c>
    </row>
    <row r="291" spans="71:72" ht="13.5">
      <c r="BS291" s="1">
        <v>291</v>
      </c>
      <c r="BT291" s="4">
        <f t="shared" si="57"/>
        <v>0.0038398048</v>
      </c>
    </row>
    <row r="292" spans="71:72" ht="13.5">
      <c r="BS292" s="1">
        <v>292</v>
      </c>
      <c r="BT292" s="4">
        <f t="shared" si="57"/>
        <v>0.0038280815</v>
      </c>
    </row>
    <row r="293" spans="71:72" ht="13.5">
      <c r="BS293" s="1">
        <v>293</v>
      </c>
      <c r="BT293" s="4">
        <f t="shared" si="57"/>
        <v>0.0038164386</v>
      </c>
    </row>
    <row r="294" spans="71:72" ht="13.5">
      <c r="BS294" s="1">
        <v>294</v>
      </c>
      <c r="BT294" s="4">
        <f t="shared" si="57"/>
        <v>0.0038048753</v>
      </c>
    </row>
    <row r="295" spans="71:72" ht="13.5">
      <c r="BS295" s="1">
        <v>295</v>
      </c>
      <c r="BT295" s="4">
        <f t="shared" si="57"/>
        <v>0.0037933907</v>
      </c>
    </row>
    <row r="296" spans="71:72" ht="13.5">
      <c r="BS296" s="1">
        <v>296</v>
      </c>
      <c r="BT296" s="4">
        <f t="shared" si="57"/>
        <v>0.003781984</v>
      </c>
    </row>
    <row r="297" spans="71:72" ht="13.5">
      <c r="BS297" s="1">
        <v>297</v>
      </c>
      <c r="BT297" s="4">
        <f t="shared" si="57"/>
        <v>0.0037706545</v>
      </c>
    </row>
    <row r="298" spans="71:72" ht="13.5">
      <c r="BS298" s="1">
        <v>298</v>
      </c>
      <c r="BT298" s="4">
        <f t="shared" si="57"/>
        <v>0.0037594014</v>
      </c>
    </row>
    <row r="299" spans="71:72" ht="13.5">
      <c r="BS299" s="1">
        <v>299</v>
      </c>
      <c r="BT299" s="4">
        <f t="shared" si="57"/>
        <v>0.0037482238</v>
      </c>
    </row>
    <row r="300" spans="71:72" ht="13.5">
      <c r="BS300" s="1">
        <v>300</v>
      </c>
      <c r="BT300" s="4">
        <f t="shared" si="57"/>
        <v>0.0037371211</v>
      </c>
    </row>
    <row r="301" spans="71:72" ht="13.5">
      <c r="BS301" s="1">
        <v>301</v>
      </c>
      <c r="BT301" s="4">
        <f t="shared" si="57"/>
        <v>0.0037260926</v>
      </c>
    </row>
    <row r="302" spans="71:72" ht="13.5">
      <c r="BS302" s="1">
        <v>302</v>
      </c>
      <c r="BT302" s="4">
        <f t="shared" si="57"/>
        <v>0.0037151373</v>
      </c>
    </row>
    <row r="303" spans="71:72" ht="13.5">
      <c r="BS303" s="1">
        <v>303</v>
      </c>
      <c r="BT303" s="4">
        <f t="shared" si="57"/>
        <v>0.0037042547</v>
      </c>
    </row>
    <row r="304" spans="71:72" ht="13.5">
      <c r="BS304" s="1">
        <v>304</v>
      </c>
      <c r="BT304" s="4">
        <f t="shared" si="57"/>
        <v>0.0036934441</v>
      </c>
    </row>
    <row r="305" spans="71:72" ht="13.5">
      <c r="BS305" s="1">
        <v>305</v>
      </c>
      <c r="BT305" s="4">
        <f t="shared" si="57"/>
        <v>0.0036827046</v>
      </c>
    </row>
    <row r="306" spans="71:72" ht="13.5">
      <c r="BS306" s="1">
        <v>306</v>
      </c>
      <c r="BT306" s="4">
        <f t="shared" si="57"/>
        <v>0.0036720357</v>
      </c>
    </row>
    <row r="307" spans="71:72" ht="13.5">
      <c r="BS307" s="1">
        <v>307</v>
      </c>
      <c r="BT307" s="4">
        <f t="shared" si="57"/>
        <v>0.0036614366</v>
      </c>
    </row>
    <row r="308" spans="71:72" ht="13.5">
      <c r="BS308" s="1">
        <v>308</v>
      </c>
      <c r="BT308" s="4">
        <f t="shared" si="57"/>
        <v>0.0036509067</v>
      </c>
    </row>
    <row r="309" spans="71:72" ht="13.5">
      <c r="BS309" s="1">
        <v>309</v>
      </c>
      <c r="BT309" s="4">
        <f t="shared" si="57"/>
        <v>0.0036404452</v>
      </c>
    </row>
    <row r="310" spans="71:72" ht="13.5">
      <c r="BS310" s="1">
        <v>310</v>
      </c>
      <c r="BT310" s="4">
        <f t="shared" si="57"/>
        <v>0.0036300515</v>
      </c>
    </row>
    <row r="311" spans="71:72" ht="13.5">
      <c r="BS311" s="1">
        <v>311</v>
      </c>
      <c r="BT311" s="4">
        <f t="shared" si="57"/>
        <v>0.003619725</v>
      </c>
    </row>
    <row r="312" spans="71:72" ht="13.5">
      <c r="BS312" s="1">
        <v>312</v>
      </c>
      <c r="BT312" s="4">
        <f t="shared" si="57"/>
        <v>0.0036094651</v>
      </c>
    </row>
    <row r="313" spans="71:72" ht="13.5">
      <c r="BS313" s="1">
        <v>313</v>
      </c>
      <c r="BT313" s="4">
        <f t="shared" si="57"/>
        <v>0.0035992709</v>
      </c>
    </row>
    <row r="314" spans="71:72" ht="13.5">
      <c r="BS314" s="1">
        <v>314</v>
      </c>
      <c r="BT314" s="4">
        <f t="shared" si="57"/>
        <v>0.0035891421</v>
      </c>
    </row>
    <row r="315" spans="71:72" ht="13.5">
      <c r="BS315" s="1">
        <v>315</v>
      </c>
      <c r="BT315" s="4">
        <f t="shared" si="57"/>
        <v>0.0035790779</v>
      </c>
    </row>
    <row r="316" spans="71:72" ht="13.5">
      <c r="BS316" s="1">
        <v>316</v>
      </c>
      <c r="BT316" s="4">
        <f t="shared" si="57"/>
        <v>0.0035690776</v>
      </c>
    </row>
    <row r="317" spans="71:72" ht="13.5">
      <c r="BS317" s="1">
        <v>317</v>
      </c>
      <c r="BT317" s="4">
        <f t="shared" si="57"/>
        <v>0.0035591408</v>
      </c>
    </row>
    <row r="318" spans="71:72" ht="13.5">
      <c r="BS318" s="1">
        <v>318</v>
      </c>
      <c r="BT318" s="4">
        <f t="shared" si="57"/>
        <v>0.0035492668</v>
      </c>
    </row>
    <row r="319" spans="71:72" ht="13.5">
      <c r="BS319" s="1">
        <v>319</v>
      </c>
      <c r="BT319" s="4">
        <f t="shared" si="57"/>
        <v>0.003539455</v>
      </c>
    </row>
    <row r="320" spans="71:72" ht="13.5">
      <c r="BS320" s="1">
        <v>320</v>
      </c>
      <c r="BT320" s="4">
        <f t="shared" si="57"/>
        <v>0.0035297049</v>
      </c>
    </row>
    <row r="321" spans="71:72" ht="13.5">
      <c r="BS321" s="1">
        <v>321</v>
      </c>
      <c r="BT321" s="4">
        <f>ROUND($BE$52*BN57/(BN57-1),10)</f>
        <v>0.0035200158</v>
      </c>
    </row>
    <row r="322" spans="71:72" ht="13.5">
      <c r="BS322" s="1">
        <v>322</v>
      </c>
      <c r="BT322" s="4">
        <f aca="true" t="shared" si="58" ref="BT322:BT360">ROUND($BE$52*BN58/(BN58-1),10)</f>
        <v>0.0035103872</v>
      </c>
    </row>
    <row r="323" spans="71:72" ht="13.5">
      <c r="BS323" s="1">
        <v>323</v>
      </c>
      <c r="BT323" s="4">
        <f t="shared" si="58"/>
        <v>0.0035008185</v>
      </c>
    </row>
    <row r="324" spans="71:72" ht="13.5">
      <c r="BS324" s="1">
        <v>324</v>
      </c>
      <c r="BT324" s="4">
        <f t="shared" si="58"/>
        <v>0.0034913092</v>
      </c>
    </row>
    <row r="325" spans="71:72" ht="13.5">
      <c r="BS325" s="1">
        <v>325</v>
      </c>
      <c r="BT325" s="4">
        <f t="shared" si="58"/>
        <v>0.0034818587</v>
      </c>
    </row>
    <row r="326" spans="71:72" ht="13.5">
      <c r="BS326" s="1">
        <v>326</v>
      </c>
      <c r="BT326" s="4">
        <f t="shared" si="58"/>
        <v>0.0034724665</v>
      </c>
    </row>
    <row r="327" spans="71:72" ht="13.5">
      <c r="BS327" s="1">
        <v>327</v>
      </c>
      <c r="BT327" s="4">
        <f t="shared" si="58"/>
        <v>0.0034631321</v>
      </c>
    </row>
    <row r="328" spans="71:72" ht="13.5">
      <c r="BS328" s="1">
        <v>328</v>
      </c>
      <c r="BT328" s="4">
        <f t="shared" si="58"/>
        <v>0.0034538548</v>
      </c>
    </row>
    <row r="329" spans="71:72" ht="13.5">
      <c r="BS329" s="1">
        <v>329</v>
      </c>
      <c r="BT329" s="4">
        <f t="shared" si="58"/>
        <v>0.0034446343</v>
      </c>
    </row>
    <row r="330" spans="71:72" ht="13.5">
      <c r="BS330" s="1">
        <v>330</v>
      </c>
      <c r="BT330" s="4">
        <f t="shared" si="58"/>
        <v>0.00343547</v>
      </c>
    </row>
    <row r="331" spans="71:72" ht="13.5">
      <c r="BS331" s="1">
        <v>331</v>
      </c>
      <c r="BT331" s="4">
        <f t="shared" si="58"/>
        <v>0.0034263613</v>
      </c>
    </row>
    <row r="332" spans="71:72" ht="13.5">
      <c r="BS332" s="1">
        <v>332</v>
      </c>
      <c r="BT332" s="4">
        <f t="shared" si="58"/>
        <v>0.0034173078</v>
      </c>
    </row>
    <row r="333" spans="71:72" ht="13.5">
      <c r="BS333" s="1">
        <v>333</v>
      </c>
      <c r="BT333" s="4">
        <f t="shared" si="58"/>
        <v>0.003408309</v>
      </c>
    </row>
    <row r="334" spans="71:72" ht="13.5">
      <c r="BS334" s="1">
        <v>334</v>
      </c>
      <c r="BT334" s="4">
        <f t="shared" si="58"/>
        <v>0.0033993643</v>
      </c>
    </row>
    <row r="335" spans="71:72" ht="13.5">
      <c r="BS335" s="1">
        <v>335</v>
      </c>
      <c r="BT335" s="4">
        <f t="shared" si="58"/>
        <v>0.0033904734</v>
      </c>
    </row>
    <row r="336" spans="71:72" ht="13.5">
      <c r="BS336" s="1">
        <v>336</v>
      </c>
      <c r="BT336" s="4">
        <f t="shared" si="58"/>
        <v>0.0033816356</v>
      </c>
    </row>
    <row r="337" spans="71:72" ht="13.5">
      <c r="BS337" s="1">
        <v>337</v>
      </c>
      <c r="BT337" s="4">
        <f t="shared" si="58"/>
        <v>0.0033728506</v>
      </c>
    </row>
    <row r="338" spans="71:72" ht="13.5">
      <c r="BS338" s="1">
        <v>338</v>
      </c>
      <c r="BT338" s="4">
        <f t="shared" si="58"/>
        <v>0.0033641179</v>
      </c>
    </row>
    <row r="339" spans="71:72" ht="13.5">
      <c r="BS339" s="1">
        <v>339</v>
      </c>
      <c r="BT339" s="4">
        <f t="shared" si="58"/>
        <v>0.003355437</v>
      </c>
    </row>
    <row r="340" spans="71:72" ht="13.5">
      <c r="BS340" s="1">
        <v>340</v>
      </c>
      <c r="BT340" s="4">
        <f t="shared" si="58"/>
        <v>0.0033468075</v>
      </c>
    </row>
    <row r="341" spans="71:72" ht="13.5">
      <c r="BS341" s="1">
        <v>341</v>
      </c>
      <c r="BT341" s="4">
        <f t="shared" si="58"/>
        <v>0.0033382289</v>
      </c>
    </row>
    <row r="342" spans="71:72" ht="13.5">
      <c r="BS342" s="1">
        <v>342</v>
      </c>
      <c r="BT342" s="4">
        <f t="shared" si="58"/>
        <v>0.0033297007</v>
      </c>
    </row>
    <row r="343" spans="71:72" ht="13.5">
      <c r="BS343" s="1">
        <v>343</v>
      </c>
      <c r="BT343" s="4">
        <f t="shared" si="58"/>
        <v>0.0033212225</v>
      </c>
    </row>
    <row r="344" spans="71:72" ht="13.5">
      <c r="BS344" s="1">
        <v>344</v>
      </c>
      <c r="BT344" s="4">
        <f t="shared" si="58"/>
        <v>0.003312794</v>
      </c>
    </row>
    <row r="345" spans="71:72" ht="13.5">
      <c r="BS345" s="1">
        <v>345</v>
      </c>
      <c r="BT345" s="4">
        <f t="shared" si="58"/>
        <v>0.0033044145</v>
      </c>
    </row>
    <row r="346" spans="71:72" ht="13.5">
      <c r="BS346" s="1">
        <v>346</v>
      </c>
      <c r="BT346" s="4">
        <f t="shared" si="58"/>
        <v>0.0032960838</v>
      </c>
    </row>
    <row r="347" spans="71:72" ht="13.5">
      <c r="BS347" s="1">
        <v>347</v>
      </c>
      <c r="BT347" s="4">
        <f t="shared" si="58"/>
        <v>0.0032878014</v>
      </c>
    </row>
    <row r="348" spans="71:72" ht="13.5">
      <c r="BS348" s="1">
        <v>348</v>
      </c>
      <c r="BT348" s="4">
        <f t="shared" si="58"/>
        <v>0.0032795669</v>
      </c>
    </row>
    <row r="349" spans="71:72" ht="13.5">
      <c r="BS349" s="1">
        <v>349</v>
      </c>
      <c r="BT349" s="4">
        <f t="shared" si="58"/>
        <v>0.0032713799</v>
      </c>
    </row>
    <row r="350" spans="71:72" ht="13.5">
      <c r="BS350" s="1">
        <v>350</v>
      </c>
      <c r="BT350" s="4">
        <f t="shared" si="58"/>
        <v>0.0032632399</v>
      </c>
    </row>
    <row r="351" spans="71:72" ht="13.5">
      <c r="BS351" s="1">
        <v>351</v>
      </c>
      <c r="BT351" s="4">
        <f t="shared" si="58"/>
        <v>0.0032551466</v>
      </c>
    </row>
    <row r="352" spans="71:72" ht="13.5">
      <c r="BS352" s="1">
        <v>352</v>
      </c>
      <c r="BT352" s="4">
        <f t="shared" si="58"/>
        <v>0.0032470995</v>
      </c>
    </row>
    <row r="353" spans="71:72" ht="13.5">
      <c r="BS353" s="1">
        <v>353</v>
      </c>
      <c r="BT353" s="4">
        <f t="shared" si="58"/>
        <v>0.0032390983</v>
      </c>
    </row>
    <row r="354" spans="71:72" ht="13.5">
      <c r="BS354" s="1">
        <v>354</v>
      </c>
      <c r="BT354" s="4">
        <f t="shared" si="58"/>
        <v>0.0032311427</v>
      </c>
    </row>
    <row r="355" spans="71:72" ht="13.5">
      <c r="BS355" s="1">
        <v>355</v>
      </c>
      <c r="BT355" s="4">
        <f t="shared" si="58"/>
        <v>0.0032232321</v>
      </c>
    </row>
    <row r="356" spans="71:72" ht="13.5">
      <c r="BS356" s="1">
        <v>356</v>
      </c>
      <c r="BT356" s="4">
        <f t="shared" si="58"/>
        <v>0.0032153662</v>
      </c>
    </row>
    <row r="357" spans="71:72" ht="13.5">
      <c r="BS357" s="1">
        <v>357</v>
      </c>
      <c r="BT357" s="4">
        <f t="shared" si="58"/>
        <v>0.0032075447</v>
      </c>
    </row>
    <row r="358" spans="71:72" ht="13.5">
      <c r="BS358" s="1">
        <v>358</v>
      </c>
      <c r="BT358" s="4">
        <f t="shared" si="58"/>
        <v>0.0031997671</v>
      </c>
    </row>
    <row r="359" spans="71:72" ht="13.5">
      <c r="BS359" s="1">
        <v>359</v>
      </c>
      <c r="BT359" s="4">
        <f t="shared" si="58"/>
        <v>0.0031920332</v>
      </c>
    </row>
    <row r="360" spans="71:72" ht="13.5">
      <c r="BS360" s="1">
        <v>360</v>
      </c>
      <c r="BT360" s="4">
        <f t="shared" si="58"/>
        <v>0.0031843425</v>
      </c>
    </row>
    <row r="361" ht="13.5">
      <c r="BT361" s="4"/>
    </row>
    <row r="362" ht="13.5">
      <c r="BT362" s="4"/>
    </row>
    <row r="363" ht="13.5">
      <c r="BT363" s="4"/>
    </row>
    <row r="364" ht="13.5">
      <c r="BT364" s="4"/>
    </row>
    <row r="365" ht="13.5">
      <c r="BT365" s="4"/>
    </row>
    <row r="366" ht="13.5">
      <c r="BT366" s="4"/>
    </row>
    <row r="367" ht="13.5">
      <c r="BT367" s="4"/>
    </row>
    <row r="368" ht="13.5">
      <c r="BT368" s="4"/>
    </row>
    <row r="369" ht="13.5">
      <c r="BT369" s="4"/>
    </row>
    <row r="370" ht="13.5">
      <c r="BT370" s="4"/>
    </row>
    <row r="371" ht="13.5">
      <c r="BT371" s="4"/>
    </row>
    <row r="372" ht="13.5">
      <c r="BT372" s="4"/>
    </row>
    <row r="373" ht="13.5">
      <c r="BT373" s="4"/>
    </row>
    <row r="374" ht="13.5">
      <c r="BT374" s="4"/>
    </row>
    <row r="375" ht="13.5">
      <c r="BT375" s="4"/>
    </row>
    <row r="376" ht="13.5">
      <c r="BT376" s="4"/>
    </row>
    <row r="377" ht="13.5">
      <c r="BT377" s="4"/>
    </row>
    <row r="378" ht="13.5">
      <c r="BT378" s="4"/>
    </row>
    <row r="379" ht="13.5">
      <c r="BT379" s="4"/>
    </row>
    <row r="380" ht="13.5">
      <c r="BT380" s="4"/>
    </row>
    <row r="381" ht="13.5">
      <c r="BT381" s="4"/>
    </row>
    <row r="382" ht="13.5">
      <c r="BT382" s="4"/>
    </row>
    <row r="383" ht="13.5">
      <c r="BT383" s="4"/>
    </row>
    <row r="384" ht="13.5">
      <c r="BT384" s="4"/>
    </row>
    <row r="385" ht="13.5">
      <c r="BT385" s="4"/>
    </row>
    <row r="386" ht="13.5">
      <c r="BT386" s="4"/>
    </row>
    <row r="387" ht="13.5">
      <c r="BT387" s="4"/>
    </row>
    <row r="388" ht="13.5">
      <c r="BT388" s="4"/>
    </row>
    <row r="389" ht="13.5">
      <c r="BT389" s="4"/>
    </row>
    <row r="390" ht="13.5">
      <c r="BT390" s="4"/>
    </row>
    <row r="391" ht="13.5">
      <c r="BT391" s="4"/>
    </row>
    <row r="392" ht="13.5">
      <c r="BT392" s="4"/>
    </row>
    <row r="393" ht="13.5">
      <c r="BT393" s="4"/>
    </row>
    <row r="394" ht="13.5">
      <c r="BT394" s="4"/>
    </row>
    <row r="395" ht="13.5">
      <c r="BT395" s="4"/>
    </row>
    <row r="396" ht="13.5">
      <c r="BT396" s="4"/>
    </row>
    <row r="397" ht="13.5">
      <c r="BT397" s="4"/>
    </row>
    <row r="398" ht="13.5">
      <c r="BT398" s="4"/>
    </row>
    <row r="399" ht="13.5">
      <c r="BT399" s="4"/>
    </row>
    <row r="400" ht="13.5">
      <c r="BT400" s="4"/>
    </row>
    <row r="401" ht="13.5">
      <c r="BT401" s="4"/>
    </row>
  </sheetData>
  <sheetProtection/>
  <mergeCells count="66">
    <mergeCell ref="BA55:BA56"/>
    <mergeCell ref="BB55:BB56"/>
    <mergeCell ref="AS51:BB51"/>
    <mergeCell ref="AW53:AX53"/>
    <mergeCell ref="BA53:BB53"/>
    <mergeCell ref="AW55:AW56"/>
    <mergeCell ref="AX55:AX56"/>
    <mergeCell ref="AY55:AY56"/>
    <mergeCell ref="AZ55:AZ56"/>
    <mergeCell ref="AS55:AS56"/>
    <mergeCell ref="AT55:AT56"/>
    <mergeCell ref="AU55:AU56"/>
    <mergeCell ref="AV55:AV56"/>
    <mergeCell ref="AY5:AY6"/>
    <mergeCell ref="AW5:AW6"/>
    <mergeCell ref="AX5:AX6"/>
    <mergeCell ref="AZ5:AZ6"/>
    <mergeCell ref="BA5:BA6"/>
    <mergeCell ref="BB5:BB6"/>
    <mergeCell ref="AS1:BB1"/>
    <mergeCell ref="AW3:AX3"/>
    <mergeCell ref="BA3:BB3"/>
    <mergeCell ref="AS5:AS6"/>
    <mergeCell ref="AT5:AT6"/>
    <mergeCell ref="AU5:AU6"/>
    <mergeCell ref="AV5:AV6"/>
    <mergeCell ref="AM9:AM10"/>
    <mergeCell ref="AN9:AN10"/>
    <mergeCell ref="AO9:AO10"/>
    <mergeCell ref="AP9:AP10"/>
    <mergeCell ref="AI9:AI10"/>
    <mergeCell ref="AJ9:AJ10"/>
    <mergeCell ref="AK9:AK10"/>
    <mergeCell ref="AL9:AL10"/>
    <mergeCell ref="AE9:AE10"/>
    <mergeCell ref="AF9:AF10"/>
    <mergeCell ref="AG9:AG10"/>
    <mergeCell ref="AH9:AH10"/>
    <mergeCell ref="AA9:AA10"/>
    <mergeCell ref="AB9:AB10"/>
    <mergeCell ref="AC9:AC10"/>
    <mergeCell ref="AD9:AD10"/>
    <mergeCell ref="W9:W10"/>
    <mergeCell ref="X9:X10"/>
    <mergeCell ref="Y9:Y10"/>
    <mergeCell ref="Z9:Z10"/>
    <mergeCell ref="S9:S10"/>
    <mergeCell ref="T9:T10"/>
    <mergeCell ref="U9:U10"/>
    <mergeCell ref="V9:V10"/>
    <mergeCell ref="O9:O10"/>
    <mergeCell ref="P9:P10"/>
    <mergeCell ref="Q9:Q10"/>
    <mergeCell ref="R9:R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</mergeCells>
  <printOptions/>
  <pageMargins left="0.75" right="0.75" top="1" bottom="1" header="0.512" footer="0.512"/>
  <pageSetup fitToHeight="2" horizontalDpi="600" verticalDpi="600" orientation="portrait" paperSize="9" r:id="rId1"/>
  <rowBreaks count="1" manualBreakCount="1">
    <brk id="48" min="44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"/>
  <sheetViews>
    <sheetView zoomScalePageLayoutView="0" workbookViewId="0" topLeftCell="A1">
      <selection activeCell="R99" sqref="R99"/>
    </sheetView>
  </sheetViews>
  <sheetFormatPr defaultColWidth="9.00390625" defaultRowHeight="13.5"/>
  <cols>
    <col min="1" max="1" width="4.875" style="0" bestFit="1" customWidth="1"/>
    <col min="2" max="3" width="13.125" style="0" bestFit="1" customWidth="1"/>
    <col min="4" max="7" width="13.25390625" style="0" bestFit="1" customWidth="1"/>
    <col min="9" max="12" width="9.00390625" style="0" hidden="1" customWidth="1"/>
    <col min="13" max="14" width="11.125" style="0" hidden="1" customWidth="1"/>
    <col min="15" max="15" width="9.00390625" style="0" hidden="1" customWidth="1"/>
    <col min="16" max="17" width="11.125" style="0" hidden="1" customWidth="1"/>
  </cols>
  <sheetData>
    <row r="1" spans="1:7" ht="14.25" thickBot="1">
      <c r="A1" s="40" t="s">
        <v>20</v>
      </c>
      <c r="B1" s="40"/>
      <c r="C1" s="40"/>
      <c r="D1" s="40"/>
      <c r="E1" s="40"/>
      <c r="F1" s="40"/>
      <c r="G1" s="40"/>
    </row>
    <row r="2" ht="14.25" thickBot="1">
      <c r="M2" s="30">
        <v>0.00465</v>
      </c>
    </row>
    <row r="3" spans="3:6" ht="17.25">
      <c r="C3" s="15" t="s">
        <v>12</v>
      </c>
      <c r="D3" s="27">
        <f>'毎月弁済'!$D$7/100</f>
        <v>0.009300000000000001</v>
      </c>
      <c r="E3" s="15" t="s">
        <v>21</v>
      </c>
      <c r="F3" s="31">
        <f>M2</f>
        <v>0.00465</v>
      </c>
    </row>
    <row r="4" ht="13.5">
      <c r="M4">
        <f>M2+1</f>
        <v>1.00465</v>
      </c>
    </row>
    <row r="5" spans="1:7" ht="13.5">
      <c r="A5" s="34" t="s">
        <v>4</v>
      </c>
      <c r="B5" s="34" t="s">
        <v>14</v>
      </c>
      <c r="C5" s="34" t="s">
        <v>15</v>
      </c>
      <c r="D5" s="34" t="s">
        <v>16</v>
      </c>
      <c r="E5" s="34" t="s">
        <v>17</v>
      </c>
      <c r="F5" s="34" t="s">
        <v>18</v>
      </c>
      <c r="G5" s="34" t="s">
        <v>19</v>
      </c>
    </row>
    <row r="6" spans="1:7" ht="13.5">
      <c r="A6" s="34"/>
      <c r="B6" s="34"/>
      <c r="C6" s="34"/>
      <c r="D6" s="34"/>
      <c r="E6" s="34"/>
      <c r="F6" s="34"/>
      <c r="G6" s="34"/>
    </row>
    <row r="7" spans="1:17" ht="13.5">
      <c r="A7" s="17">
        <v>1</v>
      </c>
      <c r="B7" s="23">
        <f>ROUND($M$2*(1+$M$2*1/6)*N7/(M7-1),10)</f>
        <v>1.000775</v>
      </c>
      <c r="C7" s="23">
        <f>ROUND($M$2*(1+$M$2*2/6)*N7/(M7-1),10)</f>
        <v>1.00155</v>
      </c>
      <c r="D7" s="23">
        <f>ROUND($M$2*(1+$M$2*3/6)*N7/(M7-1),10)</f>
        <v>1.002325</v>
      </c>
      <c r="E7" s="23">
        <f>ROUND($M$2*(1+$M$2*4/6)*N7/(M7-1),10)</f>
        <v>1.0031</v>
      </c>
      <c r="F7" s="23">
        <f>ROUND($M$2*(1+$M$2*5/6)*N7/(M7-1),10)</f>
        <v>1.003875</v>
      </c>
      <c r="G7" s="23">
        <f>ROUND($M$2*(1+$M$2*6/6)*N7/(M7-1),10)</f>
        <v>1.00465</v>
      </c>
      <c r="L7">
        <v>1</v>
      </c>
      <c r="M7" s="14">
        <f>M4*1</f>
        <v>1.00465</v>
      </c>
      <c r="N7" s="14">
        <v>1</v>
      </c>
      <c r="O7">
        <v>41</v>
      </c>
      <c r="P7" s="14">
        <f>$M$4*M46</f>
        <v>1.209501278463319</v>
      </c>
      <c r="Q7" s="14">
        <f>$M$4*N46</f>
        <v>1.2039031289138695</v>
      </c>
    </row>
    <row r="8" spans="1:17" ht="13.5">
      <c r="A8" s="21">
        <v>2</v>
      </c>
      <c r="B8" s="25">
        <f aca="true" t="shared" si="0" ref="B8:B46">ROUND($M$2*(1+$M$2*1/6)*N8/(M8-1),10)</f>
        <v>0.5015482023</v>
      </c>
      <c r="C8" s="25">
        <f aca="true" t="shared" si="1" ref="C8:C46">ROUND($M$2*(1+$M$2*2/6)*N8/(M8-1),10)</f>
        <v>0.5019366012</v>
      </c>
      <c r="D8" s="25">
        <f aca="true" t="shared" si="2" ref="D8:D46">ROUND($M$2*(1+$M$2*3/6)*N8/(M8-1),10)</f>
        <v>0.502325</v>
      </c>
      <c r="E8" s="25">
        <f aca="true" t="shared" si="3" ref="E8:E46">ROUND($M$2*(1+$M$2*4/6)*N8/(M8-1),10)</f>
        <v>0.5027133988</v>
      </c>
      <c r="F8" s="25">
        <f aca="true" t="shared" si="4" ref="F8:F46">ROUND($M$2*(1+$M$2*5/6)*N8/(M8-1),10)</f>
        <v>0.5031017977</v>
      </c>
      <c r="G8" s="25">
        <f aca="true" t="shared" si="5" ref="G8:G46">ROUND($M$2*(1+$M$2*6/6)*N8/(M8-1),10)</f>
        <v>0.5034901965</v>
      </c>
      <c r="L8">
        <v>2</v>
      </c>
      <c r="M8" s="14">
        <f>$M$4*M7</f>
        <v>1.0093216225000001</v>
      </c>
      <c r="N8" s="14">
        <f>$M$4*1</f>
        <v>1.00465</v>
      </c>
      <c r="O8">
        <v>42</v>
      </c>
      <c r="P8" s="14">
        <f>$M$4*P7</f>
        <v>1.2151254594081735</v>
      </c>
      <c r="Q8" s="14">
        <f>$M$4*N7</f>
        <v>1.00465</v>
      </c>
    </row>
    <row r="9" spans="1:17" ht="13.5">
      <c r="A9" s="21">
        <v>3</v>
      </c>
      <c r="B9" s="25">
        <f t="shared" si="0"/>
        <v>0.3351404636</v>
      </c>
      <c r="C9" s="25">
        <f t="shared" si="1"/>
        <v>0.3353999963</v>
      </c>
      <c r="D9" s="25">
        <f t="shared" si="2"/>
        <v>0.335659529</v>
      </c>
      <c r="E9" s="25">
        <f t="shared" si="3"/>
        <v>0.3359190617</v>
      </c>
      <c r="F9" s="25">
        <f t="shared" si="4"/>
        <v>0.3361785945</v>
      </c>
      <c r="G9" s="25">
        <f t="shared" si="5"/>
        <v>0.3364381272</v>
      </c>
      <c r="L9">
        <v>3</v>
      </c>
      <c r="M9" s="14">
        <f aca="true" t="shared" si="6" ref="M9:M46">$M$4*M8</f>
        <v>1.014014968044625</v>
      </c>
      <c r="N9" s="14">
        <f>$M$4*N8</f>
        <v>1.0093216225000001</v>
      </c>
      <c r="O9">
        <v>43</v>
      </c>
      <c r="P9" s="14">
        <f aca="true" t="shared" si="7" ref="P9:P26">$M$4*P8</f>
        <v>1.2207757927944216</v>
      </c>
      <c r="Q9" s="14">
        <f aca="true" t="shared" si="8" ref="Q9:Q26">$M$4*N8</f>
        <v>1.0093216225000001</v>
      </c>
    </row>
    <row r="10" spans="1:17" ht="13.5">
      <c r="A10" s="21">
        <v>4</v>
      </c>
      <c r="B10" s="25">
        <f t="shared" si="0"/>
        <v>0.2519374896</v>
      </c>
      <c r="C10" s="25">
        <f t="shared" si="1"/>
        <v>0.2521325899</v>
      </c>
      <c r="D10" s="25">
        <f t="shared" si="2"/>
        <v>0.2523276903</v>
      </c>
      <c r="E10" s="25">
        <f t="shared" si="3"/>
        <v>0.2525227906</v>
      </c>
      <c r="F10" s="25">
        <f t="shared" si="4"/>
        <v>0.252717891</v>
      </c>
      <c r="G10" s="25">
        <f t="shared" si="5"/>
        <v>0.2529129913</v>
      </c>
      <c r="L10">
        <v>4</v>
      </c>
      <c r="M10" s="14">
        <f t="shared" si="6"/>
        <v>1.0187301376460327</v>
      </c>
      <c r="N10" s="14">
        <f aca="true" t="shared" si="9" ref="N10:N46">$M$4*N9</f>
        <v>1.014014968044625</v>
      </c>
      <c r="O10">
        <v>44</v>
      </c>
      <c r="P10" s="14">
        <f t="shared" si="7"/>
        <v>1.2264524002309156</v>
      </c>
      <c r="Q10" s="14">
        <f t="shared" si="8"/>
        <v>1.014014968044625</v>
      </c>
    </row>
    <row r="11" spans="1:17" ht="13.5">
      <c r="A11" s="19">
        <v>5</v>
      </c>
      <c r="B11" s="24">
        <f t="shared" si="0"/>
        <v>0.2020164215</v>
      </c>
      <c r="C11" s="24">
        <f t="shared" si="1"/>
        <v>0.2021728629</v>
      </c>
      <c r="D11" s="24">
        <f t="shared" si="2"/>
        <v>0.2023293044</v>
      </c>
      <c r="E11" s="24">
        <f t="shared" si="3"/>
        <v>0.2024857459</v>
      </c>
      <c r="F11" s="24">
        <f t="shared" si="4"/>
        <v>0.2026421874</v>
      </c>
      <c r="G11" s="24">
        <f t="shared" si="5"/>
        <v>0.2027986289</v>
      </c>
      <c r="L11">
        <v>5</v>
      </c>
      <c r="M11" s="14">
        <f t="shared" si="6"/>
        <v>1.0234672327860868</v>
      </c>
      <c r="N11" s="14">
        <f t="shared" si="9"/>
        <v>1.0187301376460327</v>
      </c>
      <c r="O11">
        <v>45</v>
      </c>
      <c r="P11" s="14">
        <f t="shared" si="7"/>
        <v>1.2321554038919895</v>
      </c>
      <c r="Q11" s="14">
        <f t="shared" si="8"/>
        <v>1.0187301376460327</v>
      </c>
    </row>
    <row r="12" spans="1:17" ht="13.5">
      <c r="A12" s="17">
        <v>6</v>
      </c>
      <c r="B12" s="23">
        <f t="shared" si="0"/>
        <v>0.1687363063</v>
      </c>
      <c r="C12" s="23">
        <f t="shared" si="1"/>
        <v>0.1688669756</v>
      </c>
      <c r="D12" s="23">
        <f t="shared" si="2"/>
        <v>0.168997645</v>
      </c>
      <c r="E12" s="23">
        <f t="shared" si="3"/>
        <v>0.1691283144</v>
      </c>
      <c r="F12" s="23">
        <f t="shared" si="4"/>
        <v>0.1692589837</v>
      </c>
      <c r="G12" s="23">
        <f t="shared" si="5"/>
        <v>0.1693896531</v>
      </c>
      <c r="L12">
        <v>6</v>
      </c>
      <c r="M12" s="14">
        <f t="shared" si="6"/>
        <v>1.028226355418542</v>
      </c>
      <c r="N12" s="14">
        <f t="shared" si="9"/>
        <v>1.0234672327860868</v>
      </c>
      <c r="O12">
        <v>46</v>
      </c>
      <c r="P12" s="14">
        <f t="shared" si="7"/>
        <v>1.2378849265200873</v>
      </c>
      <c r="Q12" s="14">
        <f t="shared" si="8"/>
        <v>1.0234672327860868</v>
      </c>
    </row>
    <row r="13" spans="1:17" ht="13.5">
      <c r="A13" s="21">
        <v>7</v>
      </c>
      <c r="B13" s="25">
        <f t="shared" si="0"/>
        <v>0.144965307</v>
      </c>
      <c r="C13" s="25">
        <f t="shared" si="1"/>
        <v>0.1450775681</v>
      </c>
      <c r="D13" s="25">
        <f t="shared" si="2"/>
        <v>0.1451898292</v>
      </c>
      <c r="E13" s="25">
        <f t="shared" si="3"/>
        <v>0.1453020903</v>
      </c>
      <c r="F13" s="25">
        <f t="shared" si="4"/>
        <v>0.1454143515</v>
      </c>
      <c r="G13" s="25">
        <f t="shared" si="5"/>
        <v>0.1455266126</v>
      </c>
      <c r="L13">
        <v>7</v>
      </c>
      <c r="M13" s="14">
        <f t="shared" si="6"/>
        <v>1.0330076079712383</v>
      </c>
      <c r="N13" s="14">
        <f t="shared" si="9"/>
        <v>1.028226355418542</v>
      </c>
      <c r="O13">
        <v>47</v>
      </c>
      <c r="P13" s="14">
        <f t="shared" si="7"/>
        <v>1.2436410914284057</v>
      </c>
      <c r="Q13" s="14">
        <f t="shared" si="8"/>
        <v>1.028226355418542</v>
      </c>
    </row>
    <row r="14" spans="1:17" ht="13.5">
      <c r="A14" s="21">
        <v>8</v>
      </c>
      <c r="B14" s="25">
        <f t="shared" si="0"/>
        <v>0.1271375052</v>
      </c>
      <c r="C14" s="25">
        <f t="shared" si="1"/>
        <v>0.1272359605</v>
      </c>
      <c r="D14" s="25">
        <f t="shared" si="2"/>
        <v>0.1273344158</v>
      </c>
      <c r="E14" s="25">
        <f t="shared" si="3"/>
        <v>0.127432871</v>
      </c>
      <c r="F14" s="25">
        <f t="shared" si="4"/>
        <v>0.1275313263</v>
      </c>
      <c r="G14" s="25">
        <f t="shared" si="5"/>
        <v>0.1276297815</v>
      </c>
      <c r="L14">
        <v>8</v>
      </c>
      <c r="M14" s="14">
        <f t="shared" si="6"/>
        <v>1.0378110933483045</v>
      </c>
      <c r="N14" s="14">
        <f t="shared" si="9"/>
        <v>1.0330076079712383</v>
      </c>
      <c r="O14">
        <v>48</v>
      </c>
      <c r="P14" s="14">
        <f t="shared" si="7"/>
        <v>1.2494240225035478</v>
      </c>
      <c r="Q14" s="14">
        <f t="shared" si="8"/>
        <v>1.0330076079712383</v>
      </c>
    </row>
    <row r="15" spans="1:17" ht="13.5">
      <c r="A15" s="21">
        <v>9</v>
      </c>
      <c r="B15" s="25">
        <f t="shared" si="0"/>
        <v>0.1132718351</v>
      </c>
      <c r="C15" s="25">
        <f t="shared" si="1"/>
        <v>0.1133595528</v>
      </c>
      <c r="D15" s="25">
        <f t="shared" si="2"/>
        <v>0.1134472704</v>
      </c>
      <c r="E15" s="25">
        <f t="shared" si="3"/>
        <v>0.1135349881</v>
      </c>
      <c r="F15" s="25">
        <f t="shared" si="4"/>
        <v>0.1136227058</v>
      </c>
      <c r="G15" s="25">
        <f t="shared" si="5"/>
        <v>0.1137104235</v>
      </c>
      <c r="L15">
        <v>9</v>
      </c>
      <c r="M15" s="14">
        <f t="shared" si="6"/>
        <v>1.0426369149323742</v>
      </c>
      <c r="N15" s="14">
        <f t="shared" si="9"/>
        <v>1.0378110933483045</v>
      </c>
      <c r="O15">
        <v>49</v>
      </c>
      <c r="P15" s="14">
        <f t="shared" si="7"/>
        <v>1.2552338442081894</v>
      </c>
      <c r="Q15" s="14">
        <f t="shared" si="8"/>
        <v>1.0378110933483045</v>
      </c>
    </row>
    <row r="16" spans="1:17" ht="13.5">
      <c r="A16" s="19">
        <v>10</v>
      </c>
      <c r="B16" s="24">
        <f t="shared" si="0"/>
        <v>0.102179657</v>
      </c>
      <c r="C16" s="24">
        <f t="shared" si="1"/>
        <v>0.1022587849</v>
      </c>
      <c r="D16" s="24">
        <f t="shared" si="2"/>
        <v>0.1023379128</v>
      </c>
      <c r="E16" s="24">
        <f t="shared" si="3"/>
        <v>0.1024170408</v>
      </c>
      <c r="F16" s="24">
        <f t="shared" si="4"/>
        <v>0.1024961687</v>
      </c>
      <c r="G16" s="24">
        <f t="shared" si="5"/>
        <v>0.1025752966</v>
      </c>
      <c r="L16">
        <v>10</v>
      </c>
      <c r="M16" s="14">
        <f t="shared" si="6"/>
        <v>1.0474851765868098</v>
      </c>
      <c r="N16" s="14">
        <f t="shared" si="9"/>
        <v>1.0426369149323742</v>
      </c>
      <c r="O16">
        <v>50</v>
      </c>
      <c r="P16" s="14">
        <f t="shared" si="7"/>
        <v>1.2610706815837576</v>
      </c>
      <c r="Q16" s="14">
        <f t="shared" si="8"/>
        <v>1.0426369149323742</v>
      </c>
    </row>
    <row r="17" spans="1:17" ht="13.5">
      <c r="A17" s="17">
        <v>11</v>
      </c>
      <c r="B17" s="23">
        <f t="shared" si="0"/>
        <v>0.0931045641</v>
      </c>
      <c r="C17" s="23">
        <f t="shared" si="1"/>
        <v>0.0931766643</v>
      </c>
      <c r="D17" s="23">
        <f t="shared" si="2"/>
        <v>0.0932487645</v>
      </c>
      <c r="E17" s="23">
        <f t="shared" si="3"/>
        <v>0.0933208646</v>
      </c>
      <c r="F17" s="23">
        <f t="shared" si="4"/>
        <v>0.0933929648</v>
      </c>
      <c r="G17" s="23">
        <f t="shared" si="5"/>
        <v>0.0934650649</v>
      </c>
      <c r="L17">
        <v>11</v>
      </c>
      <c r="M17" s="14">
        <f t="shared" si="6"/>
        <v>1.0523559826579385</v>
      </c>
      <c r="N17" s="14">
        <f t="shared" si="9"/>
        <v>1.0474851765868098</v>
      </c>
      <c r="O17">
        <v>51</v>
      </c>
      <c r="P17" s="14">
        <f t="shared" si="7"/>
        <v>1.2669346602531222</v>
      </c>
      <c r="Q17" s="14">
        <f t="shared" si="8"/>
        <v>1.0474851765868098</v>
      </c>
    </row>
    <row r="18" spans="1:17" ht="13.5">
      <c r="A18" s="21">
        <v>12</v>
      </c>
      <c r="B18" s="25">
        <f t="shared" si="0"/>
        <v>0.0855422851</v>
      </c>
      <c r="C18" s="25">
        <f t="shared" si="1"/>
        <v>0.0856085291</v>
      </c>
      <c r="D18" s="25">
        <f t="shared" si="2"/>
        <v>0.085674773</v>
      </c>
      <c r="E18" s="25">
        <f t="shared" si="3"/>
        <v>0.0857410169</v>
      </c>
      <c r="F18" s="25">
        <f t="shared" si="4"/>
        <v>0.0858072609</v>
      </c>
      <c r="G18" s="25">
        <f t="shared" si="5"/>
        <v>0.0858735048</v>
      </c>
      <c r="L18">
        <v>12</v>
      </c>
      <c r="M18" s="14">
        <f t="shared" si="6"/>
        <v>1.0572494379772979</v>
      </c>
      <c r="N18" s="14">
        <f t="shared" si="9"/>
        <v>1.0523559826579385</v>
      </c>
      <c r="O18">
        <v>52</v>
      </c>
      <c r="P18" s="14">
        <f t="shared" si="7"/>
        <v>1.2728259064232992</v>
      </c>
      <c r="Q18" s="14">
        <f t="shared" si="8"/>
        <v>1.0523559826579385</v>
      </c>
    </row>
    <row r="19" spans="1:17" ht="13.5">
      <c r="A19" s="21">
        <v>13</v>
      </c>
      <c r="B19" s="25">
        <f t="shared" si="0"/>
        <v>0.0791437091</v>
      </c>
      <c r="C19" s="25">
        <f t="shared" si="1"/>
        <v>0.079204998</v>
      </c>
      <c r="D19" s="25">
        <f t="shared" si="2"/>
        <v>0.0792662868</v>
      </c>
      <c r="E19" s="25">
        <f t="shared" si="3"/>
        <v>0.0793275757</v>
      </c>
      <c r="F19" s="25">
        <f t="shared" si="4"/>
        <v>0.0793888646</v>
      </c>
      <c r="G19" s="25">
        <f t="shared" si="5"/>
        <v>0.0794501535</v>
      </c>
      <c r="L19">
        <v>13</v>
      </c>
      <c r="M19" s="14">
        <f t="shared" si="6"/>
        <v>1.0621656478638923</v>
      </c>
      <c r="N19" s="14">
        <f t="shared" si="9"/>
        <v>1.0572494379772979</v>
      </c>
      <c r="O19">
        <v>53</v>
      </c>
      <c r="P19" s="14">
        <f t="shared" si="7"/>
        <v>1.2787445468881675</v>
      </c>
      <c r="Q19" s="14">
        <f t="shared" si="8"/>
        <v>1.0572494379772979</v>
      </c>
    </row>
    <row r="20" spans="1:17" ht="13.5">
      <c r="A20" s="21">
        <v>14</v>
      </c>
      <c r="B20" s="25">
        <f t="shared" si="0"/>
        <v>0.073659471</v>
      </c>
      <c r="C20" s="25">
        <f t="shared" si="1"/>
        <v>0.0737165129</v>
      </c>
      <c r="D20" s="25">
        <f t="shared" si="2"/>
        <v>0.0737735548</v>
      </c>
      <c r="E20" s="25">
        <f t="shared" si="3"/>
        <v>0.0738305967</v>
      </c>
      <c r="F20" s="25">
        <f t="shared" si="4"/>
        <v>0.0738876386</v>
      </c>
      <c r="G20" s="25">
        <f t="shared" si="5"/>
        <v>0.0739446805</v>
      </c>
      <c r="L20">
        <v>14</v>
      </c>
      <c r="M20" s="14">
        <f t="shared" si="6"/>
        <v>1.0671047181264595</v>
      </c>
      <c r="N20" s="14">
        <f t="shared" si="9"/>
        <v>1.0621656478638923</v>
      </c>
      <c r="O20">
        <v>54</v>
      </c>
      <c r="P20" s="14">
        <f t="shared" si="7"/>
        <v>1.2846907090311976</v>
      </c>
      <c r="Q20" s="14">
        <f t="shared" si="8"/>
        <v>1.0621656478638923</v>
      </c>
    </row>
    <row r="21" spans="1:17" ht="13.5">
      <c r="A21" s="19">
        <v>15</v>
      </c>
      <c r="B21" s="24">
        <f t="shared" si="0"/>
        <v>0.0689067034</v>
      </c>
      <c r="C21" s="24">
        <f t="shared" si="1"/>
        <v>0.0689600648</v>
      </c>
      <c r="D21" s="24">
        <f t="shared" si="2"/>
        <v>0.0690134261</v>
      </c>
      <c r="E21" s="24">
        <f t="shared" si="3"/>
        <v>0.0690667874</v>
      </c>
      <c r="F21" s="24">
        <f t="shared" si="4"/>
        <v>0.0691201488</v>
      </c>
      <c r="G21" s="24">
        <f t="shared" si="5"/>
        <v>0.0691735101</v>
      </c>
      <c r="L21">
        <v>15</v>
      </c>
      <c r="M21" s="14">
        <f t="shared" si="6"/>
        <v>1.0720667550657474</v>
      </c>
      <c r="N21" s="14">
        <f t="shared" si="9"/>
        <v>1.0671047181264595</v>
      </c>
      <c r="O21">
        <v>55</v>
      </c>
      <c r="P21" s="14">
        <f t="shared" si="7"/>
        <v>1.2906645208281928</v>
      </c>
      <c r="Q21" s="14">
        <f t="shared" si="8"/>
        <v>1.0671047181264595</v>
      </c>
    </row>
    <row r="22" spans="1:17" ht="13.5">
      <c r="A22" s="17">
        <v>16</v>
      </c>
      <c r="B22" s="23">
        <f t="shared" si="0"/>
        <v>0.0647482555</v>
      </c>
      <c r="C22" s="23">
        <f t="shared" si="1"/>
        <v>0.0647983965</v>
      </c>
      <c r="D22" s="23">
        <f t="shared" si="2"/>
        <v>0.0648485376</v>
      </c>
      <c r="E22" s="23">
        <f t="shared" si="3"/>
        <v>0.0648986786</v>
      </c>
      <c r="F22" s="23">
        <f t="shared" si="4"/>
        <v>0.0649488196</v>
      </c>
      <c r="G22" s="23">
        <f t="shared" si="5"/>
        <v>0.0649989607</v>
      </c>
      <c r="L22">
        <v>16</v>
      </c>
      <c r="M22" s="14">
        <f t="shared" si="6"/>
        <v>1.0770518654768033</v>
      </c>
      <c r="N22" s="14">
        <f t="shared" si="9"/>
        <v>1.0720667550657474</v>
      </c>
      <c r="O22">
        <v>56</v>
      </c>
      <c r="P22" s="14">
        <f t="shared" si="7"/>
        <v>1.296666110850044</v>
      </c>
      <c r="Q22" s="14">
        <f t="shared" si="8"/>
        <v>1.0720667550657474</v>
      </c>
    </row>
    <row r="23" spans="1:17" ht="13.5">
      <c r="A23" s="21">
        <v>17</v>
      </c>
      <c r="B23" s="25">
        <f t="shared" si="0"/>
        <v>0.0610792473</v>
      </c>
      <c r="C23" s="25">
        <f t="shared" si="1"/>
        <v>0.061126547</v>
      </c>
      <c r="D23" s="25">
        <f t="shared" si="2"/>
        <v>0.0611738468</v>
      </c>
      <c r="E23" s="25">
        <f t="shared" si="3"/>
        <v>0.0612211466</v>
      </c>
      <c r="F23" s="25">
        <f t="shared" si="4"/>
        <v>0.0612684463</v>
      </c>
      <c r="G23" s="25">
        <f t="shared" si="5"/>
        <v>0.0613157461</v>
      </c>
      <c r="L23">
        <v>17</v>
      </c>
      <c r="M23" s="14">
        <f t="shared" si="6"/>
        <v>1.0820601566512704</v>
      </c>
      <c r="N23" s="14">
        <f t="shared" si="9"/>
        <v>1.0770518654768033</v>
      </c>
      <c r="O23">
        <v>57</v>
      </c>
      <c r="P23" s="14">
        <f t="shared" si="7"/>
        <v>1.3026956082654966</v>
      </c>
      <c r="Q23" s="14">
        <f t="shared" si="8"/>
        <v>1.0770518654768033</v>
      </c>
    </row>
    <row r="24" spans="1:17" ht="13.5">
      <c r="A24" s="21">
        <v>18</v>
      </c>
      <c r="B24" s="25">
        <f t="shared" si="0"/>
        <v>0.0578181055</v>
      </c>
      <c r="C24" s="25">
        <f t="shared" si="1"/>
        <v>0.0578628798</v>
      </c>
      <c r="D24" s="25">
        <f t="shared" si="2"/>
        <v>0.0579076542</v>
      </c>
      <c r="E24" s="25">
        <f t="shared" si="3"/>
        <v>0.0579524285</v>
      </c>
      <c r="F24" s="25">
        <f t="shared" si="4"/>
        <v>0.0579972028</v>
      </c>
      <c r="G24" s="25">
        <f t="shared" si="5"/>
        <v>0.0580419772</v>
      </c>
      <c r="L24">
        <v>18</v>
      </c>
      <c r="M24" s="14">
        <f t="shared" si="6"/>
        <v>1.0870917363796988</v>
      </c>
      <c r="N24" s="14">
        <f t="shared" si="9"/>
        <v>1.0820601566512704</v>
      </c>
      <c r="O24">
        <v>58</v>
      </c>
      <c r="P24" s="14">
        <f t="shared" si="7"/>
        <v>1.3087531428439312</v>
      </c>
      <c r="Q24" s="14">
        <f t="shared" si="8"/>
        <v>1.0820601566512704</v>
      </c>
    </row>
    <row r="25" spans="1:17" ht="13.5">
      <c r="A25" s="21">
        <v>19</v>
      </c>
      <c r="B25" s="25">
        <f t="shared" si="0"/>
        <v>0.0549004302</v>
      </c>
      <c r="C25" s="25">
        <f t="shared" si="1"/>
        <v>0.0549429451</v>
      </c>
      <c r="D25" s="25">
        <f t="shared" si="2"/>
        <v>0.05498546</v>
      </c>
      <c r="E25" s="25">
        <f t="shared" si="3"/>
        <v>0.0550279748</v>
      </c>
      <c r="F25" s="25">
        <f t="shared" si="4"/>
        <v>0.0550704897</v>
      </c>
      <c r="G25" s="25">
        <f t="shared" si="5"/>
        <v>0.0551130046</v>
      </c>
      <c r="L25">
        <v>19</v>
      </c>
      <c r="M25" s="14">
        <f t="shared" si="6"/>
        <v>1.0921467129538645</v>
      </c>
      <c r="N25" s="14">
        <f t="shared" si="9"/>
        <v>1.0870917363796988</v>
      </c>
      <c r="O25">
        <v>59</v>
      </c>
      <c r="P25" s="14">
        <f t="shared" si="7"/>
        <v>1.3148388449581556</v>
      </c>
      <c r="Q25" s="14">
        <f t="shared" si="8"/>
        <v>1.0870917363796988</v>
      </c>
    </row>
    <row r="26" spans="1:17" ht="13.5">
      <c r="A26" s="19">
        <v>20</v>
      </c>
      <c r="B26" s="24">
        <f t="shared" si="0"/>
        <v>0.0522747013</v>
      </c>
      <c r="C26" s="24">
        <f t="shared" si="1"/>
        <v>0.0523151828</v>
      </c>
      <c r="D26" s="24">
        <f t="shared" si="2"/>
        <v>0.0523556644</v>
      </c>
      <c r="E26" s="24">
        <f t="shared" si="3"/>
        <v>0.0523961459</v>
      </c>
      <c r="F26" s="24">
        <f t="shared" si="4"/>
        <v>0.0524366274</v>
      </c>
      <c r="G26" s="24">
        <f t="shared" si="5"/>
        <v>0.0524771089</v>
      </c>
      <c r="L26">
        <v>20</v>
      </c>
      <c r="M26" s="14">
        <f t="shared" si="6"/>
        <v>1.0972251951690999</v>
      </c>
      <c r="N26" s="14">
        <f t="shared" si="9"/>
        <v>1.0921467129538645</v>
      </c>
      <c r="O26">
        <v>60</v>
      </c>
      <c r="P26" s="14">
        <f t="shared" si="7"/>
        <v>1.320952845587211</v>
      </c>
      <c r="Q26" s="14">
        <f t="shared" si="8"/>
        <v>1.0921467129538645</v>
      </c>
    </row>
    <row r="27" spans="1:14" ht="13.5">
      <c r="A27" s="17">
        <v>21</v>
      </c>
      <c r="B27" s="23">
        <f t="shared" si="0"/>
        <v>0.0498992123</v>
      </c>
      <c r="C27" s="23">
        <f t="shared" si="1"/>
        <v>0.0499378542</v>
      </c>
      <c r="D27" s="23">
        <f t="shared" si="2"/>
        <v>0.0499764962</v>
      </c>
      <c r="E27" s="23">
        <f t="shared" si="3"/>
        <v>0.0500151381</v>
      </c>
      <c r="F27" s="23">
        <f t="shared" si="4"/>
        <v>0.0500537801</v>
      </c>
      <c r="G27" s="23">
        <f t="shared" si="5"/>
        <v>0.050092422</v>
      </c>
      <c r="L27">
        <v>21</v>
      </c>
      <c r="M27" s="14">
        <f t="shared" si="6"/>
        <v>1.1023272923266363</v>
      </c>
      <c r="N27" s="14">
        <f t="shared" si="9"/>
        <v>1.0972251951690999</v>
      </c>
    </row>
    <row r="28" spans="1:14" ht="13.5">
      <c r="A28" s="21">
        <v>22</v>
      </c>
      <c r="B28" s="25">
        <f t="shared" si="0"/>
        <v>0.0477398394</v>
      </c>
      <c r="C28" s="25">
        <f t="shared" si="1"/>
        <v>0.0477768092</v>
      </c>
      <c r="D28" s="25">
        <f t="shared" si="2"/>
        <v>0.0478137789</v>
      </c>
      <c r="E28" s="25">
        <f t="shared" si="3"/>
        <v>0.0478507486</v>
      </c>
      <c r="F28" s="25">
        <f t="shared" si="4"/>
        <v>0.0478877183</v>
      </c>
      <c r="G28" s="25">
        <f t="shared" si="5"/>
        <v>0.0479246881</v>
      </c>
      <c r="L28">
        <v>22</v>
      </c>
      <c r="M28" s="14">
        <f t="shared" si="6"/>
        <v>1.1074531142359552</v>
      </c>
      <c r="N28" s="14">
        <f t="shared" si="9"/>
        <v>1.1023272923266363</v>
      </c>
    </row>
    <row r="29" spans="1:14" ht="13.5">
      <c r="A29" s="21">
        <v>23</v>
      </c>
      <c r="B29" s="25">
        <f t="shared" si="0"/>
        <v>0.0457683937</v>
      </c>
      <c r="C29" s="25">
        <f t="shared" si="1"/>
        <v>0.0458038367</v>
      </c>
      <c r="D29" s="25">
        <f t="shared" si="2"/>
        <v>0.0458392798</v>
      </c>
      <c r="E29" s="25">
        <f t="shared" si="3"/>
        <v>0.0458747228</v>
      </c>
      <c r="F29" s="25">
        <f t="shared" si="4"/>
        <v>0.0459101659</v>
      </c>
      <c r="G29" s="25">
        <f t="shared" si="5"/>
        <v>0.0459456089</v>
      </c>
      <c r="L29">
        <v>23</v>
      </c>
      <c r="M29" s="14">
        <f t="shared" si="6"/>
        <v>1.1126027712171525</v>
      </c>
      <c r="N29" s="14">
        <f t="shared" si="9"/>
        <v>1.1074531142359552</v>
      </c>
    </row>
    <row r="30" spans="1:14" ht="13.5">
      <c r="A30" s="21">
        <v>24</v>
      </c>
      <c r="B30" s="25">
        <f t="shared" si="0"/>
        <v>0.0439613842</v>
      </c>
      <c r="C30" s="25">
        <f t="shared" si="1"/>
        <v>0.0439954279</v>
      </c>
      <c r="D30" s="25">
        <f t="shared" si="2"/>
        <v>0.0440294716</v>
      </c>
      <c r="E30" s="25">
        <f t="shared" si="3"/>
        <v>0.0440635152</v>
      </c>
      <c r="F30" s="25">
        <f t="shared" si="4"/>
        <v>0.0440975589</v>
      </c>
      <c r="G30" s="25">
        <f t="shared" si="5"/>
        <v>0.0441316026</v>
      </c>
      <c r="L30">
        <v>24</v>
      </c>
      <c r="M30" s="14">
        <f t="shared" si="6"/>
        <v>1.1177763741033122</v>
      </c>
      <c r="N30" s="14">
        <f t="shared" si="9"/>
        <v>1.1126027712171525</v>
      </c>
    </row>
    <row r="31" spans="1:14" ht="13.5">
      <c r="A31" s="19">
        <v>25</v>
      </c>
      <c r="B31" s="24">
        <f t="shared" si="0"/>
        <v>0.0422990785</v>
      </c>
      <c r="C31" s="24">
        <f t="shared" si="1"/>
        <v>0.0423318349</v>
      </c>
      <c r="D31" s="24">
        <f t="shared" si="2"/>
        <v>0.0423645913</v>
      </c>
      <c r="E31" s="24">
        <f t="shared" si="3"/>
        <v>0.0423973477</v>
      </c>
      <c r="F31" s="24">
        <f t="shared" si="4"/>
        <v>0.0424301041</v>
      </c>
      <c r="G31" s="24">
        <f t="shared" si="5"/>
        <v>0.0424628605</v>
      </c>
      <c r="L31">
        <v>25</v>
      </c>
      <c r="M31" s="14">
        <f t="shared" si="6"/>
        <v>1.1229740342428927</v>
      </c>
      <c r="N31" s="14">
        <f t="shared" si="9"/>
        <v>1.1177763741033122</v>
      </c>
    </row>
    <row r="32" spans="1:14" ht="13.5">
      <c r="A32" s="17">
        <v>26</v>
      </c>
      <c r="B32" s="23">
        <f t="shared" si="0"/>
        <v>0.04076478</v>
      </c>
      <c r="C32" s="23">
        <f t="shared" si="1"/>
        <v>0.0407963483</v>
      </c>
      <c r="D32" s="23">
        <f t="shared" si="2"/>
        <v>0.0408279165</v>
      </c>
      <c r="E32" s="23">
        <f t="shared" si="3"/>
        <v>0.0408594848</v>
      </c>
      <c r="F32" s="23">
        <f t="shared" si="4"/>
        <v>0.040891053</v>
      </c>
      <c r="G32" s="23">
        <f t="shared" si="5"/>
        <v>0.0409226212</v>
      </c>
      <c r="L32">
        <v>26</v>
      </c>
      <c r="M32" s="14">
        <f t="shared" si="6"/>
        <v>1.128195863502122</v>
      </c>
      <c r="N32" s="14">
        <f t="shared" si="9"/>
        <v>1.1229740342428927</v>
      </c>
    </row>
    <row r="33" spans="1:14" ht="13.5">
      <c r="A33" s="21">
        <v>27</v>
      </c>
      <c r="B33" s="25">
        <f t="shared" si="0"/>
        <v>0.0393442658</v>
      </c>
      <c r="C33" s="25">
        <f t="shared" si="1"/>
        <v>0.039374734</v>
      </c>
      <c r="D33" s="25">
        <f t="shared" si="2"/>
        <v>0.0394052022</v>
      </c>
      <c r="E33" s="25">
        <f t="shared" si="3"/>
        <v>0.0394356704</v>
      </c>
      <c r="F33" s="25">
        <f t="shared" si="4"/>
        <v>0.0394661385</v>
      </c>
      <c r="G33" s="25">
        <f t="shared" si="5"/>
        <v>0.0394966067</v>
      </c>
      <c r="L33">
        <v>27</v>
      </c>
      <c r="M33" s="14">
        <f t="shared" si="6"/>
        <v>1.133441974267407</v>
      </c>
      <c r="N33" s="14">
        <f t="shared" si="9"/>
        <v>1.128195863502122</v>
      </c>
    </row>
    <row r="34" spans="1:14" ht="13.5">
      <c r="A34" s="21">
        <v>28</v>
      </c>
      <c r="B34" s="25">
        <f t="shared" si="0"/>
        <v>0.0380253445</v>
      </c>
      <c r="C34" s="25">
        <f t="shared" si="1"/>
        <v>0.0380547914</v>
      </c>
      <c r="D34" s="25">
        <f t="shared" si="2"/>
        <v>0.0380842382</v>
      </c>
      <c r="E34" s="25">
        <f t="shared" si="3"/>
        <v>0.038113685</v>
      </c>
      <c r="F34" s="25">
        <f t="shared" si="4"/>
        <v>0.0381431318</v>
      </c>
      <c r="G34" s="25">
        <f t="shared" si="5"/>
        <v>0.0381725786</v>
      </c>
      <c r="L34">
        <v>28</v>
      </c>
      <c r="M34" s="14">
        <f t="shared" si="6"/>
        <v>1.1387124794477503</v>
      </c>
      <c r="N34" s="14">
        <f t="shared" si="9"/>
        <v>1.133441974267407</v>
      </c>
    </row>
    <row r="35" spans="1:14" ht="13.5">
      <c r="A35" s="21">
        <v>29</v>
      </c>
      <c r="B35" s="25">
        <f t="shared" si="0"/>
        <v>0.0367975067</v>
      </c>
      <c r="C35" s="25">
        <f t="shared" si="1"/>
        <v>0.0368260027</v>
      </c>
      <c r="D35" s="25">
        <f t="shared" si="2"/>
        <v>0.0368544986</v>
      </c>
      <c r="E35" s="25">
        <f t="shared" si="3"/>
        <v>0.0368829946</v>
      </c>
      <c r="F35" s="25">
        <f t="shared" si="4"/>
        <v>0.0369114906</v>
      </c>
      <c r="G35" s="25">
        <f t="shared" si="5"/>
        <v>0.0369399866</v>
      </c>
      <c r="L35">
        <v>29</v>
      </c>
      <c r="M35" s="14">
        <f t="shared" si="6"/>
        <v>1.1440074924771824</v>
      </c>
      <c r="N35" s="14">
        <f t="shared" si="9"/>
        <v>1.1387124794477503</v>
      </c>
    </row>
    <row r="36" spans="1:14" ht="13.5">
      <c r="A36" s="19">
        <v>30</v>
      </c>
      <c r="B36" s="24">
        <f t="shared" si="0"/>
        <v>0.0356516438</v>
      </c>
      <c r="C36" s="24">
        <f t="shared" si="1"/>
        <v>0.0356792525</v>
      </c>
      <c r="D36" s="24">
        <f t="shared" si="2"/>
        <v>0.0357068611</v>
      </c>
      <c r="E36" s="24">
        <f t="shared" si="3"/>
        <v>0.0357344697</v>
      </c>
      <c r="F36" s="24">
        <f t="shared" si="4"/>
        <v>0.0357620783</v>
      </c>
      <c r="G36" s="24">
        <f t="shared" si="5"/>
        <v>0.035789687</v>
      </c>
      <c r="L36">
        <v>30</v>
      </c>
      <c r="M36" s="14">
        <f t="shared" si="6"/>
        <v>1.1493271273172012</v>
      </c>
      <c r="N36" s="14">
        <f t="shared" si="9"/>
        <v>1.1440074924771824</v>
      </c>
    </row>
    <row r="37" spans="1:14" ht="13.5">
      <c r="A37" s="17">
        <v>31</v>
      </c>
      <c r="B37" s="23">
        <f t="shared" si="0"/>
        <v>0.0345798229</v>
      </c>
      <c r="C37" s="23">
        <f t="shared" si="1"/>
        <v>0.0346066015</v>
      </c>
      <c r="D37" s="23">
        <f t="shared" si="2"/>
        <v>0.0346333802</v>
      </c>
      <c r="E37" s="23">
        <f t="shared" si="3"/>
        <v>0.0346601588</v>
      </c>
      <c r="F37" s="23">
        <f t="shared" si="4"/>
        <v>0.0346869374</v>
      </c>
      <c r="G37" s="23">
        <f t="shared" si="5"/>
        <v>0.034713716</v>
      </c>
      <c r="L37">
        <v>31</v>
      </c>
      <c r="M37" s="14">
        <f t="shared" si="6"/>
        <v>1.1546714984592263</v>
      </c>
      <c r="N37" s="14">
        <f t="shared" si="9"/>
        <v>1.1493271273172012</v>
      </c>
    </row>
    <row r="38" spans="1:14" ht="13.5">
      <c r="A38" s="21">
        <v>32</v>
      </c>
      <c r="B38" s="25">
        <f t="shared" si="0"/>
        <v>0.0335751025</v>
      </c>
      <c r="C38" s="25">
        <f t="shared" si="1"/>
        <v>0.0336011031</v>
      </c>
      <c r="D38" s="25">
        <f t="shared" si="2"/>
        <v>0.0336271036</v>
      </c>
      <c r="E38" s="25">
        <f t="shared" si="3"/>
        <v>0.0336531042</v>
      </c>
      <c r="F38" s="25">
        <f t="shared" si="4"/>
        <v>0.0336791048</v>
      </c>
      <c r="G38" s="25">
        <f t="shared" si="5"/>
        <v>0.0337051053</v>
      </c>
      <c r="L38">
        <v>32</v>
      </c>
      <c r="M38" s="14">
        <f t="shared" si="6"/>
        <v>1.1600407209270618</v>
      </c>
      <c r="N38" s="14">
        <f t="shared" si="9"/>
        <v>1.1546714984592263</v>
      </c>
    </row>
    <row r="39" spans="1:14" ht="13.5">
      <c r="A39" s="21">
        <v>33</v>
      </c>
      <c r="B39" s="25">
        <f t="shared" si="0"/>
        <v>0.0326313826</v>
      </c>
      <c r="C39" s="25">
        <f t="shared" si="1"/>
        <v>0.0326566523</v>
      </c>
      <c r="D39" s="25">
        <f t="shared" si="2"/>
        <v>0.0326819221</v>
      </c>
      <c r="E39" s="25">
        <f t="shared" si="3"/>
        <v>0.0327071918</v>
      </c>
      <c r="F39" s="25">
        <f t="shared" si="4"/>
        <v>0.0327324615</v>
      </c>
      <c r="G39" s="25">
        <f t="shared" si="5"/>
        <v>0.0327577313</v>
      </c>
      <c r="L39">
        <v>33</v>
      </c>
      <c r="M39" s="14">
        <f t="shared" si="6"/>
        <v>1.1654349102793726</v>
      </c>
      <c r="N39" s="14">
        <f t="shared" si="9"/>
        <v>1.1600407209270618</v>
      </c>
    </row>
    <row r="40" spans="1:14" ht="13.5">
      <c r="A40" s="21">
        <v>34</v>
      </c>
      <c r="B40" s="25">
        <f t="shared" si="0"/>
        <v>0.0317432806</v>
      </c>
      <c r="C40" s="25">
        <f t="shared" si="1"/>
        <v>0.0317678626</v>
      </c>
      <c r="D40" s="25">
        <f t="shared" si="2"/>
        <v>0.0317924446</v>
      </c>
      <c r="E40" s="25">
        <f t="shared" si="3"/>
        <v>0.0318170266</v>
      </c>
      <c r="F40" s="25">
        <f t="shared" si="4"/>
        <v>0.0318416086</v>
      </c>
      <c r="G40" s="25">
        <f t="shared" si="5"/>
        <v>0.0318661906</v>
      </c>
      <c r="L40">
        <v>34</v>
      </c>
      <c r="M40" s="14">
        <f t="shared" si="6"/>
        <v>1.1708541826121717</v>
      </c>
      <c r="N40" s="14">
        <f t="shared" si="9"/>
        <v>1.1654349102793726</v>
      </c>
    </row>
    <row r="41" spans="1:14" ht="13.5">
      <c r="A41" s="19">
        <v>35</v>
      </c>
      <c r="B41" s="24">
        <f t="shared" si="0"/>
        <v>0.0309060295</v>
      </c>
      <c r="C41" s="24">
        <f t="shared" si="1"/>
        <v>0.0309299631</v>
      </c>
      <c r="D41" s="24">
        <f t="shared" si="2"/>
        <v>0.0309538967</v>
      </c>
      <c r="E41" s="24">
        <f t="shared" si="3"/>
        <v>0.0309778304</v>
      </c>
      <c r="F41" s="24">
        <f t="shared" si="4"/>
        <v>0.031001764</v>
      </c>
      <c r="G41" s="24">
        <f t="shared" si="5"/>
        <v>0.0310256976</v>
      </c>
      <c r="L41">
        <v>35</v>
      </c>
      <c r="M41" s="14">
        <f t="shared" si="6"/>
        <v>1.1762986545613183</v>
      </c>
      <c r="N41" s="14">
        <f t="shared" si="9"/>
        <v>1.1708541826121717</v>
      </c>
    </row>
    <row r="42" spans="1:14" ht="13.5">
      <c r="A42" s="17">
        <v>36</v>
      </c>
      <c r="B42" s="23">
        <f t="shared" si="0"/>
        <v>0.0301153915</v>
      </c>
      <c r="C42" s="23">
        <f t="shared" si="1"/>
        <v>0.0301387128</v>
      </c>
      <c r="D42" s="23">
        <f t="shared" si="2"/>
        <v>0.0301620342</v>
      </c>
      <c r="E42" s="23">
        <f t="shared" si="3"/>
        <v>0.0301853555</v>
      </c>
      <c r="F42" s="23">
        <f t="shared" si="4"/>
        <v>0.0302086769</v>
      </c>
      <c r="G42" s="23">
        <f t="shared" si="5"/>
        <v>0.0302319983</v>
      </c>
      <c r="L42">
        <v>36</v>
      </c>
      <c r="M42" s="14">
        <f t="shared" si="6"/>
        <v>1.1817684433050286</v>
      </c>
      <c r="N42" s="14">
        <f t="shared" si="9"/>
        <v>1.1762986545613183</v>
      </c>
    </row>
    <row r="43" spans="1:14" ht="13.5">
      <c r="A43" s="21">
        <v>37</v>
      </c>
      <c r="B43" s="25">
        <f t="shared" si="0"/>
        <v>0.0293675872</v>
      </c>
      <c r="C43" s="25">
        <f t="shared" si="1"/>
        <v>0.0293903295</v>
      </c>
      <c r="D43" s="25">
        <f t="shared" si="2"/>
        <v>0.0294130717</v>
      </c>
      <c r="E43" s="25">
        <f t="shared" si="3"/>
        <v>0.029435814</v>
      </c>
      <c r="F43" s="25">
        <f t="shared" si="4"/>
        <v>0.0294585562</v>
      </c>
      <c r="G43" s="25">
        <f t="shared" si="5"/>
        <v>0.0294812985</v>
      </c>
      <c r="L43">
        <v>37</v>
      </c>
      <c r="M43" s="14">
        <f t="shared" si="6"/>
        <v>1.1872636665663971</v>
      </c>
      <c r="N43" s="14">
        <f t="shared" si="9"/>
        <v>1.1817684433050286</v>
      </c>
    </row>
    <row r="44" spans="1:14" ht="13.5">
      <c r="A44" s="21">
        <v>38</v>
      </c>
      <c r="B44" s="25">
        <f t="shared" si="0"/>
        <v>0.028659235</v>
      </c>
      <c r="C44" s="25">
        <f t="shared" si="1"/>
        <v>0.0286814287</v>
      </c>
      <c r="D44" s="25">
        <f t="shared" si="2"/>
        <v>0.0287036224</v>
      </c>
      <c r="E44" s="25">
        <f t="shared" si="3"/>
        <v>0.0287258162</v>
      </c>
      <c r="F44" s="25">
        <f t="shared" si="4"/>
        <v>0.0287480099</v>
      </c>
      <c r="G44" s="25">
        <f t="shared" si="5"/>
        <v>0.0287702036</v>
      </c>
      <c r="L44">
        <v>38</v>
      </c>
      <c r="M44" s="14">
        <f t="shared" si="6"/>
        <v>1.1927844426159309</v>
      </c>
      <c r="N44" s="14">
        <f t="shared" si="9"/>
        <v>1.1872636665663971</v>
      </c>
    </row>
    <row r="45" spans="1:14" ht="13.5">
      <c r="A45" s="21">
        <v>39</v>
      </c>
      <c r="B45" s="25">
        <f t="shared" si="0"/>
        <v>0.0279873001</v>
      </c>
      <c r="C45" s="25">
        <f t="shared" si="1"/>
        <v>0.0280089735</v>
      </c>
      <c r="D45" s="25">
        <f t="shared" si="2"/>
        <v>0.0280306469</v>
      </c>
      <c r="E45" s="25">
        <f t="shared" si="3"/>
        <v>0.0280523202</v>
      </c>
      <c r="F45" s="25">
        <f t="shared" si="4"/>
        <v>0.0280739936</v>
      </c>
      <c r="G45" s="25">
        <f t="shared" si="5"/>
        <v>0.028095667</v>
      </c>
      <c r="L45">
        <v>39</v>
      </c>
      <c r="M45" s="14">
        <f t="shared" si="6"/>
        <v>1.198330890274095</v>
      </c>
      <c r="N45" s="14">
        <f t="shared" si="9"/>
        <v>1.1927844426159309</v>
      </c>
    </row>
    <row r="46" spans="1:14" ht="13.5">
      <c r="A46" s="19">
        <v>40</v>
      </c>
      <c r="B46" s="24">
        <f t="shared" si="0"/>
        <v>0.0273490513</v>
      </c>
      <c r="C46" s="24">
        <f t="shared" si="1"/>
        <v>0.0273702304</v>
      </c>
      <c r="D46" s="24">
        <f t="shared" si="2"/>
        <v>0.0273914095</v>
      </c>
      <c r="E46" s="24">
        <f t="shared" si="3"/>
        <v>0.0274125886</v>
      </c>
      <c r="F46" s="24">
        <f t="shared" si="4"/>
        <v>0.0274337677</v>
      </c>
      <c r="G46" s="24">
        <f t="shared" si="5"/>
        <v>0.0274549468</v>
      </c>
      <c r="L46">
        <v>40</v>
      </c>
      <c r="M46" s="14">
        <f t="shared" si="6"/>
        <v>1.2039031289138695</v>
      </c>
      <c r="N46" s="14">
        <f t="shared" si="9"/>
        <v>1.198330890274095</v>
      </c>
    </row>
    <row r="49" spans="1:7" ht="13.5">
      <c r="A49" s="40" t="s">
        <v>20</v>
      </c>
      <c r="B49" s="40"/>
      <c r="C49" s="40"/>
      <c r="D49" s="40"/>
      <c r="E49" s="40"/>
      <c r="F49" s="40"/>
      <c r="G49" s="40"/>
    </row>
    <row r="51" spans="3:6" ht="17.25">
      <c r="C51" s="15" t="s">
        <v>12</v>
      </c>
      <c r="D51" s="16">
        <f>M2*2</f>
        <v>0.0093</v>
      </c>
      <c r="E51" s="15" t="s">
        <v>21</v>
      </c>
      <c r="F51" s="31">
        <f>M2</f>
        <v>0.00465</v>
      </c>
    </row>
    <row r="52" ht="13.5">
      <c r="M52">
        <f>M2</f>
        <v>0.00465</v>
      </c>
    </row>
    <row r="53" spans="1:7" ht="13.5">
      <c r="A53" s="34" t="s">
        <v>4</v>
      </c>
      <c r="B53" s="34" t="s">
        <v>14</v>
      </c>
      <c r="C53" s="34" t="s">
        <v>15</v>
      </c>
      <c r="D53" s="34" t="s">
        <v>16</v>
      </c>
      <c r="E53" s="34" t="s">
        <v>17</v>
      </c>
      <c r="F53" s="34" t="s">
        <v>18</v>
      </c>
      <c r="G53" s="34" t="s">
        <v>19</v>
      </c>
    </row>
    <row r="54" spans="1:13" ht="13.5">
      <c r="A54" s="34"/>
      <c r="B54" s="34"/>
      <c r="C54" s="34"/>
      <c r="D54" s="34"/>
      <c r="E54" s="34"/>
      <c r="F54" s="34"/>
      <c r="G54" s="34"/>
      <c r="M54">
        <f>M52+1</f>
        <v>1.00465</v>
      </c>
    </row>
    <row r="55" spans="1:7" ht="13.5">
      <c r="A55" s="17">
        <v>41</v>
      </c>
      <c r="B55" s="18">
        <f>ROUND($M$52*(1+$M$52*1/6)*N57/(M57-1),10)</f>
        <v>0.0267420235</v>
      </c>
      <c r="C55" s="18">
        <f>ROUND($M$52*(1+$M$52*2/6)*N57/(M57-1),10)</f>
        <v>0.0267627325</v>
      </c>
      <c r="D55" s="18">
        <f>ROUND($M$52*(1+$M$52*3/6)*N57/(M57-1),10)</f>
        <v>0.0267834416</v>
      </c>
      <c r="E55" s="18">
        <f>ROUND($M$52*(1+$M$52*4/6)*N57/(M57-1),10)</f>
        <v>0.0268041506</v>
      </c>
      <c r="F55" s="18">
        <f>ROUND($M$52*(1+$M$52*5/6)*N57/(M57-1),10)</f>
        <v>0.0268248596</v>
      </c>
      <c r="G55" s="18">
        <f>ROUND($M$52*(1+$M$52*6/6)*N57/(M57-1),10)</f>
        <v>0.0268455686</v>
      </c>
    </row>
    <row r="56" spans="1:7" ht="13.5">
      <c r="A56" s="21">
        <v>42</v>
      </c>
      <c r="B56" s="22">
        <f aca="true" t="shared" si="10" ref="B56:B74">ROUND($M$52*(1+$M$52*1/6)*N58/(M58-1),10)</f>
        <v>0.0261639868</v>
      </c>
      <c r="C56" s="22">
        <f aca="true" t="shared" si="11" ref="C56:C74">ROUND($M$52*(1+$M$52*2/6)*N58/(M58-1),10)</f>
        <v>0.0261842482</v>
      </c>
      <c r="D56" s="22">
        <f aca="true" t="shared" si="12" ref="D56:D74">ROUND($M$52*(1+$M$52*3/6)*N58/(M58-1),10)</f>
        <v>0.0262045096</v>
      </c>
      <c r="E56" s="22">
        <f aca="true" t="shared" si="13" ref="E56:E74">ROUND($M$52*(1+$M$52*4/6)*N58/(M58-1),10)</f>
        <v>0.026224771</v>
      </c>
      <c r="F56" s="22">
        <f aca="true" t="shared" si="14" ref="F56:F74">ROUND($M$52*(1+$M$52*5/6)*N58/(M58-1),10)</f>
        <v>0.0262450324</v>
      </c>
      <c r="G56" s="22">
        <f aca="true" t="shared" si="15" ref="G56:G74">ROUND($M$52*(1+$M$52*6/6)*N58/(M58-1),10)</f>
        <v>0.0262652938</v>
      </c>
    </row>
    <row r="57" spans="1:14" ht="13.5">
      <c r="A57" s="21">
        <v>43</v>
      </c>
      <c r="B57" s="22">
        <f t="shared" si="10"/>
        <v>0.0256129185</v>
      </c>
      <c r="C57" s="22">
        <f t="shared" si="11"/>
        <v>0.0256327532</v>
      </c>
      <c r="D57" s="22">
        <f t="shared" si="12"/>
        <v>0.0256525878</v>
      </c>
      <c r="E57" s="22">
        <f t="shared" si="13"/>
        <v>0.0256724225</v>
      </c>
      <c r="F57" s="22">
        <f t="shared" si="14"/>
        <v>0.0256922571</v>
      </c>
      <c r="G57" s="22">
        <f t="shared" si="15"/>
        <v>0.0257120917</v>
      </c>
      <c r="L57">
        <v>41</v>
      </c>
      <c r="M57">
        <f>M4*M46</f>
        <v>1.209501278463319</v>
      </c>
      <c r="N57">
        <f>M4*N46</f>
        <v>1.2039031289138695</v>
      </c>
    </row>
    <row r="58" spans="1:14" ht="13.5">
      <c r="A58" s="21">
        <v>44</v>
      </c>
      <c r="B58" s="22">
        <f t="shared" si="10"/>
        <v>0.0250869799</v>
      </c>
      <c r="C58" s="22">
        <f t="shared" si="11"/>
        <v>0.0251064072</v>
      </c>
      <c r="D58" s="22">
        <f t="shared" si="12"/>
        <v>0.0251258346</v>
      </c>
      <c r="E58" s="22">
        <f t="shared" si="13"/>
        <v>0.0251452619</v>
      </c>
      <c r="F58" s="22">
        <f t="shared" si="14"/>
        <v>0.0251646893</v>
      </c>
      <c r="G58" s="22">
        <f t="shared" si="15"/>
        <v>0.0251841166</v>
      </c>
      <c r="L58">
        <v>42</v>
      </c>
      <c r="M58">
        <f>$M$4*M57</f>
        <v>1.2151254594081735</v>
      </c>
      <c r="N58">
        <f>$M$4*N57</f>
        <v>1.209501278463319</v>
      </c>
    </row>
    <row r="59" spans="1:14" ht="13.5">
      <c r="A59" s="19">
        <v>45</v>
      </c>
      <c r="B59" s="20">
        <f t="shared" si="10"/>
        <v>0.0245844955</v>
      </c>
      <c r="C59" s="20">
        <f t="shared" si="11"/>
        <v>0.0246035338</v>
      </c>
      <c r="D59" s="20">
        <f t="shared" si="12"/>
        <v>0.024622572</v>
      </c>
      <c r="E59" s="20">
        <f t="shared" si="13"/>
        <v>0.0246416102</v>
      </c>
      <c r="F59" s="20">
        <f t="shared" si="14"/>
        <v>0.0246606484</v>
      </c>
      <c r="G59" s="20">
        <f t="shared" si="15"/>
        <v>0.0246796867</v>
      </c>
      <c r="L59">
        <v>43</v>
      </c>
      <c r="M59">
        <f aca="true" t="shared" si="16" ref="M59:M76">$M$4*M58</f>
        <v>1.2207757927944216</v>
      </c>
      <c r="N59">
        <f aca="true" t="shared" si="17" ref="N59:N76">$M$4*N58</f>
        <v>1.2151254594081735</v>
      </c>
    </row>
    <row r="60" spans="1:14" ht="13.5">
      <c r="A60" s="17">
        <v>46</v>
      </c>
      <c r="B60" s="18">
        <f t="shared" si="10"/>
        <v>0.0241039358</v>
      </c>
      <c r="C60" s="18">
        <f t="shared" si="11"/>
        <v>0.0241226019</v>
      </c>
      <c r="D60" s="18">
        <f t="shared" si="12"/>
        <v>0.024141268</v>
      </c>
      <c r="E60" s="18">
        <f t="shared" si="13"/>
        <v>0.0241599341</v>
      </c>
      <c r="F60" s="18">
        <f t="shared" si="14"/>
        <v>0.0241786002</v>
      </c>
      <c r="G60" s="18">
        <f t="shared" si="15"/>
        <v>0.0241972663</v>
      </c>
      <c r="L60">
        <v>44</v>
      </c>
      <c r="M60">
        <f t="shared" si="16"/>
        <v>1.2264524002309156</v>
      </c>
      <c r="N60">
        <f t="shared" si="17"/>
        <v>1.2207757927944216</v>
      </c>
    </row>
    <row r="61" spans="1:14" ht="13.5">
      <c r="A61" s="21">
        <v>47</v>
      </c>
      <c r="B61" s="22">
        <f t="shared" si="10"/>
        <v>0.0236439014</v>
      </c>
      <c r="C61" s="22">
        <f t="shared" si="11"/>
        <v>0.0236622112</v>
      </c>
      <c r="D61" s="22">
        <f t="shared" si="12"/>
        <v>0.023680521</v>
      </c>
      <c r="E61" s="22">
        <f t="shared" si="13"/>
        <v>0.0236988309</v>
      </c>
      <c r="F61" s="22">
        <f t="shared" si="14"/>
        <v>0.0237171407</v>
      </c>
      <c r="G61" s="22">
        <f t="shared" si="15"/>
        <v>0.0237354505</v>
      </c>
      <c r="L61">
        <v>45</v>
      </c>
      <c r="M61">
        <f t="shared" si="16"/>
        <v>1.2321554038919895</v>
      </c>
      <c r="N61">
        <f t="shared" si="17"/>
        <v>1.2264524002309156</v>
      </c>
    </row>
    <row r="62" spans="1:14" ht="13.5">
      <c r="A62" s="21">
        <v>48</v>
      </c>
      <c r="B62" s="22">
        <f t="shared" si="10"/>
        <v>0.0232031093</v>
      </c>
      <c r="C62" s="22">
        <f t="shared" si="11"/>
        <v>0.0232210777</v>
      </c>
      <c r="D62" s="22">
        <f t="shared" si="12"/>
        <v>0.0232390462</v>
      </c>
      <c r="E62" s="22">
        <f t="shared" si="13"/>
        <v>0.0232570147</v>
      </c>
      <c r="F62" s="22">
        <f t="shared" si="14"/>
        <v>0.0232749832</v>
      </c>
      <c r="G62" s="22">
        <f t="shared" si="15"/>
        <v>0.0232929517</v>
      </c>
      <c r="L62">
        <v>46</v>
      </c>
      <c r="M62">
        <f t="shared" si="16"/>
        <v>1.2378849265200873</v>
      </c>
      <c r="N62">
        <f t="shared" si="17"/>
        <v>1.2321554038919895</v>
      </c>
    </row>
    <row r="63" spans="1:14" ht="13.5">
      <c r="A63" s="21">
        <v>49</v>
      </c>
      <c r="B63" s="22">
        <f t="shared" si="10"/>
        <v>0.0227803814</v>
      </c>
      <c r="C63" s="22">
        <f t="shared" si="11"/>
        <v>0.0227980225</v>
      </c>
      <c r="D63" s="22">
        <f t="shared" si="12"/>
        <v>0.0228156636</v>
      </c>
      <c r="E63" s="22">
        <f t="shared" si="13"/>
        <v>0.0228333048</v>
      </c>
      <c r="F63" s="22">
        <f t="shared" si="14"/>
        <v>0.0228509459</v>
      </c>
      <c r="G63" s="22">
        <f t="shared" si="15"/>
        <v>0.022868587</v>
      </c>
      <c r="L63">
        <v>47</v>
      </c>
      <c r="M63">
        <f t="shared" si="16"/>
        <v>1.2436410914284057</v>
      </c>
      <c r="N63">
        <f t="shared" si="17"/>
        <v>1.2378849265200873</v>
      </c>
    </row>
    <row r="64" spans="1:14" ht="13.5">
      <c r="A64" s="19">
        <v>50</v>
      </c>
      <c r="B64" s="20">
        <f t="shared" si="10"/>
        <v>0.0223746339</v>
      </c>
      <c r="C64" s="20">
        <f t="shared" si="11"/>
        <v>0.0223919608</v>
      </c>
      <c r="D64" s="20">
        <f t="shared" si="12"/>
        <v>0.0224092877</v>
      </c>
      <c r="E64" s="20">
        <f t="shared" si="13"/>
        <v>0.0224266146</v>
      </c>
      <c r="F64" s="20">
        <f t="shared" si="14"/>
        <v>0.0224439416</v>
      </c>
      <c r="G64" s="20">
        <f t="shared" si="15"/>
        <v>0.0224612685</v>
      </c>
      <c r="L64">
        <v>48</v>
      </c>
      <c r="M64">
        <f t="shared" si="16"/>
        <v>1.2494240225035478</v>
      </c>
      <c r="N64">
        <f t="shared" si="17"/>
        <v>1.2436410914284057</v>
      </c>
    </row>
    <row r="65" spans="1:14" ht="13.5">
      <c r="A65" s="17">
        <v>51</v>
      </c>
      <c r="B65" s="18">
        <f t="shared" si="10"/>
        <v>0.0219848679</v>
      </c>
      <c r="C65" s="18">
        <f t="shared" si="11"/>
        <v>0.022001893</v>
      </c>
      <c r="D65" s="18">
        <f t="shared" si="12"/>
        <v>0.0220189181</v>
      </c>
      <c r="E65" s="18">
        <f t="shared" si="13"/>
        <v>0.0220359432</v>
      </c>
      <c r="F65" s="18">
        <f t="shared" si="14"/>
        <v>0.0220529682</v>
      </c>
      <c r="G65" s="18">
        <f t="shared" si="15"/>
        <v>0.0220699933</v>
      </c>
      <c r="L65">
        <v>49</v>
      </c>
      <c r="M65">
        <f t="shared" si="16"/>
        <v>1.2552338442081894</v>
      </c>
      <c r="N65">
        <f t="shared" si="17"/>
        <v>1.2494240225035478</v>
      </c>
    </row>
    <row r="66" spans="1:14" ht="13.5">
      <c r="A66" s="21">
        <v>52</v>
      </c>
      <c r="B66" s="22">
        <f t="shared" si="10"/>
        <v>0.0216101615</v>
      </c>
      <c r="C66" s="22">
        <f t="shared" si="11"/>
        <v>0.0216268964</v>
      </c>
      <c r="D66" s="22">
        <f t="shared" si="12"/>
        <v>0.0216436313</v>
      </c>
      <c r="E66" s="22">
        <f t="shared" si="13"/>
        <v>0.0216603662</v>
      </c>
      <c r="F66" s="22">
        <f t="shared" si="14"/>
        <v>0.0216771011</v>
      </c>
      <c r="G66" s="22">
        <f t="shared" si="15"/>
        <v>0.021693836</v>
      </c>
      <c r="L66">
        <v>50</v>
      </c>
      <c r="M66">
        <f t="shared" si="16"/>
        <v>1.2610706815837576</v>
      </c>
      <c r="N66">
        <f t="shared" si="17"/>
        <v>1.2552338442081894</v>
      </c>
    </row>
    <row r="67" spans="1:14" ht="13.5">
      <c r="A67" s="21">
        <v>53</v>
      </c>
      <c r="B67" s="22">
        <f t="shared" si="10"/>
        <v>0.021249662</v>
      </c>
      <c r="C67" s="22">
        <f t="shared" si="11"/>
        <v>0.0212661178</v>
      </c>
      <c r="D67" s="22">
        <f t="shared" si="12"/>
        <v>0.0212825735</v>
      </c>
      <c r="E67" s="22">
        <f t="shared" si="13"/>
        <v>0.0212990292</v>
      </c>
      <c r="F67" s="22">
        <f t="shared" si="14"/>
        <v>0.021315485</v>
      </c>
      <c r="G67" s="22">
        <f t="shared" si="15"/>
        <v>0.0213319407</v>
      </c>
      <c r="L67">
        <v>51</v>
      </c>
      <c r="M67">
        <f t="shared" si="16"/>
        <v>1.2669346602531222</v>
      </c>
      <c r="N67">
        <f t="shared" si="17"/>
        <v>1.2610706815837576</v>
      </c>
    </row>
    <row r="68" spans="1:14" ht="13.5">
      <c r="A68" s="21">
        <v>54</v>
      </c>
      <c r="B68" s="22">
        <f t="shared" si="10"/>
        <v>0.0209025803</v>
      </c>
      <c r="C68" s="22">
        <f t="shared" si="11"/>
        <v>0.0209187673</v>
      </c>
      <c r="D68" s="22">
        <f t="shared" si="12"/>
        <v>0.0209349543</v>
      </c>
      <c r="E68" s="22">
        <f t="shared" si="13"/>
        <v>0.0209511412</v>
      </c>
      <c r="F68" s="22">
        <f t="shared" si="14"/>
        <v>0.0209673282</v>
      </c>
      <c r="G68" s="22">
        <f t="shared" si="15"/>
        <v>0.0209835151</v>
      </c>
      <c r="L68">
        <v>52</v>
      </c>
      <c r="M68">
        <f t="shared" si="16"/>
        <v>1.2728259064232992</v>
      </c>
      <c r="N68">
        <f t="shared" si="17"/>
        <v>1.2669346602531222</v>
      </c>
    </row>
    <row r="69" spans="1:14" ht="13.5">
      <c r="A69" s="19">
        <v>55</v>
      </c>
      <c r="B69" s="20">
        <f t="shared" si="10"/>
        <v>0.0205681845</v>
      </c>
      <c r="C69" s="20">
        <f t="shared" si="11"/>
        <v>0.0205841125</v>
      </c>
      <c r="D69" s="20">
        <f t="shared" si="12"/>
        <v>0.0206000405</v>
      </c>
      <c r="E69" s="20">
        <f t="shared" si="13"/>
        <v>0.0206159685</v>
      </c>
      <c r="F69" s="20">
        <f t="shared" si="14"/>
        <v>0.0206318965</v>
      </c>
      <c r="G69" s="20">
        <f t="shared" si="15"/>
        <v>0.0206478245</v>
      </c>
      <c r="L69">
        <v>53</v>
      </c>
      <c r="M69">
        <f t="shared" si="16"/>
        <v>1.2787445468881675</v>
      </c>
      <c r="N69">
        <f t="shared" si="17"/>
        <v>1.2728259064232992</v>
      </c>
    </row>
    <row r="70" spans="1:14" ht="13.5">
      <c r="A70" s="17">
        <v>56</v>
      </c>
      <c r="B70" s="18">
        <f t="shared" si="10"/>
        <v>0.020245795</v>
      </c>
      <c r="C70" s="18">
        <f t="shared" si="11"/>
        <v>0.0202614733</v>
      </c>
      <c r="D70" s="18">
        <f t="shared" si="12"/>
        <v>0.0202771516</v>
      </c>
      <c r="E70" s="18">
        <f t="shared" si="13"/>
        <v>0.02029283</v>
      </c>
      <c r="F70" s="18">
        <f t="shared" si="14"/>
        <v>0.0203085083</v>
      </c>
      <c r="G70" s="18">
        <f t="shared" si="15"/>
        <v>0.0203241867</v>
      </c>
      <c r="L70">
        <v>54</v>
      </c>
      <c r="M70">
        <f t="shared" si="16"/>
        <v>1.2846907090311976</v>
      </c>
      <c r="N70">
        <f t="shared" si="17"/>
        <v>1.2787445468881675</v>
      </c>
    </row>
    <row r="71" spans="1:14" ht="13.5">
      <c r="A71" s="21">
        <v>57</v>
      </c>
      <c r="B71" s="22">
        <f t="shared" si="10"/>
        <v>0.0199347797</v>
      </c>
      <c r="C71" s="22">
        <f t="shared" si="11"/>
        <v>0.0199502172</v>
      </c>
      <c r="D71" s="22">
        <f t="shared" si="12"/>
        <v>0.0199656547</v>
      </c>
      <c r="E71" s="22">
        <f t="shared" si="13"/>
        <v>0.0199810922</v>
      </c>
      <c r="F71" s="22">
        <f t="shared" si="14"/>
        <v>0.0199965297</v>
      </c>
      <c r="G71" s="22">
        <f t="shared" si="15"/>
        <v>0.0200119672</v>
      </c>
      <c r="L71">
        <v>55</v>
      </c>
      <c r="M71">
        <f t="shared" si="16"/>
        <v>1.2906645208281928</v>
      </c>
      <c r="N71">
        <f t="shared" si="17"/>
        <v>1.2846907090311976</v>
      </c>
    </row>
    <row r="72" spans="1:14" ht="13.5">
      <c r="A72" s="21">
        <v>58</v>
      </c>
      <c r="B72" s="22">
        <f t="shared" si="10"/>
        <v>0.0196345505</v>
      </c>
      <c r="C72" s="22">
        <f t="shared" si="11"/>
        <v>0.0196497555</v>
      </c>
      <c r="D72" s="22">
        <f t="shared" si="12"/>
        <v>0.0196649605</v>
      </c>
      <c r="E72" s="22">
        <f t="shared" si="13"/>
        <v>0.0196801655</v>
      </c>
      <c r="F72" s="22">
        <f t="shared" si="14"/>
        <v>0.0196953704</v>
      </c>
      <c r="G72" s="22">
        <f t="shared" si="15"/>
        <v>0.0197105754</v>
      </c>
      <c r="L72">
        <v>56</v>
      </c>
      <c r="M72">
        <f t="shared" si="16"/>
        <v>1.296666110850044</v>
      </c>
      <c r="N72">
        <f t="shared" si="17"/>
        <v>1.2906645208281928</v>
      </c>
    </row>
    <row r="73" spans="1:14" ht="13.5">
      <c r="A73" s="21">
        <v>59</v>
      </c>
      <c r="B73" s="22">
        <f t="shared" si="10"/>
        <v>0.0193445588</v>
      </c>
      <c r="C73" s="22">
        <f t="shared" si="11"/>
        <v>0.0193595392</v>
      </c>
      <c r="D73" s="22">
        <f t="shared" si="12"/>
        <v>0.0193745196</v>
      </c>
      <c r="E73" s="22">
        <f t="shared" si="13"/>
        <v>0.0193895</v>
      </c>
      <c r="F73" s="22">
        <f t="shared" si="14"/>
        <v>0.0194044804</v>
      </c>
      <c r="G73" s="22">
        <f t="shared" si="15"/>
        <v>0.0194194609</v>
      </c>
      <c r="L73">
        <v>57</v>
      </c>
      <c r="M73">
        <f t="shared" si="16"/>
        <v>1.3026956082654966</v>
      </c>
      <c r="N73">
        <f t="shared" si="17"/>
        <v>1.296666110850044</v>
      </c>
    </row>
    <row r="74" spans="1:14" ht="13.5">
      <c r="A74" s="19">
        <v>60</v>
      </c>
      <c r="B74" s="20">
        <f t="shared" si="10"/>
        <v>0.0190642927</v>
      </c>
      <c r="C74" s="20">
        <f t="shared" si="11"/>
        <v>0.019079056</v>
      </c>
      <c r="D74" s="20">
        <f t="shared" si="12"/>
        <v>0.0190938194</v>
      </c>
      <c r="E74" s="20">
        <f t="shared" si="13"/>
        <v>0.0191085828</v>
      </c>
      <c r="F74" s="20">
        <f t="shared" si="14"/>
        <v>0.0191233462</v>
      </c>
      <c r="G74" s="20">
        <f t="shared" si="15"/>
        <v>0.0191381096</v>
      </c>
      <c r="L74">
        <v>58</v>
      </c>
      <c r="M74">
        <f t="shared" si="16"/>
        <v>1.3087531428439312</v>
      </c>
      <c r="N74">
        <f t="shared" si="17"/>
        <v>1.3026956082654966</v>
      </c>
    </row>
    <row r="75" spans="1:14" ht="13.5">
      <c r="A75" s="17"/>
      <c r="B75" s="17"/>
      <c r="C75" s="17"/>
      <c r="D75" s="17"/>
      <c r="E75" s="17"/>
      <c r="F75" s="17"/>
      <c r="G75" s="17"/>
      <c r="L75">
        <v>59</v>
      </c>
      <c r="M75">
        <f t="shared" si="16"/>
        <v>1.3148388449581556</v>
      </c>
      <c r="N75">
        <f t="shared" si="17"/>
        <v>1.3087531428439312</v>
      </c>
    </row>
    <row r="76" spans="1:14" ht="13.5">
      <c r="A76" s="21"/>
      <c r="B76" s="21"/>
      <c r="C76" s="21"/>
      <c r="D76" s="21"/>
      <c r="E76" s="21"/>
      <c r="F76" s="21"/>
      <c r="G76" s="21"/>
      <c r="L76">
        <v>60</v>
      </c>
      <c r="M76">
        <f t="shared" si="16"/>
        <v>1.320952845587211</v>
      </c>
      <c r="N76">
        <f t="shared" si="17"/>
        <v>1.3148388449581556</v>
      </c>
    </row>
    <row r="77" spans="1:7" ht="13.5">
      <c r="A77" s="21"/>
      <c r="B77" s="21"/>
      <c r="C77" s="21"/>
      <c r="D77" s="21"/>
      <c r="E77" s="21"/>
      <c r="F77" s="21"/>
      <c r="G77" s="21"/>
    </row>
    <row r="78" spans="1:7" ht="13.5">
      <c r="A78" s="21"/>
      <c r="B78" s="21"/>
      <c r="C78" s="21"/>
      <c r="D78" s="21"/>
      <c r="E78" s="21"/>
      <c r="F78" s="21"/>
      <c r="G78" s="21"/>
    </row>
    <row r="79" spans="1:7" ht="13.5">
      <c r="A79" s="19"/>
      <c r="B79" s="19"/>
      <c r="C79" s="19"/>
      <c r="D79" s="19"/>
      <c r="E79" s="19"/>
      <c r="F79" s="19"/>
      <c r="G79" s="19"/>
    </row>
    <row r="80" spans="1:7" ht="13.5">
      <c r="A80" s="17"/>
      <c r="B80" s="17"/>
      <c r="C80" s="17"/>
      <c r="D80" s="17"/>
      <c r="E80" s="17"/>
      <c r="F80" s="17"/>
      <c r="G80" s="17"/>
    </row>
    <row r="81" spans="1:7" ht="13.5">
      <c r="A81" s="21"/>
      <c r="B81" s="21"/>
      <c r="C81" s="21"/>
      <c r="D81" s="21"/>
      <c r="E81" s="21"/>
      <c r="F81" s="21"/>
      <c r="G81" s="21"/>
    </row>
    <row r="82" spans="1:7" ht="13.5">
      <c r="A82" s="21"/>
      <c r="B82" s="21"/>
      <c r="C82" s="21"/>
      <c r="D82" s="21"/>
      <c r="E82" s="21"/>
      <c r="F82" s="21"/>
      <c r="G82" s="21"/>
    </row>
    <row r="83" spans="1:7" ht="13.5">
      <c r="A83" s="21"/>
      <c r="B83" s="21"/>
      <c r="C83" s="21"/>
      <c r="D83" s="21"/>
      <c r="E83" s="21"/>
      <c r="F83" s="21"/>
      <c r="G83" s="21"/>
    </row>
    <row r="84" spans="1:7" ht="13.5">
      <c r="A84" s="19"/>
      <c r="B84" s="19"/>
      <c r="C84" s="19"/>
      <c r="D84" s="19"/>
      <c r="E84" s="19"/>
      <c r="F84" s="19"/>
      <c r="G84" s="19"/>
    </row>
    <row r="85" spans="1:7" ht="13.5">
      <c r="A85" s="17"/>
      <c r="B85" s="17"/>
      <c r="C85" s="17"/>
      <c r="D85" s="17"/>
      <c r="E85" s="17"/>
      <c r="F85" s="17"/>
      <c r="G85" s="17"/>
    </row>
    <row r="86" spans="1:7" ht="13.5">
      <c r="A86" s="21"/>
      <c r="B86" s="21"/>
      <c r="C86" s="21"/>
      <c r="D86" s="21"/>
      <c r="E86" s="21"/>
      <c r="F86" s="21"/>
      <c r="G86" s="21"/>
    </row>
    <row r="87" spans="1:7" ht="13.5">
      <c r="A87" s="21"/>
      <c r="B87" s="21"/>
      <c r="C87" s="21"/>
      <c r="D87" s="21"/>
      <c r="E87" s="21"/>
      <c r="F87" s="21"/>
      <c r="G87" s="21"/>
    </row>
    <row r="88" spans="1:7" ht="13.5">
      <c r="A88" s="21"/>
      <c r="B88" s="21"/>
      <c r="C88" s="21"/>
      <c r="D88" s="21"/>
      <c r="E88" s="21"/>
      <c r="F88" s="21"/>
      <c r="G88" s="21"/>
    </row>
    <row r="89" spans="1:7" ht="13.5">
      <c r="A89" s="19"/>
      <c r="B89" s="19"/>
      <c r="C89" s="19"/>
      <c r="D89" s="19"/>
      <c r="E89" s="19"/>
      <c r="F89" s="19"/>
      <c r="G89" s="19"/>
    </row>
    <row r="90" spans="1:7" ht="13.5">
      <c r="A90" s="17"/>
      <c r="B90" s="17"/>
      <c r="C90" s="17"/>
      <c r="D90" s="17"/>
      <c r="E90" s="17"/>
      <c r="F90" s="17"/>
      <c r="G90" s="17"/>
    </row>
    <row r="91" spans="1:7" ht="13.5">
      <c r="A91" s="21"/>
      <c r="B91" s="21"/>
      <c r="C91" s="21"/>
      <c r="D91" s="21"/>
      <c r="E91" s="21"/>
      <c r="F91" s="21"/>
      <c r="G91" s="21"/>
    </row>
    <row r="92" spans="1:7" ht="13.5">
      <c r="A92" s="21"/>
      <c r="B92" s="21"/>
      <c r="C92" s="21"/>
      <c r="D92" s="21"/>
      <c r="E92" s="21"/>
      <c r="F92" s="21"/>
      <c r="G92" s="21"/>
    </row>
    <row r="93" spans="1:7" ht="13.5">
      <c r="A93" s="21"/>
      <c r="B93" s="21"/>
      <c r="C93" s="21"/>
      <c r="D93" s="21"/>
      <c r="E93" s="21"/>
      <c r="F93" s="21"/>
      <c r="G93" s="21"/>
    </row>
    <row r="94" spans="1:7" ht="13.5">
      <c r="A94" s="19"/>
      <c r="B94" s="19"/>
      <c r="C94" s="19"/>
      <c r="D94" s="19"/>
      <c r="E94" s="19"/>
      <c r="F94" s="19"/>
      <c r="G94" s="19"/>
    </row>
  </sheetData>
  <sheetProtection/>
  <mergeCells count="16">
    <mergeCell ref="A1:G1"/>
    <mergeCell ref="A5:A6"/>
    <mergeCell ref="B5:B6"/>
    <mergeCell ref="C5:C6"/>
    <mergeCell ref="D5:D6"/>
    <mergeCell ref="E5:E6"/>
    <mergeCell ref="F5:F6"/>
    <mergeCell ref="G5:G6"/>
    <mergeCell ref="A49:G49"/>
    <mergeCell ref="A53:A54"/>
    <mergeCell ref="B53:B54"/>
    <mergeCell ref="C53:C54"/>
    <mergeCell ref="D53:D54"/>
    <mergeCell ref="E53:E54"/>
    <mergeCell ref="F53:F54"/>
    <mergeCell ref="G53:G54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地方職員共済組合</dc:creator>
  <cp:keywords/>
  <dc:description/>
  <cp:lastModifiedBy>広島県</cp:lastModifiedBy>
  <cp:lastPrinted>2018-01-04T00:46:36Z</cp:lastPrinted>
  <dcterms:created xsi:type="dcterms:W3CDTF">1999-03-11T02:44:22Z</dcterms:created>
  <dcterms:modified xsi:type="dcterms:W3CDTF">2018-01-04T02:43:36Z</dcterms:modified>
  <cp:category/>
  <cp:version/>
  <cp:contentType/>
  <cp:contentStatus/>
</cp:coreProperties>
</file>