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Z:\都市計画課\02都市計画係\18下水道・財政\経営比較分析表\R3\提出\"/>
    </mc:Choice>
  </mc:AlternateContent>
  <xr:revisionPtr revIDLastSave="0" documentId="13_ncr:1_{798F9FE9-729C-4BCF-8145-8B87E3981A8F}" xr6:coauthVersionLast="36" xr6:coauthVersionMax="36" xr10:uidLastSave="{00000000-0000-0000-0000-000000000000}"/>
  <workbookProtection workbookAlgorithmName="SHA-512" workbookHashValue="uib6gAOpO/K469r3zW5zlys1CioyargrK6Z9JLIiPvLtmuavQYLFW6X/vi41oEq3jxbMQIWGp6a0DDiNJU1MQw==" workbookSaltValue="GTcDvkJDuTRc0gTubHkCZw==" workbookSpinCount="100000" lockStructure="1"/>
  <bookViews>
    <workbookView xWindow="0" yWindow="0" windowWidth="192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<sst xmlns="http://schemas.openxmlformats.org/spreadsheetml/2006/main" count="241" uniqueCount="120">
  <si>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</si>
  <si>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</si>
  <si>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</si>
  <si>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</si>
  <si>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</si>
  <si>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</si>
  <si>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</si>
  <si>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</si>
  <si>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</si>
  <si>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</si>
  <si>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</si>
  <si>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</si>
  <si>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</si>
  <si>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</si>
  <si>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</si>
  <si>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</si>
  <si>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</si>
  <si>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</si>
  <si>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</si>
  <si>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</si>
  <si>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</si>
  <si>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</si>
  <si>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</si>
  <si>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</si>
  <si>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</si>
  <si>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</si>
  <si>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</si>
  <si>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</si>
  <si>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</si>
  <si>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</si>
  <si>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</si>
  <si>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</si>
  <si>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</si>
  <si>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</si>
  <si>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</si>
  <si>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</si>
  <si>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</si>
  <si>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</si>
  <si>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</si>
  <si>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</si>
  <si>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</si>
  <si>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</si>
  <si>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</si>
  <si>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</si>
  <si>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</si>
  <si>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</si>
  <si>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</si>
  <si>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</si>
  <si>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</si>
  <si>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</si>
  <si>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</si>
  <si>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</si>
  <si>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</si>
  <si>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</si>
  <si>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</si>
  <si>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</si>
  <si>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</si>
  <si>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</si>
  <si>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</si>
  <si>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</si>
  <si>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</si>
  <si>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</si>
  <si>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</si>
  <si>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</si>
  <si>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</si>
  <si>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</si>
  <si>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</si>
  <si>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</si>
  <si>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</si>
  <si>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</si>
  <si>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</si>
  <si>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</si>
  <si>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</si>
  <si>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</si>
  <si>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</si>
  <si>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</si>
  <si>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</si>
  <si>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</si>
  <si>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</si>
  <si>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</si>
  <si>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</si>
  <si>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</si>
  <si>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</si>
  <si>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</si>
  <si>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</si>
  <si>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</si>
  <si>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</si>
  <si>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</si>
  <si>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</si>
  <si>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</si>
  <si>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</si>
  <si>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</si>
  <si>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</si>
  <si>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</si>
  <si>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</si>
  <si>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</si>
  <si>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</si>
  <si>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</si>
  <si>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</si>
  <si>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</si>
  <si>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</si>
  <si>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</si>
  <si>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</si>
  <si>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</si>
  <si>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</si>
  <si>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</si>
  <si>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</si>
  <si>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</si>
  <si>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</si>
  <si>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</si>
  <si>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</si>
  <si>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</si>
  <si>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</si>
  <si>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</si>
  <si>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</si>
  <si>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</si>
  <si>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</si>
  <si>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昭和62年に供用開始した浜宮ポンプ場については、附帯設備等を中心に、平成22年度に長寿命化計画を策定し、平成25年度に長寿命化工事を終えています。
　また、公共下水道の供用開始から29年が経過しており、汚水管渠については、先行して整備した地区から、平成29年度にストックマネジメント計画を策定し、令和元年度から長寿命化工事に着手しております。</t>
    <phoneticPr fontId="4"/>
  </si>
  <si>
    <t>　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支出面においては、令和4年度以降、安芸地区衛生施設管理組合から排出されるし尿等を下水道に投入するための前処理施設を整備する予定であり、この建設事業費が上振れ要因として挙げられます。
　なお、令和6年度からは公営企業会計への移行を予定しており、より詳細な経営状況の把握や経営改善手法の検討が可能となる見通しです。</t>
    <rPh sb="208" eb="209">
      <t>トウ</t>
    </rPh>
    <phoneticPr fontId="4"/>
  </si>
  <si>
    <t>　町全域の面整備を集中的に実施したことにより、平成16年度までに一部を除き面的整備は完了しています。これにより、令和2年度末の水洗化率（⑧）は98.6%となっています。
　収益的収支比率（①）は、100%を上回ることが望ましいとされている中、近年は80%前後を推移しています。比較的短期間に集中して設備投資を行ってきたことから、今後は地方債償還金の減少とともに改善される見込みです。
　企業債残高対事業規模比率（④）は類似団体と比較して下回っており、近年は800%前後を推移しています。経費回収率（⑤）についても、汚水処理費のうち資本費が減少傾向であるため、100％まで上昇しています。
　汚水処理原価（⑥）については、平成19～21年度に補償金免除繰上償還を実施したことや、平成15年度に下水道課を廃止し、建設部都市計画課に編入以降、最少人員（2名）で職務を行うこと等により維持管理費の抑制を図っており、改善傾向にあります。</t>
    <rPh sb="214" eb="216">
      <t>ヒカク</t>
    </rPh>
    <rPh sb="218" eb="220">
      <t>シタマワ</t>
    </rPh>
    <rPh sb="225" eb="227">
      <t>キンネン</t>
    </rPh>
    <rPh sb="232" eb="234">
      <t>ゼンゴ</t>
    </rPh>
    <rPh sb="235" eb="23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</si>
</sst>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0.35</c:v>
                </c:pt>
                <c:pt idx="4" formatCode="#,##0.00;&quot;△&quot;#,##0.00;&quot;-&quot;">
                  <c:v>0.17</c:v>
                </c:pt>
              </c:numCache>
            </c:numRef>
          </c:val>
          <c:extLst>
            <c:ext xmlns:c16="http://schemas.microsoft.com/office/drawing/2014/chart" uri="{C3380CC4-5D6E-409C-BE32-E72D297353CC}">
              <c16:uniqueId val="{00000000-7F41-4A04-BC74-676CA6FB9F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7F41-4A04-BC74-676CA6FB9F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7A-4B74-8B71-D76316FE38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997A-4B74-8B71-D76316FE38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97.95</c:v>
                </c:pt>
                <c:pt idx="1">
                  <c:v>98.13</c:v>
                </c:pt>
                <c:pt idx="2">
                  <c:v>98.53</c:v>
                </c:pt>
                <c:pt idx="3">
                  <c:v>98.65</c:v>
                </c:pt>
                <c:pt idx="4">
                  <c:v>98.6</c:v>
                </c:pt>
              </c:numCache>
            </c:numRef>
          </c:val>
          <c:extLst>
            <c:ext xmlns:c16="http://schemas.microsoft.com/office/drawing/2014/chart" uri="{C3380CC4-5D6E-409C-BE32-E72D297353CC}">
              <c16:uniqueId val="{00000000-2CB7-42EF-9E80-10D1FE9E31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2CB7-42EF-9E80-10D1FE9E31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77.78</c:v>
                </c:pt>
                <c:pt idx="1">
                  <c:v>80.61</c:v>
                </c:pt>
                <c:pt idx="2">
                  <c:v>83.7</c:v>
                </c:pt>
                <c:pt idx="3">
                  <c:v>82.75</c:v>
                </c:pt>
                <c:pt idx="4">
                  <c:v>77.290000000000006</c:v>
                </c:pt>
              </c:numCache>
            </c:numRef>
          </c:val>
          <c:extLst>
            <c:ext xmlns:c16="http://schemas.microsoft.com/office/drawing/2014/chart" uri="{C3380CC4-5D6E-409C-BE32-E72D297353CC}">
              <c16:uniqueId val="{00000000-1654-46B6-B4EE-135F79B573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4-46B6-B4EE-135F79B573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2F-4974-9E58-1F784D0817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2F-4974-9E58-1F784D0817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D-45C4-B5D7-76A91549A1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D-45C4-B5D7-76A91549A1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0-497C-95B4-65577FA562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0-497C-95B4-65577FA562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7-4167-B56F-E910D9CFA5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7-4167-B56F-E910D9CFA5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906.15</c:v>
                </c:pt>
                <c:pt idx="1">
                  <c:v>893.33</c:v>
                </c:pt>
                <c:pt idx="2">
                  <c:v>680.85</c:v>
                </c:pt>
                <c:pt idx="3">
                  <c:v>814.81</c:v>
                </c:pt>
                <c:pt idx="4">
                  <c:v>733.02</c:v>
                </c:pt>
              </c:numCache>
            </c:numRef>
          </c:val>
          <c:extLst>
            <c:ext xmlns:c16="http://schemas.microsoft.com/office/drawing/2014/chart" uri="{C3380CC4-5D6E-409C-BE32-E72D297353CC}">
              <c16:uniqueId val="{00000000-BAE0-4856-8E14-692F31799E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BAE0-4856-8E14-692F31799E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92.98</c:v>
                </c:pt>
                <c:pt idx="1">
                  <c:v>95.76</c:v>
                </c:pt>
                <c:pt idx="2">
                  <c:v>100</c:v>
                </c:pt>
                <c:pt idx="3">
                  <c:v>101.57</c:v>
                </c:pt>
                <c:pt idx="4">
                  <c:v>100</c:v>
                </c:pt>
              </c:numCache>
            </c:numRef>
          </c:val>
          <c:extLst>
            <c:ext xmlns:c16="http://schemas.microsoft.com/office/drawing/2014/chart" uri="{C3380CC4-5D6E-409C-BE32-E72D297353CC}">
              <c16:uniqueId val="{00000000-7904-4E62-8A31-C52AEB0D1D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7904-4E62-8A31-C52AEB0D1D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224.23</c:v>
                </c:pt>
                <c:pt idx="1">
                  <c:v>203.64</c:v>
                </c:pt>
                <c:pt idx="2">
                  <c:v>188.98</c:v>
                </c:pt>
                <c:pt idx="3">
                  <c:v>188.12</c:v>
                </c:pt>
                <c:pt idx="4">
                  <c:v>188.44</c:v>
                </c:pt>
              </c:numCache>
            </c:numRef>
          </c:val>
          <c:extLst>
            <c:ext xmlns:c16="http://schemas.microsoft.com/office/drawing/2014/chart" uri="{C3380CC4-5D6E-409C-BE32-E72D297353CC}">
              <c16:uniqueId val="{00000000-60E1-4D2A-A9E4-BE94C14D73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60E1-4D2A-A9E4-BE94C14D73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12978</v>
      </c>
      <c r="AM8" s="51"/>
      <c r="AN8" s="51"/>
      <c r="AO8" s="51"/>
      <c r="AP8" s="51"/>
      <c r="AQ8" s="51"/>
      <c r="AR8" s="51"/>
      <c r="AS8" s="51"/>
      <c r="AT8" s="46">
        <f>データ!T6</f>
        <v>15.69</v>
      </c>
      <c r="AU8" s="46"/>
      <c r="AV8" s="46"/>
      <c r="AW8" s="46"/>
      <c r="AX8" s="46"/>
      <c r="AY8" s="46"/>
      <c r="AZ8" s="46"/>
      <c r="BA8" s="46"/>
      <c r="BB8" s="46">
        <f>データ!U6</f>
        <v>827.15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98.79</v>
      </c>
      <c r="Q10" s="46"/>
      <c r="R10" s="46"/>
      <c r="S10" s="46"/>
      <c r="T10" s="46"/>
      <c r="U10" s="46"/>
      <c r="V10" s="46"/>
      <c r="W10" s="46">
        <f>データ!Q6</f>
        <v>80.430000000000007</v>
      </c>
      <c r="X10" s="46"/>
      <c r="Y10" s="46"/>
      <c r="Z10" s="46"/>
      <c r="AA10" s="46"/>
      <c r="AB10" s="46"/>
      <c r="AC10" s="46"/>
      <c r="AD10" s="51">
        <f>データ!R6</f>
        <v>2288</v>
      </c>
      <c r="AE10" s="51"/>
      <c r="AF10" s="51"/>
      <c r="AG10" s="51"/>
      <c r="AH10" s="51"/>
      <c r="AI10" s="51"/>
      <c r="AJ10" s="51"/>
      <c r="AK10" s="2"/>
      <c r="AL10" s="51">
        <f>データ!V6</f>
        <v>12719</v>
      </c>
      <c r="AM10" s="51"/>
      <c r="AN10" s="51"/>
      <c r="AO10" s="51"/>
      <c r="AP10" s="51"/>
      <c r="AQ10" s="51"/>
      <c r="AR10" s="51"/>
      <c r="AS10" s="51"/>
      <c r="AT10" s="46">
        <f>データ!W6</f>
        <v>3.85</v>
      </c>
      <c r="AU10" s="46"/>
      <c r="AV10" s="46"/>
      <c r="AW10" s="46"/>
      <c r="AX10" s="46"/>
      <c r="AY10" s="46"/>
      <c r="AZ10" s="46"/>
      <c r="BA10" s="46"/>
      <c r="BB10" s="46">
        <f>データ!X6</f>
        <v>3303.64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c5M9ZxJoDBvhDdCVEFoeKZLBg+v3vlK2Nt7DQV3iJ4k7uOg3S2Zy90Tr1vw+GEt7CtS+FnZSzVSdlXJ/VmsNCw==" saltValue="4XpHY3rWuf1YfoEnlYNs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343099</v>
      </c>
      <c r="D6" s="33">
        <f t="shared" si="3"/>
        <v>47</v>
      </c>
      <c r="E6" s="33">
        <f t="shared" si="3"/>
        <v>17</v>
      </c>
      <c r="F6" s="33">
        <f t="shared" si="3"/>
        <v>1</v>
      </c>
      <c r="G6" s="33">
        <f t="shared" si="3"/>
        <v>0</v>
      </c>
      <c r="H6" s="33" t="str">
        <f t="shared" si="3"/>
        <v>広島県　坂町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98.79</v>
      </c>
      <c r="Q6" s="34">
        <f t="shared" si="3"/>
        <v>80.430000000000007</v>
      </c>
      <c r="R6" s="34">
        <f t="shared" si="3"/>
        <v>2288</v>
      </c>
      <c r="S6" s="34">
        <f t="shared" si="3"/>
        <v>12978</v>
      </c>
      <c r="T6" s="34">
        <f t="shared" si="3"/>
        <v>15.69</v>
      </c>
      <c r="U6" s="34">
        <f t="shared" si="3"/>
        <v>827.15</v>
      </c>
      <c r="V6" s="34">
        <f t="shared" si="3"/>
        <v>12719</v>
      </c>
      <c r="W6" s="34">
        <f t="shared" si="3"/>
        <v>3.85</v>
      </c>
      <c r="X6" s="34">
        <f t="shared" si="3"/>
        <v>3303.64</v>
      </c>
      <c r="Y6" s="35">
        <f>IF(Y7="",NA(),Y7)</f>
        <v>77.78</v>
      </c>
      <c r="Z6" s="35">
        <f t="shared" ref="Z6:AH6" si="4">IF(Z7="",NA(),Z7)</f>
        <v>80.61</v>
      </c>
      <c r="AA6" s="35">
        <f t="shared" si="4"/>
        <v>83.7</v>
      </c>
      <c r="AB6" s="35">
        <f t="shared" si="4"/>
        <v>82.75</v>
      </c>
      <c r="AC6" s="35">
        <f t="shared" si="4"/>
        <v>77.290000000000006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906.15</v>
      </c>
      <c r="BG6" s="35">
        <f t="shared" ref="BG6:BO6" si="7">IF(BG7="",NA(),BG7)</f>
        <v>893.33</v>
      </c>
      <c r="BH6" s="35">
        <f t="shared" si="7"/>
        <v>680.85</v>
      </c>
      <c r="BI6" s="35">
        <f t="shared" si="7"/>
        <v>814.81</v>
      </c>
      <c r="BJ6" s="35">
        <f t="shared" si="7"/>
        <v>733.02</v>
      </c>
      <c r="BK6" s="35">
        <f t="shared" si="7"/>
        <v>1111.31</v>
      </c>
      <c r="BL6" s="35">
        <f t="shared" si="7"/>
        <v>966.33</v>
      </c>
      <c r="BM6" s="35">
        <f t="shared" si="7"/>
        <v>958.81</v>
      </c>
      <c r="BN6" s="35">
        <f t="shared" si="7"/>
        <v>1001.3</v>
      </c>
      <c r="BO6" s="35">
        <f t="shared" si="7"/>
        <v>1050.51</v>
      </c>
      <c r="BP6" s="34" t="str">
        <f>IF(BP7="","",IF(BP7="-","【-】","【"&amp;SUBSTITUTE(TEXT(BP7,"#,##0.00"),"-","△")&amp;"】"))</f>
        <v>【705.21】</v>
      </c>
      <c r="BQ6" s="35">
        <f>IF(BQ7="",NA(),BQ7)</f>
        <v>92.98</v>
      </c>
      <c r="BR6" s="35">
        <f t="shared" ref="BR6:BZ6" si="8">IF(BR7="",NA(),BR7)</f>
        <v>95.76</v>
      </c>
      <c r="BS6" s="35">
        <f t="shared" si="8"/>
        <v>100</v>
      </c>
      <c r="BT6" s="35">
        <f t="shared" si="8"/>
        <v>101.57</v>
      </c>
      <c r="BU6" s="35">
        <f t="shared" si="8"/>
        <v>100</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224.23</v>
      </c>
      <c r="CC6" s="35">
        <f t="shared" ref="CC6:CK6" si="9">IF(CC7="",NA(),CC7)</f>
        <v>203.64</v>
      </c>
      <c r="CD6" s="35">
        <f t="shared" si="9"/>
        <v>188.98</v>
      </c>
      <c r="CE6" s="35">
        <f t="shared" si="9"/>
        <v>188.12</v>
      </c>
      <c r="CF6" s="35">
        <f t="shared" si="9"/>
        <v>188.44</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97.95</v>
      </c>
      <c r="CY6" s="35">
        <f t="shared" ref="CY6:DG6" si="11">IF(CY7="",NA(),CY7)</f>
        <v>98.13</v>
      </c>
      <c r="CZ6" s="35">
        <f t="shared" si="11"/>
        <v>98.53</v>
      </c>
      <c r="DA6" s="35">
        <f t="shared" si="11"/>
        <v>98.65</v>
      </c>
      <c r="DB6" s="35">
        <f t="shared" si="11"/>
        <v>98.6</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0.35</v>
      </c>
      <c r="EI6" s="35">
        <f t="shared" si="14"/>
        <v>0.17</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343099</v>
      </c>
      <c r="D7" s="37">
        <v>47</v>
      </c>
      <c r="E7" s="37">
        <v>17</v>
      </c>
      <c r="F7" s="37">
        <v>1</v>
      </c>
      <c r="G7" s="37">
        <v>0</v>
      </c>
      <c r="H7" s="37" t="s">
        <v>98</v>
      </c>
      <c r="I7" s="37" t="s">
        <v>99</v>
      </c>
      <c r="J7" s="37" t="s">
        <v>100</v>
      </c>
      <c r="K7" s="37" t="s">
        <v>101</v>
      </c>
      <c r="L7" s="37" t="s">
        <v>102</v>
      </c>
      <c r="M7" s="37" t="s">
        <v>103</v>
      </c>
      <c r="N7" s="38" t="s">
        <v>104</v>
      </c>
      <c r="O7" s="38" t="s">
        <v>105</v>
      </c>
      <c r="P7" s="38">
        <v>98.79</v>
      </c>
      <c r="Q7" s="38">
        <v>80.430000000000007</v>
      </c>
      <c r="R7" s="38">
        <v>2288</v>
      </c>
      <c r="S7" s="38">
        <v>12978</v>
      </c>
      <c r="T7" s="38">
        <v>15.69</v>
      </c>
      <c r="U7" s="38">
        <v>827.15</v>
      </c>
      <c r="V7" s="38">
        <v>12719</v>
      </c>
      <c r="W7" s="38">
        <v>3.85</v>
      </c>
      <c r="X7" s="38">
        <v>3303.64</v>
      </c>
      <c r="Y7" s="38">
        <v>77.78</v>
      </c>
      <c r="Z7" s="38">
        <v>80.61</v>
      </c>
      <c r="AA7" s="38">
        <v>83.7</v>
      </c>
      <c r="AB7" s="38">
        <v>82.75</v>
      </c>
      <c r="AC7" s="38">
        <v>77.290000000000006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906.15</v>
      </c>
      <c r="BG7" s="38">
        <v>893.33</v>
      </c>
      <c r="BH7" s="38">
        <v>680.85</v>
      </c>
      <c r="BI7" s="38">
        <v>814.81</v>
      </c>
      <c r="BJ7" s="38">
        <v>733.02</v>
      </c>
      <c r="BK7" s="38">
        <v>1111.31</v>
      </c>
      <c r="BL7" s="38">
        <v>966.33</v>
      </c>
      <c r="BM7" s="38">
        <v>958.81</v>
      </c>
      <c r="BN7" s="38">
        <v>1001.3</v>
      </c>
      <c r="BO7" s="38">
        <v>1050.51</v>
      </c>
      <c r="BP7" s="38">
        <v>705.21</v>
      </c>
      <c r="BQ7" s="38">
        <v>92.98</v>
      </c>
      <c r="BR7" s="38">
        <v>95.76</v>
      </c>
      <c r="BS7" s="38">
        <v>100</v>
      </c>
      <c r="BT7" s="38">
        <v>101.57</v>
      </c>
      <c r="BU7" s="38">
        <v>100</v>
      </c>
      <c r="BV7" s="38">
        <v>75.540000000000006</v>
      </c>
      <c r="BW7" s="38">
        <v>81.739999999999995</v>
      </c>
      <c r="BX7" s="38">
        <v>82.88</v>
      </c>
      <c r="BY7" s="38">
        <v>81.88</v>
      </c>
      <c r="BZ7" s="38">
        <v>82.65</v>
      </c>
      <c r="CA7" s="38">
        <v>98.96</v>
      </c>
      <c r="CB7" s="38">
        <v>224.23</v>
      </c>
      <c r="CC7" s="38">
        <v>203.64</v>
      </c>
      <c r="CD7" s="38">
        <v>188.98</v>
      </c>
      <c r="CE7" s="38">
        <v>188.12</v>
      </c>
      <c r="CF7" s="38">
        <v>188.44</v>
      </c>
      <c r="CG7" s="38">
        <v>207.96</v>
      </c>
      <c r="CH7" s="38">
        <v>194.31</v>
      </c>
      <c r="CI7" s="38">
        <v>190.99</v>
      </c>
      <c r="CJ7" s="38">
        <v>187.55</v>
      </c>
      <c r="CK7" s="38">
        <v>186.3</v>
      </c>
      <c r="CL7" s="38">
        <v>134.52000000000001</v>
      </c>
      <c r="CM7" s="38" t="s">
        <v>104</v>
      </c>
      <c r="CN7" s="38" t="s">
        <v>104</v>
      </c>
      <c r="CO7" s="38" t="s">
        <v>104</v>
      </c>
      <c r="CP7" s="38" t="s">
        <v>104</v>
      </c>
      <c r="CQ7" s="38" t="s">
        <v>104</v>
      </c>
      <c r="CR7" s="38">
        <v>53.51</v>
      </c>
      <c r="CS7" s="38">
        <v>53.5</v>
      </c>
      <c r="CT7" s="38">
        <v>52.58</v>
      </c>
      <c r="CU7" s="38">
        <v>50.94</v>
      </c>
      <c r="CV7" s="38">
        <v>50.53</v>
      </c>
      <c r="CW7" s="38">
        <v>59.57</v>
      </c>
      <c r="CX7" s="38">
        <v>97.95</v>
      </c>
      <c r="CY7" s="38">
        <v>98.13</v>
      </c>
      <c r="CZ7" s="38">
        <v>98.53</v>
      </c>
      <c r="DA7" s="38">
        <v>98.65</v>
      </c>
      <c r="DB7" s="38">
        <v>98.6</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0.35</v>
      </c>
      <c r="EI7" s="38">
        <v>0.17</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惣中 英章</cp:lastModifiedBy>
  <cp:lastPrinted>2022-01-31T09:34:22Z</cp:lastPrinted>
  <dcterms:created xsi:type="dcterms:W3CDTF">2021-12-03T07:46:30Z</dcterms:created>
  <dcterms:modified xsi:type="dcterms:W3CDTF">2022-01-31T09:36:45Z</dcterms:modified>
  <cp:category/>
</cp:coreProperties>
</file>