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9D77" lockStructure="1"/>
  <bookViews>
    <workbookView xWindow="0" yWindow="0" windowWidth="15360" windowHeight="7640"/>
  </bookViews>
  <sheets>
    <sheet name="法非適用_観光施設・休養宿泊施設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<sst xmlns="http://schemas.openxmlformats.org/spreadsheetml/2006/main" xmlns:r="http://schemas.openxmlformats.org/officeDocument/2006/relationships" count="132" uniqueCount="132">
  <si>
    <t>施設CD</t>
    <rPh sb="0" eb="2">
      <t>シセツ</t>
    </rPh>
    <phoneticPr fontId="1"/>
  </si>
  <si>
    <t>経営比較分析表（令和2年度決算）</t>
    <rPh sb="8" eb="10">
      <t>レイワ</t>
    </rPh>
    <rPh sb="12" eb="13">
      <t>ド</t>
    </rPh>
    <rPh sb="13" eb="15">
      <t>ケッサン</t>
    </rPh>
    <phoneticPr fontId="1"/>
  </si>
  <si>
    <t>トイレ洋式化率(％)</t>
    <rPh sb="3" eb="6">
      <t>ヨウシキカ</t>
    </rPh>
    <rPh sb="6" eb="7">
      <t>リツ</t>
    </rPh>
    <phoneticPr fontId="1"/>
  </si>
  <si>
    <t>客単価(円)</t>
    <rPh sb="0" eb="3">
      <t>キャクタンカ</t>
    </rPh>
    <rPh sb="4" eb="5">
      <t>エン</t>
    </rPh>
    <phoneticPr fontId="1"/>
  </si>
  <si>
    <t>事業CD</t>
    <rPh sb="0" eb="2">
      <t>ジギョウ</t>
    </rPh>
    <phoneticPr fontId="1"/>
  </si>
  <si>
    <t>令和元年度は，年度途中から温泉施設の廃止及び宿泊施設を再開したことと，施設再開に伴う改修費及び施設解体費等の増加に伴い，数値が極端に増減した。
令和２年度は，一時的な増加要因はないが，依然として一般会計からの繰入金に頼った経営となっているので，今後は宿泊施設の在り方も含めて検討する。</t>
    <rPh sb="7" eb="9">
      <t>ネンド</t>
    </rPh>
    <phoneticPr fontId="1"/>
  </si>
  <si>
    <t>業種CD</t>
    <rPh sb="0" eb="2">
      <t>ギョウシュ</t>
    </rPh>
    <phoneticPr fontId="1"/>
  </si>
  <si>
    <t>④</t>
  </si>
  <si>
    <t>管理者の情報</t>
    <rPh sb="0" eb="3">
      <t>カンリシャ</t>
    </rPh>
    <rPh sb="4" eb="6">
      <t>ジョウホウ</t>
    </rPh>
    <phoneticPr fontId="1"/>
  </si>
  <si>
    <t>インターネットによる予約割合(％)</t>
    <rPh sb="10" eb="12">
      <t>ヨヤク</t>
    </rPh>
    <rPh sb="12" eb="14">
      <t>ワリアイ</t>
    </rPh>
    <phoneticPr fontId="1"/>
  </si>
  <si>
    <t>業務名</t>
    <rPh sb="2" eb="3">
      <t>メイ</t>
    </rPh>
    <phoneticPr fontId="1"/>
  </si>
  <si>
    <t>業種名</t>
  </si>
  <si>
    <t>1. 収益等の状況について</t>
    <rPh sb="3" eb="5">
      <t>シュウエキ</t>
    </rPh>
    <rPh sb="5" eb="6">
      <t>トウ</t>
    </rPh>
    <rPh sb="7" eb="9">
      <t>ジョウキョウ</t>
    </rPh>
    <phoneticPr fontId="1"/>
  </si>
  <si>
    <t>当該値</t>
    <rPh sb="0" eb="2">
      <t>トウガイ</t>
    </rPh>
    <rPh sb="2" eb="3">
      <t>チ</t>
    </rPh>
    <phoneticPr fontId="1"/>
  </si>
  <si>
    <t>2. 資産等の状況</t>
  </si>
  <si>
    <t>⑨施設の
資産価値(千円)</t>
  </si>
  <si>
    <t>事業名</t>
    <rPh sb="0" eb="2">
      <t>ジギョウ</t>
    </rPh>
    <rPh sb="2" eb="3">
      <t>メイ</t>
    </rPh>
    <phoneticPr fontId="1"/>
  </si>
  <si>
    <t>類似施設区分</t>
    <rPh sb="4" eb="6">
      <t>クブン</t>
    </rPh>
    <phoneticPr fontId="1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</si>
  <si>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</si>
  <si>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</si>
  <si>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</si>
  <si>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</si>
  <si>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</si>
  <si>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1"/>
  </si>
  <si>
    <t>当該施設値（当該値）</t>
    <rPh sb="2" eb="4">
      <t>シセツ</t>
    </rPh>
    <phoneticPr fontId="1"/>
  </si>
  <si>
    <t>基本情報</t>
    <rPh sb="0" eb="2">
      <t>キホン</t>
    </rPh>
    <rPh sb="2" eb="4">
      <t>ジョウホウ</t>
    </rPh>
    <phoneticPr fontId="1"/>
  </si>
  <si>
    <t>宿泊定員数</t>
    <rPh sb="0" eb="2">
      <t>シュクハク</t>
    </rPh>
    <rPh sb="2" eb="5">
      <t>テイインスウ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</si>
  <si>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</si>
  <si>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1. 収益等の状況</t>
    <rPh sb="3" eb="5">
      <t>シュウエキ</t>
    </rPh>
    <rPh sb="5" eb="6">
      <t>トウ</t>
    </rPh>
    <rPh sb="7" eb="9">
      <t>ジョウキョウ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</si>
  <si>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</si>
  <si>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</si>
  <si>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2. 資産等の状況について</t>
    <rPh sb="3" eb="5">
      <t>シサン</t>
    </rPh>
    <rPh sb="5" eb="6">
      <t>トウ</t>
    </rPh>
    <rPh sb="7" eb="9">
      <t>ジョウキョウ</t>
    </rPh>
    <phoneticPr fontId="1"/>
  </si>
  <si>
    <t>建物延面積(㎡)</t>
    <rPh sb="0" eb="2">
      <t>タテモノ</t>
    </rPh>
    <rPh sb="2" eb="3">
      <t>エン</t>
    </rPh>
    <rPh sb="3" eb="5">
      <t>メンセキ</t>
    </rPh>
    <phoneticPr fontId="1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</si>
  <si>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1"/>
  </si>
  <si>
    <t>バリアフリー法の基準適合性</t>
  </si>
  <si>
    <t>表参照用</t>
    <rPh sb="0" eb="1">
      <t>ヒョウ</t>
    </rPh>
    <rPh sb="1" eb="4">
      <t>サンショウヨウ</t>
    </rPh>
    <phoneticPr fontId="1"/>
  </si>
  <si>
    <t>団体名</t>
    <rPh sb="0" eb="3">
      <t>ダンタイメイ</t>
    </rPh>
    <phoneticPr fontId="1"/>
  </si>
  <si>
    <t>⑪累積欠損金比率(％)</t>
  </si>
  <si>
    <t>Wi-Fi設置</t>
    <rPh sb="5" eb="7">
      <t>セッチ</t>
    </rPh>
    <phoneticPr fontId="1"/>
  </si>
  <si>
    <t>②他会計補助金比率(％)</t>
  </si>
  <si>
    <t>－</t>
  </si>
  <si>
    <t>①</t>
  </si>
  <si>
    <t>⑪</t>
  </si>
  <si>
    <t>類似施設平均値（平均値）</t>
  </si>
  <si>
    <t>項番</t>
    <rPh sb="0" eb="2">
      <t>コウバン</t>
    </rPh>
    <phoneticPr fontId="1"/>
  </si>
  <si>
    <t>【】</t>
  </si>
  <si>
    <t>インターネットによる予約割合</t>
    <rPh sb="10" eb="12">
      <t>ヨヤク</t>
    </rPh>
    <rPh sb="12" eb="14">
      <t>ワリアイ</t>
    </rPh>
    <phoneticPr fontId="1"/>
  </si>
  <si>
    <t>建物延面積</t>
    <rPh sb="0" eb="2">
      <t>タテモノ</t>
    </rPh>
    <rPh sb="2" eb="3">
      <t>エン</t>
    </rPh>
    <rPh sb="3" eb="5">
      <t>メンセキ</t>
    </rPh>
    <phoneticPr fontId="1"/>
  </si>
  <si>
    <t>令和2年度全国平均</t>
    <rPh sb="0" eb="2">
      <t>レイワ</t>
    </rPh>
    <rPh sb="3" eb="5">
      <t>ネンド</t>
    </rPh>
    <phoneticPr fontId="1"/>
  </si>
  <si>
    <t>⑫企業債残高対料金収入比率(％)</t>
  </si>
  <si>
    <t>分析欄</t>
    <rPh sb="0" eb="2">
      <t>ブンセキ</t>
    </rPh>
    <rPh sb="2" eb="3">
      <t>ラン</t>
    </rPh>
    <phoneticPr fontId="1"/>
  </si>
  <si>
    <t>-</t>
  </si>
  <si>
    <t>1.収益等の状況</t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</si>
  <si>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"/>
  </si>
  <si>
    <t>3.利用の状況</t>
  </si>
  <si>
    <t>平均値</t>
    <rPh sb="0" eb="2">
      <t>ヘイキン</t>
    </rPh>
    <rPh sb="2" eb="3">
      <t>チ</t>
    </rPh>
    <phoneticPr fontId="1"/>
  </si>
  <si>
    <t>3. 利用の状況について</t>
  </si>
  <si>
    <t>2.資産等の状況</t>
  </si>
  <si>
    <t>全体総括</t>
    <rPh sb="0" eb="2">
      <t>ゼンタイ</t>
    </rPh>
    <rPh sb="2" eb="4">
      <t>ソウカツ</t>
    </rPh>
    <phoneticPr fontId="1"/>
  </si>
  <si>
    <t>⑥</t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</si>
  <si>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1"/>
  </si>
  <si>
    <t>全国平均</t>
    <rPh sb="0" eb="2">
      <t>ゼンコク</t>
    </rPh>
    <rPh sb="2" eb="4">
      <t>ヘイキン</t>
    </rPh>
    <phoneticPr fontId="1"/>
  </si>
  <si>
    <t>⑦</t>
  </si>
  <si>
    <t>②</t>
  </si>
  <si>
    <t>⑨</t>
  </si>
  <si>
    <t>③</t>
  </si>
  <si>
    <t>⑤</t>
  </si>
  <si>
    <t>市町村(N-4)</t>
  </si>
  <si>
    <t>③宿泊者一人当たりの他会計補助金額(円)</t>
  </si>
  <si>
    <t>⑥売上高ＧＯＰ比率(％)</t>
  </si>
  <si>
    <t>⑧</t>
  </si>
  <si>
    <t>中項目</t>
    <rPh sb="0" eb="1">
      <t>チュウ</t>
    </rPh>
    <rPh sb="1" eb="3">
      <t>コウモク</t>
    </rPh>
    <phoneticPr fontId="1"/>
  </si>
  <si>
    <t>⑩</t>
  </si>
  <si>
    <t>⑫</t>
  </si>
  <si>
    <t>年度</t>
    <rPh sb="0" eb="2">
      <t>ネンド</t>
    </rPh>
    <phoneticPr fontId="1"/>
  </si>
  <si>
    <t>団体CD</t>
    <rPh sb="0" eb="2">
      <t>ダンタイ</t>
    </rPh>
    <phoneticPr fontId="1"/>
  </si>
  <si>
    <t>類似施設平均(N-3)</t>
  </si>
  <si>
    <t>業務CD</t>
    <rPh sb="0" eb="2">
      <t>ギョウム</t>
    </rPh>
    <phoneticPr fontId="1"/>
  </si>
  <si>
    <t>④定員稼働率(％)</t>
  </si>
  <si>
    <t>⑤売上高人件費比率(％)</t>
  </si>
  <si>
    <t>類似施設平均(N)</t>
  </si>
  <si>
    <t>⑦ＥＢＩＴＤＡ(千円)</t>
  </si>
  <si>
    <t>⑧有形固定資産減価償却率(％)</t>
  </si>
  <si>
    <t>⑩設備投資
見込額(千円)</t>
  </si>
  <si>
    <t>⑬施設と周辺地域の宿泊客数動向</t>
  </si>
  <si>
    <t>小項目</t>
    <rPh sb="0" eb="3">
      <t>ショウコウモク</t>
    </rPh>
    <phoneticPr fontId="1"/>
  </si>
  <si>
    <t>施設名称</t>
    <rPh sb="0" eb="2">
      <t>シセツ</t>
    </rPh>
    <rPh sb="2" eb="4">
      <t>メイショウ</t>
    </rPh>
    <phoneticPr fontId="1"/>
  </si>
  <si>
    <t>業務名称</t>
    <rPh sb="0" eb="2">
      <t>ギョウム</t>
    </rPh>
    <rPh sb="2" eb="4">
      <t>メイショウ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</si>
  <si>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</si>
  <si>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</si>
  <si>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</si>
  <si>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</si>
  <si>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実質客単価</t>
    <rPh sb="0" eb="2">
      <t>ジッシツ</t>
    </rPh>
    <rPh sb="2" eb="5">
      <t>キャクタンカ</t>
    </rPh>
    <phoneticPr fontId="1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</si>
  <si>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1"/>
  </si>
  <si>
    <t>トイレ洋式化率</t>
    <rPh sb="3" eb="6">
      <t>ヨウシキカ</t>
    </rPh>
    <rPh sb="6" eb="7">
      <t>リツ</t>
    </rPh>
    <phoneticPr fontId="1"/>
  </si>
  <si>
    <t>当該値(N-4)</t>
  </si>
  <si>
    <t>当該値(N-3)</t>
  </si>
  <si>
    <t>当該値(N-2)</t>
  </si>
  <si>
    <t>当該値(N-1)</t>
  </si>
  <si>
    <t>当該値(N)</t>
  </si>
  <si>
    <t>類似施設平均(N-4)</t>
  </si>
  <si>
    <t>類似施設平均(N-2)</t>
  </si>
  <si>
    <t>類似施設平均(N-1)</t>
  </si>
  <si>
    <t>全国平均</t>
  </si>
  <si>
    <t>公営企業(N-4)</t>
  </si>
  <si>
    <t>公営企業(N-3)</t>
  </si>
  <si>
    <t>公営企業(N-2)</t>
  </si>
  <si>
    <t>公営企業(N-1)</t>
  </si>
  <si>
    <t>公営企業(N)</t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</si>
  <si>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</si>
  <si>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</si>
  <si>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</si>
  <si>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</si>
  <si>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1"/>
  </si>
  <si>
    <t xml:space="preserve"> </t>
  </si>
  <si>
    <t>広島県　江田島市</t>
  </si>
  <si>
    <t>シーサイド温泉のうみ　サンビーチおきみ（ウミノス）</t>
  </si>
  <si>
    <t>法非適用</t>
  </si>
  <si>
    <t>観光施設事業</t>
  </si>
  <si>
    <t>休養宿泊施設</t>
  </si>
  <si>
    <t>該当数値なし</t>
  </si>
  <si>
    <t>利用料金制</t>
  </si>
  <si>
    <t>無</t>
  </si>
  <si>
    <t>有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</si>
  <si>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</si>
  <si>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</si>
  <si>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</si>
  <si>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</si>
  <si>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</si>
  <si>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Ａ１Ｂ２</t>
  </si>
  <si>
    <t>令和元年６月でシーサイド温泉のうみが閉館し，同年７月中旬から宿泊施設が再開したため，令和２年度は宿泊施設のみの数値となっている。令和元年度は，宿泊施設再開に伴う工事費の増加と，シーサイド温泉のうみの解体工事により，全体的に工事費が増加していたが，令和２年度は大きな工事が無かった。
【収益的収支比率】
地方債償還金は終了しているが，一般会計からの繰入金が多いことから，数値が高い状況となっている。
【他会計補助金比率】
当該施設は，一般会計からの繰入金が多い傾向にある。また，施設は市内中心地から遠く，宿泊者数が限られているため，単独での経営は困難である。
【宿泊者一人当たりの他会計補助金額】
工事費が大幅に減少したことに伴い，一般会計からの繰入金が減少したため，前年度から大幅に減少している。
【定員稼働率】
施設の目の前には海水浴場があり，夏期は利用者が多く，夏期以外の利用者数が少ない状況となっているが，令和元年度と比較して利用者は増加している。
【売上高人件費比率】
必要最低限の人員で稼働させていることから，平均値を下回っている。
【売上高ＧＯＰ比率・ＥＢＩＴＤＡ】
売上高ＧＯＰ比率は高くなっているが，当該施設は単独での収益がマイナスの施設であるため，一般会計からの繰入金が多く，数値が低くなっている。立地条件等から大幅な改善は見込めないため，あり方を検討する必要がある。</t>
    <rPh sb="135" eb="136">
      <t>ナ</t>
    </rPh>
    <rPh sb="312" eb="313">
      <t>トモナ</t>
    </rPh>
    <phoneticPr fontId="1"/>
  </si>
  <si>
    <t>令和元年度の７月中旬から宿泊施設を再開したことにより，令和２年度の年間利用者数が増加している。
当該宿泊施設は，宿泊部屋数及び宿泊定員数が少なく，交通アクセス及び周辺に施設がないので，利便性が悪く利用者の増加は厳しい状況となっている。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</si>
</sst>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84" formatCode="#,##0.00%;&quot;△&quot;#,##0.00%"/>
    <numFmt numFmtId="183" formatCode="#,##0.00;&quot;△&quot;#,##0.00"/>
    <numFmt numFmtId="176" formatCode="#,##0.0;&quot;△ &quot;#,##0.0"/>
    <numFmt numFmtId="178" formatCode="#,##0.0;&quot;△&quot;#,##0.0"/>
    <numFmt numFmtId="182" formatCode="#,##0.0_ "/>
    <numFmt numFmtId="179" formatCode="#,##0;&quot;△ &quot;#,##0"/>
    <numFmt numFmtId="180" formatCode="#,##0;&quot;△&quot;#,##0"/>
    <numFmt numFmtId="181" formatCode="0.00_);[Red]\(0.00\)"/>
    <numFmt numFmtId="177" formatCode="ge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sz val="11"/>
      <color theme="1"/>
      <name val="ＭＳ Ｐ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3" xfId="0" applyNumberFormat="1" applyFont="1" applyBorder="1" applyAlignment="1" applyProtection="1">
      <alignment horizontal="center" vertical="center" shrinkToFit="1"/>
      <protection hidden="1"/>
    </xf>
    <xf numFmtId="176" fontId="3" fillId="0" borderId="3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7" xfId="0" applyNumberFormat="1" applyFont="1" applyBorder="1" applyAlignment="1" applyProtection="1">
      <alignment horizontal="center" vertical="center" shrinkToFit="1"/>
      <protection hidden="1"/>
    </xf>
    <xf numFmtId="176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177" fontId="8" fillId="0" borderId="9" xfId="0" applyNumberFormat="1" applyFont="1" applyBorder="1" applyAlignment="1" applyProtection="1">
      <alignment horizontal="center" vertical="center" shrinkToFit="1"/>
      <protection hidden="1"/>
    </xf>
    <xf numFmtId="178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>
      <alignment vertical="center"/>
    </xf>
    <xf numFmtId="176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2" fillId="2" borderId="10" xfId="0" applyFont="1" applyFill="1" applyBorder="1" applyAlignment="1">
      <alignment horizontal="center" vertical="center" shrinkToFit="1"/>
    </xf>
    <xf numFmtId="0" fontId="3" fillId="0" borderId="10" xfId="0" applyNumberFormat="1" applyFont="1" applyBorder="1" applyAlignment="1" applyProtection="1">
      <alignment horizontal="center" vertical="center" shrinkToFit="1"/>
      <protection hidden="1"/>
    </xf>
    <xf numFmtId="176" fontId="3" fillId="0" borderId="10" xfId="0" applyNumberFormat="1" applyFont="1" applyBorder="1" applyAlignment="1" applyProtection="1">
      <alignment horizontal="center" vertical="center" shrinkToFit="1"/>
      <protection hidden="1"/>
    </xf>
    <xf numFmtId="179" fontId="3" fillId="0" borderId="3" xfId="0" applyNumberFormat="1" applyFont="1" applyBorder="1" applyAlignment="1" applyProtection="1">
      <alignment horizontal="center" vertical="center" shrinkToFit="1"/>
      <protection hidden="1"/>
    </xf>
    <xf numFmtId="179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Protection="1">
      <alignment vertical="center"/>
      <protection hidden="1"/>
    </xf>
    <xf numFmtId="0" fontId="2" fillId="0" borderId="11" xfId="0" applyFont="1" applyBorder="1" applyAlignment="1">
      <alignment horizontal="center" vertical="center" shrinkToFit="1"/>
    </xf>
    <xf numFmtId="179" fontId="5" fillId="0" borderId="11" xfId="1" applyNumberFormat="1" applyFont="1" applyBorder="1" applyAlignment="1" applyProtection="1">
      <alignment horizontal="center" vertical="center" shrinkToFit="1"/>
      <protection hidden="1"/>
    </xf>
    <xf numFmtId="179" fontId="3" fillId="0" borderId="10" xfId="0" applyNumberFormat="1" applyFont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>
      <alignment horizontal="center" vertical="center" shrinkToFit="1"/>
    </xf>
    <xf numFmtId="0" fontId="3" fillId="0" borderId="11" xfId="0" applyNumberFormat="1" applyFont="1" applyBorder="1" applyAlignment="1" applyProtection="1">
      <alignment horizontal="center" vertical="center" shrinkToFit="1"/>
      <protection hidden="1"/>
    </xf>
    <xf numFmtId="179" fontId="3" fillId="0" borderId="11" xfId="0" applyNumberFormat="1" applyFont="1" applyBorder="1" applyAlignment="1" applyProtection="1">
      <alignment horizontal="center" vertical="center" shrinkToFit="1"/>
      <protection hidden="1"/>
    </xf>
    <xf numFmtId="180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3" fillId="0" borderId="11" xfId="0" applyNumberFormat="1" applyFont="1" applyBorder="1" applyAlignment="1" applyProtection="1">
      <alignment horizontal="center" vertical="center" shrinkToFit="1"/>
      <protection hidden="1"/>
    </xf>
    <xf numFmtId="180" fontId="8" fillId="0" borderId="12" xfId="0" applyNumberFormat="1" applyFont="1" applyBorder="1" applyAlignment="1" applyProtection="1">
      <alignment horizontal="center" vertical="center" shrinkToFit="1"/>
      <protection hidden="1"/>
    </xf>
    <xf numFmtId="180" fontId="8" fillId="0" borderId="13" xfId="0" applyNumberFormat="1" applyFont="1" applyBorder="1" applyAlignment="1" applyProtection="1">
      <alignment horizontal="center" vertical="center" shrinkToFit="1"/>
      <protection hidden="1"/>
    </xf>
    <xf numFmtId="180" fontId="8" fillId="0" borderId="14" xfId="0" applyNumberFormat="1" applyFont="1" applyBorder="1" applyAlignment="1" applyProtection="1">
      <alignment horizontal="center" vertical="center" shrinkToFit="1"/>
      <protection hidden="1"/>
    </xf>
    <xf numFmtId="38" fontId="5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4" xfId="0" applyFont="1" applyBorder="1" applyAlignment="1" applyProtection="1">
      <alignment horizontal="left" vertical="top" shrinkToFit="1"/>
      <protection hidden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top" shrinkToFit="1"/>
      <protection hidden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top" shrinkToFi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11" xfId="0" applyFill="1" applyBorder="1">
      <alignment vertical="center"/>
    </xf>
    <xf numFmtId="0" fontId="0" fillId="4" borderId="11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1" xfId="0" applyNumberFormat="1" applyFill="1" applyBorder="1" applyAlignment="1">
      <alignment vertical="center" shrinkToFit="1"/>
    </xf>
    <xf numFmtId="0" fontId="0" fillId="0" borderId="11" xfId="0" applyNumberFormat="1" applyBorder="1" applyAlignment="1">
      <alignment vertical="center" shrinkToFit="1"/>
    </xf>
    <xf numFmtId="177" fontId="0" fillId="0" borderId="11" xfId="0" applyNumberForma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5" borderId="11" xfId="1" applyNumberFormat="1" applyFont="1" applyFill="1" applyBorder="1" applyAlignment="1">
      <alignment vertical="center" shrinkToFit="1"/>
    </xf>
    <xf numFmtId="176" fontId="0" fillId="0" borderId="11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0" fontId="0" fillId="5" borderId="11" xfId="1" applyNumberFormat="1" applyFont="1" applyFill="1" applyBorder="1" applyAlignment="1">
      <alignment vertical="center" shrinkToFit="1"/>
    </xf>
    <xf numFmtId="179" fontId="0" fillId="0" borderId="11" xfId="1" applyNumberFormat="1" applyFont="1" applyBorder="1" applyAlignment="1">
      <alignment vertical="center" shrinkToFit="1"/>
    </xf>
    <xf numFmtId="179" fontId="0" fillId="5" borderId="11" xfId="1" applyNumberFormat="1" applyFont="1" applyFill="1" applyBorder="1" applyAlignment="1">
      <alignment vertical="center" shrinkToFit="1"/>
    </xf>
    <xf numFmtId="38" fontId="0" fillId="5" borderId="11" xfId="1" applyNumberFormat="1" applyFont="1" applyFill="1" applyBorder="1" applyAlignment="1">
      <alignment vertical="center" shrinkToFit="1"/>
    </xf>
    <xf numFmtId="38" fontId="0" fillId="0" borderId="11" xfId="1" applyNumberFormat="1" applyFont="1" applyBorder="1" applyAlignment="1">
      <alignment vertical="center" shrinkToFit="1"/>
    </xf>
    <xf numFmtId="181" fontId="0" fillId="0" borderId="0" xfId="0" applyNumberFormat="1" applyFill="1">
      <alignment vertical="center"/>
    </xf>
    <xf numFmtId="182" fontId="0" fillId="5" borderId="11" xfId="1" applyNumberFormat="1" applyFont="1" applyFill="1" applyBorder="1" applyAlignment="1">
      <alignment vertical="center" shrinkToFit="1"/>
    </xf>
    <xf numFmtId="182" fontId="0" fillId="0" borderId="11" xfId="1" applyNumberFormat="1" applyFont="1" applyBorder="1" applyAlignment="1">
      <alignment vertical="center" shrinkToFit="1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78" fontId="0" fillId="5" borderId="11" xfId="1" applyNumberFormat="1" applyFont="1" applyFill="1" applyBorder="1" applyAlignment="1">
      <alignment vertical="center" shrinkToFit="1"/>
    </xf>
    <xf numFmtId="178" fontId="0" fillId="0" borderId="11" xfId="1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80" fontId="0" fillId="0" borderId="11" xfId="1" applyNumberFormat="1" applyFont="1" applyBorder="1" applyAlignment="1">
      <alignment vertical="center" shrinkToFit="1"/>
    </xf>
    <xf numFmtId="183" fontId="0" fillId="0" borderId="0" xfId="1" applyNumberFormat="1" applyFont="1" applyFill="1" applyBorder="1" applyAlignment="1">
      <alignment vertical="center" shrinkToFit="1"/>
    </xf>
    <xf numFmtId="178" fontId="0" fillId="0" borderId="11" xfId="0" applyNumberFormat="1" applyBorder="1">
      <alignment vertical="center"/>
    </xf>
    <xf numFmtId="181" fontId="0" fillId="0" borderId="0" xfId="0" applyNumberFormat="1" applyFill="1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0" xfId="0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184" fontId="0" fillId="5" borderId="11" xfId="1" applyNumberFormat="1" applyFont="1" applyFill="1" applyBorder="1" applyAlignment="1">
      <alignment vertical="center" shrinkToFit="1"/>
    </xf>
    <xf numFmtId="184" fontId="0" fillId="0" borderId="11" xfId="1" applyNumberFormat="1" applyFont="1" applyBorder="1" applyAlignment="1">
      <alignment vertical="center" shrinkToFi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53005597191917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9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901</c:v>
                </c:pt>
                <c:pt idx="1">
                  <c:v>2077</c:v>
                </c:pt>
                <c:pt idx="2">
                  <c:v>7202</c:v>
                </c:pt>
                <c:pt idx="3">
                  <c:v>8422</c:v>
                </c:pt>
                <c:pt idx="4">
                  <c:v>3634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#,##0;"△"#,##0</c:formatCode>
                <c:ptCount val="5"/>
                <c:pt idx="0">
                  <c:v>3437</c:v>
                </c:pt>
                <c:pt idx="1">
                  <c:v>2595</c:v>
                </c:pt>
                <c:pt idx="2">
                  <c:v>3770</c:v>
                </c:pt>
                <c:pt idx="3">
                  <c:v>3136</c:v>
                </c:pt>
                <c:pt idx="4">
                  <c:v>173130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770072415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3"/>
          <c:y val="0.15806945669028449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4.9000000000000004</c:v>
                </c:pt>
                <c:pt idx="2">
                  <c:v>61.6</c:v>
                </c:pt>
                <c:pt idx="3">
                  <c:v>30</c:v>
                </c:pt>
                <c:pt idx="4">
                  <c:v>86.9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#,##0.0;"△"#,##0.0</c:formatCode>
                <c:ptCount val="5"/>
                <c:pt idx="0">
                  <c:v>23</c:v>
                </c:pt>
                <c:pt idx="1">
                  <c:v>18.5</c:v>
                </c:pt>
                <c:pt idx="2">
                  <c:v>26.5</c:v>
                </c:pt>
                <c:pt idx="3">
                  <c:v>19.600000000000001</c:v>
                </c:pt>
                <c:pt idx="4">
                  <c:v>34.5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3134743699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8"/>
          <c:y val="0.15806945669028449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22.8</c:v>
                </c:pt>
                <c:pt idx="1">
                  <c:v>68.900000000000006</c:v>
                </c:pt>
                <c:pt idx="2">
                  <c:v>99.9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#,##0.0;"△"#,##0.0</c:formatCode>
                <c:ptCount val="5"/>
                <c:pt idx="0">
                  <c:v>93.2</c:v>
                </c:pt>
                <c:pt idx="1">
                  <c:v>95.5</c:v>
                </c:pt>
                <c:pt idx="2">
                  <c:v>96.2</c:v>
                </c:pt>
                <c:pt idx="3">
                  <c:v>93.7</c:v>
                </c:pt>
                <c:pt idx="4">
                  <c:v>89.8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3134743699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9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-10434</c:v>
                </c:pt>
                <c:pt idx="1">
                  <c:v>-30391</c:v>
                </c:pt>
                <c:pt idx="2">
                  <c:v>-16827</c:v>
                </c:pt>
                <c:pt idx="3">
                  <c:v>-24719</c:v>
                </c:pt>
                <c:pt idx="4">
                  <c:v>-12369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#,##0;"△"#,##0</c:formatCode>
                <c:ptCount val="5"/>
                <c:pt idx="0">
                  <c:v>-8684</c:v>
                </c:pt>
                <c:pt idx="1">
                  <c:v>-9820</c:v>
                </c:pt>
                <c:pt idx="2">
                  <c:v>-10800</c:v>
                </c:pt>
                <c:pt idx="3">
                  <c:v>-16698</c:v>
                </c:pt>
                <c:pt idx="4">
                  <c:v>410267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770072415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9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</c:v>
                </c:pt>
                <c:pt idx="1">
                  <c:v>-25.1</c:v>
                </c:pt>
                <c:pt idx="2">
                  <c:v>85.5</c:v>
                </c:pt>
                <c:pt idx="3">
                  <c:v>68.7</c:v>
                </c:pt>
                <c:pt idx="4">
                  <c:v>81.7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#,##0.0;"△"#,##0.0</c:formatCode>
                <c:ptCount val="5"/>
                <c:pt idx="0">
                  <c:v>-18.8</c:v>
                </c:pt>
                <c:pt idx="1">
                  <c:v>-36.9</c:v>
                </c:pt>
                <c:pt idx="2">
                  <c:v>-54.2</c:v>
                </c:pt>
                <c:pt idx="3">
                  <c:v>-15.3</c:v>
                </c:pt>
                <c:pt idx="4">
                  <c:v>-73.3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770072415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3"/>
          <c:y val="0.15806945669028449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8</c:v>
                </c:pt>
                <c:pt idx="2">
                  <c:v>18.399999999999999</c:v>
                </c:pt>
                <c:pt idx="3">
                  <c:v>32.5</c:v>
                </c:pt>
                <c:pt idx="4">
                  <c:v>35.9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#,##0.0;"△"#,##0.0</c:formatCode>
                <c:ptCount val="5"/>
                <c:pt idx="0">
                  <c:v>35.200000000000003</c:v>
                </c:pt>
                <c:pt idx="1">
                  <c:v>36.299999999999997</c:v>
                </c:pt>
                <c:pt idx="2">
                  <c:v>37.200000000000003</c:v>
                </c:pt>
                <c:pt idx="3">
                  <c:v>35.799999999999997</c:v>
                </c:pt>
                <c:pt idx="4">
                  <c:v>267.7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804477753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8"/>
          <c:y val="0.15806945669028449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26.5</c:v>
                </c:pt>
                <c:pt idx="2">
                  <c:v>12.8</c:v>
                </c:pt>
                <c:pt idx="3">
                  <c:v>16</c:v>
                </c:pt>
                <c:pt idx="4">
                  <c:v>19.399999999999999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22.7</c:v>
                </c:pt>
                <c:pt idx="3">
                  <c:v>18.600000000000001</c:v>
                </c:pt>
                <c:pt idx="4">
                  <c:v>11.5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116370995794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9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データ!$EA$6:$EE$6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555.79999999999995</c:v>
                </c:pt>
                <c:pt idx="2">
                  <c:v>536.70000000000005</c:v>
                </c:pt>
                <c:pt idx="3">
                  <c:v>21.2</c:v>
                </c:pt>
                <c:pt idx="4">
                  <c:v>105.5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3134743699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9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1763273566707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8"/>
          <c:y val="0.15806945669028449"/>
          <c:w val="0.851020304707656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97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3.7000000000000002e-003</c:v>
                </c:pt>
                <c:pt idx="1">
                  <c:v>4.5999999999999999e-003</c:v>
                </c:pt>
                <c:pt idx="2">
                  <c:v>0</c:v>
                </c:pt>
                <c:pt idx="3">
                  <c:v>4.0000000000000002e-004</c:v>
                </c:pt>
                <c:pt idx="4">
                  <c:v>4.0000000000000002e-004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9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2.8999999999999998e-003</c:v>
                </c:pt>
                <c:pt idx="1">
                  <c:v>2.8999999999999998e-003</c:v>
                </c:pt>
                <c:pt idx="2">
                  <c:v>2.0000000000000001e-004</c:v>
                </c:pt>
                <c:pt idx="3">
                  <c:v>2.9999999999999997e-004</c:v>
                </c:pt>
                <c:pt idx="4">
                  <c:v>5.0000000000000001e-004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9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.00%;&quot;△&quot;#,##0.00%" sourceLinked="1"/>
        <c:majorTickMark val="none"/>
        <c:minorTickMark val="none"/>
        <c:tickLblPos val="low"/>
        <c:spPr>
          <a:noFill/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0%;&quot;△&quot;#,##0.00%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002"/>
          <c:w val="1"/>
          <c:h val="6.5309163590323571e-002"/>
        </c:manualLayout>
      </c:layout>
      <c:overlay val="0"/>
      <c:spPr>
        <a:noFill/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  <a:latin typeface="ＭＳ ゴシック"/>
              <a:ea typeface="ＭＳ ゴシック"/>
            </a:defRPr>
          </a:pPr>
          <a:endParaRPr lang="ja-JP" altLang="en-US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 horzOverflow="overflow" anchor="ctr" anchorCtr="1"/>
    <a:lstStyle/>
    <a:p>
      <a:pPr algn="ctr" rtl="0">
        <a:defRPr lang="ja-JP" altLang="en-US" sz="900">
          <a:solidFill>
            <a:schemeClr val="tx1"/>
          </a:solidFill>
          <a:latin typeface="+mj-ea"/>
          <a:ea typeface="+mj-ea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190</xdr:col>
      <xdr:colOff>41275</xdr:colOff>
      <xdr:row>16</xdr:row>
      <xdr:rowOff>11430</xdr:rowOff>
    </xdr:from>
    <xdr:to xmlns:xdr="http://schemas.openxmlformats.org/drawingml/2006/spreadsheetDrawing">
      <xdr:col>273</xdr:col>
      <xdr:colOff>39370</xdr:colOff>
      <xdr:row>32</xdr:row>
      <xdr:rowOff>156845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99</xdr:col>
      <xdr:colOff>3810</xdr:colOff>
      <xdr:row>16</xdr:row>
      <xdr:rowOff>11430</xdr:rowOff>
    </xdr:from>
    <xdr:to xmlns:xdr="http://schemas.openxmlformats.org/drawingml/2006/spreadsheetDrawing">
      <xdr:col>182</xdr:col>
      <xdr:colOff>1905</xdr:colOff>
      <xdr:row>32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11430</xdr:colOff>
      <xdr:row>16</xdr:row>
      <xdr:rowOff>11430</xdr:rowOff>
    </xdr:from>
    <xdr:to xmlns:xdr="http://schemas.openxmlformats.org/drawingml/2006/spreadsheetDrawing">
      <xdr:col>90</xdr:col>
      <xdr:colOff>9525</xdr:colOff>
      <xdr:row>32</xdr:row>
      <xdr:rowOff>156845</xdr:rowOff>
    </xdr:to>
    <xdr:graphicFrame macro="">
      <xdr:nvGraphicFramePr>
        <xdr:cNvPr id="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282</xdr:col>
      <xdr:colOff>33655</xdr:colOff>
      <xdr:row>38</xdr:row>
      <xdr:rowOff>0</xdr:rowOff>
    </xdr:from>
    <xdr:to xmlns:xdr="http://schemas.openxmlformats.org/drawingml/2006/spreadsheetDrawing">
      <xdr:col>365</xdr:col>
      <xdr:colOff>31750</xdr:colOff>
      <xdr:row>54</xdr:row>
      <xdr:rowOff>145415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190</xdr:col>
      <xdr:colOff>41275</xdr:colOff>
      <xdr:row>38</xdr:row>
      <xdr:rowOff>11430</xdr:rowOff>
    </xdr:from>
    <xdr:to xmlns:xdr="http://schemas.openxmlformats.org/drawingml/2006/spreadsheetDrawing">
      <xdr:col>273</xdr:col>
      <xdr:colOff>39370</xdr:colOff>
      <xdr:row>54</xdr:row>
      <xdr:rowOff>156845</xdr:rowOff>
    </xdr:to>
    <xdr:graphicFrame macro="">
      <xdr:nvGraphicFramePr>
        <xdr:cNvPr id="6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99</xdr:col>
      <xdr:colOff>3810</xdr:colOff>
      <xdr:row>38</xdr:row>
      <xdr:rowOff>11430</xdr:rowOff>
    </xdr:from>
    <xdr:to xmlns:xdr="http://schemas.openxmlformats.org/drawingml/2006/spreadsheetDrawing">
      <xdr:col>182</xdr:col>
      <xdr:colOff>1905</xdr:colOff>
      <xdr:row>54</xdr:row>
      <xdr:rowOff>156845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11430</xdr:colOff>
      <xdr:row>38</xdr:row>
      <xdr:rowOff>11430</xdr:rowOff>
    </xdr:from>
    <xdr:to xmlns:xdr="http://schemas.openxmlformats.org/drawingml/2006/spreadsheetDrawing">
      <xdr:col>90</xdr:col>
      <xdr:colOff>9525</xdr:colOff>
      <xdr:row>54</xdr:row>
      <xdr:rowOff>156845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282</xdr:col>
      <xdr:colOff>33655</xdr:colOff>
      <xdr:row>62</xdr:row>
      <xdr:rowOff>0</xdr:rowOff>
    </xdr:from>
    <xdr:to xmlns:xdr="http://schemas.openxmlformats.org/drawingml/2006/spreadsheetDrawing">
      <xdr:col>365</xdr:col>
      <xdr:colOff>31750</xdr:colOff>
      <xdr:row>78</xdr:row>
      <xdr:rowOff>145415</xdr:rowOff>
    </xdr:to>
    <xdr:graphicFrame macro="">
      <xdr:nvGraphicFramePr>
        <xdr:cNvPr id="9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190</xdr:col>
      <xdr:colOff>41275</xdr:colOff>
      <xdr:row>62</xdr:row>
      <xdr:rowOff>11430</xdr:rowOff>
    </xdr:from>
    <xdr:to xmlns:xdr="http://schemas.openxmlformats.org/drawingml/2006/spreadsheetDrawing">
      <xdr:col>273</xdr:col>
      <xdr:colOff>39370</xdr:colOff>
      <xdr:row>78</xdr:row>
      <xdr:rowOff>156845</xdr:rowOff>
    </xdr:to>
    <xdr:graphicFrame macro="">
      <xdr:nvGraphicFramePr>
        <xdr:cNvPr id="10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11430</xdr:colOff>
      <xdr:row>62</xdr:row>
      <xdr:rowOff>11430</xdr:rowOff>
    </xdr:from>
    <xdr:to xmlns:xdr="http://schemas.openxmlformats.org/drawingml/2006/spreadsheetDrawing">
      <xdr:col>90</xdr:col>
      <xdr:colOff>9525</xdr:colOff>
      <xdr:row>78</xdr:row>
      <xdr:rowOff>156845</xdr:rowOff>
    </xdr:to>
    <xdr:graphicFrame macro="">
      <xdr:nvGraphicFramePr>
        <xdr:cNvPr id="11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284</xdr:col>
      <xdr:colOff>28575</xdr:colOff>
      <xdr:row>16</xdr:row>
      <xdr:rowOff>0</xdr:rowOff>
    </xdr:from>
    <xdr:to xmlns:xdr="http://schemas.openxmlformats.org/drawingml/2006/spreadsheetDrawing">
      <xdr:col>365</xdr:col>
      <xdr:colOff>29845</xdr:colOff>
      <xdr:row>32</xdr:row>
      <xdr:rowOff>145415</xdr:rowOff>
    </xdr:to>
    <xdr:graphicFrame macro="">
      <xdr:nvGraphicFramePr>
        <xdr:cNvPr id="12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13970</xdr:colOff>
      <xdr:row>63</xdr:row>
      <xdr:rowOff>102870</xdr:rowOff>
    </xdr:from>
    <xdr:to xmlns:xdr="http://schemas.openxmlformats.org/drawingml/2006/spreadsheetDrawing">
      <xdr:col>90</xdr:col>
      <xdr:colOff>9525</xdr:colOff>
      <xdr:row>78</xdr:row>
      <xdr:rowOff>149860</xdr:rowOff>
    </xdr:to>
    <xdr:sp macro="" textlink="">
      <xdr:nvSpPr>
        <xdr:cNvPr id="13" name="テキスト ボックス 12"/>
        <xdr:cNvSpPr txBox="1"/>
      </xdr:nvSpPr>
      <xdr:spPr>
        <a:xfrm>
          <a:off x="520700" y="10951845"/>
          <a:ext cx="3948430" cy="26187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190</xdr:col>
      <xdr:colOff>37465</xdr:colOff>
      <xdr:row>63</xdr:row>
      <xdr:rowOff>102870</xdr:rowOff>
    </xdr:from>
    <xdr:to xmlns:xdr="http://schemas.openxmlformats.org/drawingml/2006/spreadsheetDrawing">
      <xdr:col>273</xdr:col>
      <xdr:colOff>38100</xdr:colOff>
      <xdr:row>78</xdr:row>
      <xdr:rowOff>149860</xdr:rowOff>
    </xdr:to>
    <xdr:sp macro="" textlink="">
      <xdr:nvSpPr>
        <xdr:cNvPr id="14" name="テキスト ボックス 13"/>
        <xdr:cNvSpPr txBox="1"/>
      </xdr:nvSpPr>
      <xdr:spPr>
        <a:xfrm>
          <a:off x="9259570" y="10951845"/>
          <a:ext cx="3953510" cy="26187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'法非適用_観光施設・休養宿泊施設事業'!$D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【1,475,862】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7.4999999999999997e-002</cdr:y>
    </cdr:from>
    <cdr:to>
      <cdr:x>1</cdr:x>
      <cdr:y>0.15875</cdr:y>
    </cdr:to>
    <cdr:sp macro="" textlink="'法非適用_観光施設・休養宿泊施設事業'!$C$88">
      <cdr:nvSpPr>
        <cdr:cNvPr id="2" name="テキスト ボックス 17"/>
        <cdr:cNvSpPr txBox="1"/>
      </cdr:nvSpPr>
      <cdr:spPr>
        <a:xfrm xmlns:a="http://schemas.openxmlformats.org/drawingml/2006/main">
          <a:off x="3208187" y="216646"/>
          <a:ext cx="742782" cy="241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【33.7】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0.8085</cdr:x>
      <cdr:y>7.1249999999999994e-002</cdr:y>
    </cdr:from>
    <cdr:to>
      <cdr:x>0.99624999999999997</cdr:x>
      <cdr:y>0.15475</cdr:y>
    </cdr:to>
    <cdr:sp macro="" textlink="'法非適用_観光施設・休養宿泊施設事業'!$B$88">
      <cdr:nvSpPr>
        <cdr:cNvPr id="2" name="テキスト ボックス 17"/>
        <cdr:cNvSpPr txBox="1"/>
      </cdr:nvSpPr>
      <cdr:spPr>
        <a:xfrm xmlns:a="http://schemas.openxmlformats.org/drawingml/2006/main">
          <a:off x="3194359" y="205813"/>
          <a:ext cx="74179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'法非適用_観光施設・休養宿泊施設事業'!$H$88">
      <cdr:nvSpPr>
        <cdr:cNvPr id="2" name="テキスト ボックス 17"/>
        <cdr:cNvSpPr txBox="1"/>
      </cdr:nvSpPr>
      <cdr:spPr>
        <a:xfrm xmlns:a="http://schemas.openxmlformats.org/drawingml/2006/main">
          <a:off x="3208187" y="188482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【△29,447】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6.4500000000000002e-002</cdr:y>
    </cdr:from>
    <cdr:to>
      <cdr:x>1</cdr:x>
      <cdr:y>0.14799999999999999</cdr:y>
    </cdr:to>
    <cdr:sp macro="" textlink="'法非適用_観光施設・休養宿泊施設事業'!$G$88">
      <cdr:nvSpPr>
        <cdr:cNvPr id="2" name="テキスト ボックス 17"/>
        <cdr:cNvSpPr txBox="1"/>
      </cdr:nvSpPr>
      <cdr:spPr>
        <a:xfrm xmlns:a="http://schemas.openxmlformats.org/drawingml/2006/main">
          <a:off x="3208187" y="186315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【△121.1】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'法非適用_観光施設・休養宿泊施設事業'!$F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【170.8】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6.7750000000000005e-002</cdr:y>
    </cdr:from>
    <cdr:to>
      <cdr:x>1</cdr:x>
      <cdr:y>0.1515</cdr:y>
    </cdr:to>
    <cdr:sp macro="" textlink="'法非適用_観光施設・休養宿泊施設事業'!$E$88">
      <cdr:nvSpPr>
        <cdr:cNvPr id="2" name="テキスト ボックス 17"/>
        <cdr:cNvSpPr txBox="1"/>
      </cdr:nvSpPr>
      <cdr:spPr>
        <a:xfrm xmlns:a="http://schemas.openxmlformats.org/drawingml/2006/main">
          <a:off x="3208187" y="195703"/>
          <a:ext cx="742782" cy="241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'法非適用_観光施設・休養宿泊施設事業'!$M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【107.3】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'法非適用_観光施設・休養宿泊施設事業'!$L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8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'法非適用_観光施設・休養宿泊施設事業'!$I$88">
      <cdr:nvSpPr>
        <cdr:cNvPr id="2" name="テキスト ボックス 17"/>
        <cdr:cNvSpPr txBox="1"/>
      </cdr:nvSpPr>
      <cdr:spPr>
        <a:xfrm xmlns:a="http://schemas.openxmlformats.org/drawingml/2006/main">
          <a:off x="3208187" y="188482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8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1.125e-002</cdr:y>
    </cdr:from>
    <cdr:to>
      <cdr:x>1</cdr:x>
      <cdr:y>9.2749999999999999e-002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496"/>
          <a:ext cx="3858895" cy="235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W88"/>
  <sheetViews>
    <sheetView showGridLines="0" tabSelected="1" topLeftCell="BZ1" zoomScaleSheetLayoutView="70" workbookViewId="0">
      <selection activeCell="NI49" sqref="NI49:NW64"/>
    </sheetView>
  </sheetViews>
  <sheetFormatPr defaultColWidth="2.6328125" defaultRowHeight="13.5"/>
  <cols>
    <col min="2" max="2" width="0.90625" customWidth="1"/>
    <col min="3" max="371" width="0.6328125" customWidth="1"/>
    <col min="373" max="387" width="3.08984375" customWidth="1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</row>
    <row r="3" spans="1:387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</row>
    <row r="4" spans="1:387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</row>
    <row r="5" spans="1:387" ht="9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</row>
    <row r="6" spans="1:387" ht="18.75" customHeight="1">
      <c r="A6" s="2"/>
      <c r="B6" s="6" t="str">
        <f>データ!H6&amp;"　"&amp;データ!I6</f>
        <v>広島県江田島市　シーサイド温泉のうみ　サンビーチおきみ（ウミノス）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56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</row>
    <row r="7" spans="1:387" ht="18.75" customHeight="1">
      <c r="A7" s="2"/>
      <c r="B7" s="7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33"/>
      <c r="AQ7" s="7" t="s">
        <v>11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33"/>
      <c r="CF7" s="7" t="s">
        <v>16</v>
      </c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33"/>
      <c r="DU7" s="42" t="s">
        <v>17</v>
      </c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 t="s">
        <v>8</v>
      </c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42" t="s">
        <v>3</v>
      </c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 t="s">
        <v>18</v>
      </c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 t="s">
        <v>9</v>
      </c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5"/>
      <c r="NI7" s="11" t="s">
        <v>20</v>
      </c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82"/>
    </row>
    <row r="8" spans="1:387" ht="18.75" customHeight="1">
      <c r="A8" s="2"/>
      <c r="B8" s="8" t="str">
        <f>データ!J7</f>
        <v>法非適用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34"/>
      <c r="AQ8" s="8" t="str">
        <f>データ!K7</f>
        <v>観光施設事業</v>
      </c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34"/>
      <c r="CF8" s="8" t="str">
        <f>データ!L7</f>
        <v>休養宿泊施設</v>
      </c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34"/>
      <c r="DU8" s="43" t="str">
        <f>データ!M7</f>
        <v>Ａ１Ｂ２</v>
      </c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 t="str">
        <f>データ!N7</f>
        <v>非設置</v>
      </c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44">
        <f>データ!S7</f>
        <v>12780</v>
      </c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3" t="str">
        <f>データ!T7</f>
        <v>利用料金制</v>
      </c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51">
        <f>データ!U7</f>
        <v>80</v>
      </c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"/>
      <c r="NI8" s="63" t="s">
        <v>22</v>
      </c>
      <c r="NJ8" s="71"/>
      <c r="NK8" s="77" t="s">
        <v>24</v>
      </c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3"/>
    </row>
    <row r="9" spans="1:387" ht="18.75" customHeight="1">
      <c r="A9" s="2"/>
      <c r="B9" s="7" t="s">
        <v>27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33"/>
      <c r="AQ9" s="7" t="s">
        <v>30</v>
      </c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33"/>
      <c r="CF9" s="7" t="s">
        <v>32</v>
      </c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33"/>
      <c r="DU9" s="42" t="s">
        <v>33</v>
      </c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42" t="s">
        <v>34</v>
      </c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 t="s">
        <v>2</v>
      </c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 t="s">
        <v>38</v>
      </c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5"/>
      <c r="NI9" s="64" t="s">
        <v>40</v>
      </c>
      <c r="NJ9" s="72"/>
      <c r="NK9" s="78" t="s">
        <v>43</v>
      </c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4"/>
    </row>
    <row r="10" spans="1:387" ht="18.75" customHeight="1">
      <c r="A10" s="2"/>
      <c r="B10" s="9" t="str">
        <f>データ!O7</f>
        <v>該当数値なし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35"/>
      <c r="AQ10" s="9" t="str">
        <f>データ!P7</f>
        <v>該当数値なし</v>
      </c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35"/>
      <c r="CF10" s="36">
        <f>データ!Q7</f>
        <v>3502</v>
      </c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41"/>
      <c r="DU10" s="44">
        <f>データ!R7</f>
        <v>48</v>
      </c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43" t="str">
        <f>データ!V7</f>
        <v>無</v>
      </c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51">
        <f>データ!W7</f>
        <v>95.5</v>
      </c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43" t="str">
        <f>データ!X7</f>
        <v>有</v>
      </c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2"/>
      <c r="NI10" s="65" t="s">
        <v>45</v>
      </c>
      <c r="NJ10" s="73"/>
      <c r="NK10" s="79" t="s">
        <v>48</v>
      </c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60"/>
    </row>
    <row r="11" spans="1:387" ht="9.75" customHeight="1">
      <c r="A11" s="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2"/>
      <c r="NI11" s="66" t="s">
        <v>50</v>
      </c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</row>
    <row r="12" spans="1:387" ht="9.75" customHeight="1">
      <c r="A12" s="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2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</row>
    <row r="14" spans="1:387" ht="13.5" customHeight="1">
      <c r="A14" s="3"/>
      <c r="B14" s="11"/>
      <c r="C14" s="19"/>
      <c r="D14" s="19"/>
      <c r="E14" s="19"/>
      <c r="F14" s="19"/>
      <c r="G14" s="19"/>
      <c r="H14" s="24" t="s">
        <v>52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19"/>
      <c r="JO14" s="19"/>
      <c r="JP14" s="19"/>
      <c r="JQ14" s="19"/>
      <c r="JR14" s="19"/>
      <c r="JS14" s="19"/>
      <c r="JT14" s="46" t="s">
        <v>54</v>
      </c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57"/>
      <c r="NH14" s="2"/>
      <c r="NI14" s="68" t="s">
        <v>12</v>
      </c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85"/>
    </row>
    <row r="15" spans="1:387" ht="13.5" customHeight="1">
      <c r="A15" s="2"/>
      <c r="B15" s="12"/>
      <c r="C15" s="20"/>
      <c r="D15" s="20"/>
      <c r="E15" s="20"/>
      <c r="F15" s="20"/>
      <c r="G15" s="20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0"/>
      <c r="JO15" s="20"/>
      <c r="JP15" s="20"/>
      <c r="JQ15" s="20"/>
      <c r="JR15" s="20"/>
      <c r="JS15" s="20"/>
      <c r="JT15" s="47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58"/>
      <c r="NH15" s="2"/>
      <c r="NI15" s="69" t="s">
        <v>130</v>
      </c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86"/>
    </row>
    <row r="16" spans="1:387" ht="13.5" customHeight="1">
      <c r="A16" s="2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3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4"/>
      <c r="NH16" s="2"/>
      <c r="NI16" s="69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86"/>
    </row>
    <row r="17" spans="1:387" ht="13.5" customHeight="1">
      <c r="A17" s="2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21"/>
      <c r="DD17" s="21"/>
      <c r="DE17" s="10"/>
      <c r="DF17" s="10"/>
      <c r="DG17" s="10"/>
      <c r="DH17" s="10"/>
      <c r="DI17" s="10"/>
      <c r="DJ17" s="10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3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4"/>
      <c r="NH17" s="2"/>
      <c r="NI17" s="69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86"/>
    </row>
    <row r="18" spans="1:387" ht="13.5" customHeight="1">
      <c r="A18" s="2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21"/>
      <c r="DD18" s="21"/>
      <c r="DE18" s="10"/>
      <c r="DF18" s="10"/>
      <c r="DG18" s="10"/>
      <c r="DH18" s="10"/>
      <c r="DI18" s="10"/>
      <c r="DJ18" s="10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3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4"/>
      <c r="NH18" s="2"/>
      <c r="NI18" s="69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86"/>
    </row>
    <row r="19" spans="1:387" ht="13.5" customHeight="1">
      <c r="A19" s="2"/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3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4"/>
      <c r="NH19" s="2"/>
      <c r="NI19" s="69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86"/>
    </row>
    <row r="20" spans="1:387" ht="13.5" customHeight="1">
      <c r="A20" s="2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3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4"/>
      <c r="NH20" s="2"/>
      <c r="NI20" s="69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86"/>
    </row>
    <row r="21" spans="1:387" ht="13.5" customHeight="1">
      <c r="A21" s="2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3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4"/>
      <c r="NH21" s="2"/>
      <c r="NI21" s="69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86"/>
    </row>
    <row r="22" spans="1:387" ht="13.5" customHeight="1">
      <c r="A22" s="2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3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4"/>
      <c r="NH22" s="2"/>
      <c r="NI22" s="69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86"/>
    </row>
    <row r="23" spans="1:387" ht="13.5" customHeight="1">
      <c r="A23" s="2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3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4"/>
      <c r="NH23" s="2"/>
      <c r="NI23" s="69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86"/>
    </row>
    <row r="24" spans="1:387" ht="13.5" customHeight="1">
      <c r="A24" s="2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3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4"/>
      <c r="NH24" s="2"/>
      <c r="NI24" s="69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86"/>
    </row>
    <row r="25" spans="1:387" ht="13.5" customHeight="1">
      <c r="A25" s="2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3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4"/>
      <c r="NH25" s="2"/>
      <c r="NI25" s="69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86"/>
    </row>
    <row r="26" spans="1:387" ht="13.5" customHeight="1">
      <c r="A26" s="2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3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4"/>
      <c r="NH26" s="2"/>
      <c r="NI26" s="69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86"/>
    </row>
    <row r="27" spans="1:387" ht="13.5" customHeight="1">
      <c r="A27" s="2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3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4"/>
      <c r="NH27" s="2"/>
      <c r="NI27" s="69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86"/>
    </row>
    <row r="28" spans="1:387" ht="13.5" customHeight="1">
      <c r="A28" s="2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3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4"/>
      <c r="NH28" s="2"/>
      <c r="NI28" s="69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86"/>
    </row>
    <row r="29" spans="1:387" ht="13.5" customHeight="1">
      <c r="A29" s="2"/>
      <c r="B29" s="13"/>
      <c r="C29" s="10"/>
      <c r="D29" s="10"/>
      <c r="E29" s="10"/>
      <c r="F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3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4"/>
      <c r="NH29" s="2"/>
      <c r="NI29" s="69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86"/>
    </row>
    <row r="30" spans="1:387" ht="13.5" customHeight="1">
      <c r="A30" s="2"/>
      <c r="B30" s="13"/>
      <c r="C30" s="10"/>
      <c r="D30" s="10"/>
      <c r="E30" s="10"/>
      <c r="F30" s="10"/>
      <c r="I30" s="10"/>
      <c r="J30" s="10"/>
      <c r="K30" s="10"/>
      <c r="L30" s="10"/>
      <c r="M30" s="10"/>
      <c r="N30" s="10"/>
      <c r="O30" s="10"/>
      <c r="P30" s="10"/>
      <c r="Q30" s="10"/>
      <c r="R30" s="29" t="str">
        <f>データ!$B$11</f>
        <v>H28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 t="str">
        <f>データ!$C$11</f>
        <v>H29</v>
      </c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 t="str">
        <f>データ!$D$11</f>
        <v>H30</v>
      </c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 t="str">
        <f>データ!$E$11</f>
        <v>R01</v>
      </c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 t="str">
        <f>データ!$F$11</f>
        <v>R02</v>
      </c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29" t="str">
        <f>データ!$B$11</f>
        <v>H28</v>
      </c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 t="str">
        <f>データ!$C$11</f>
        <v>H29</v>
      </c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 t="str">
        <f>データ!$D$11</f>
        <v>H30</v>
      </c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 t="str">
        <f>データ!$E$11</f>
        <v>R01</v>
      </c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 t="str">
        <f>データ!$F$11</f>
        <v>R02</v>
      </c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29" t="str">
        <f>データ!$B$11</f>
        <v>H28</v>
      </c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 t="str">
        <f>データ!$C$11</f>
        <v>H29</v>
      </c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 t="str">
        <f>データ!$D$11</f>
        <v>H30</v>
      </c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 t="str">
        <f>データ!$E$11</f>
        <v>R01</v>
      </c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 t="str">
        <f>データ!$F$11</f>
        <v>R02</v>
      </c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10"/>
      <c r="JM30" s="10"/>
      <c r="JN30" s="10"/>
      <c r="JO30" s="10"/>
      <c r="JP30" s="10"/>
      <c r="JQ30" s="10"/>
      <c r="JR30" s="10"/>
      <c r="JS30" s="10"/>
      <c r="JT30" s="13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4"/>
      <c r="NH30" s="2"/>
      <c r="NI30" s="70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87"/>
    </row>
    <row r="31" spans="1:387" ht="13.5" customHeight="1">
      <c r="A31" s="2"/>
      <c r="B31" s="13"/>
      <c r="C31" s="10"/>
      <c r="D31" s="10"/>
      <c r="E31" s="10"/>
      <c r="F31" s="10"/>
      <c r="I31" s="26" t="s">
        <v>13</v>
      </c>
      <c r="J31" s="26"/>
      <c r="K31" s="26"/>
      <c r="L31" s="26"/>
      <c r="M31" s="26"/>
      <c r="N31" s="26"/>
      <c r="O31" s="26"/>
      <c r="P31" s="26"/>
      <c r="Q31" s="26"/>
      <c r="R31" s="30">
        <f>データ!Y7</f>
        <v>22.8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>
        <f>データ!Z7</f>
        <v>68.900000000000006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>
        <f>データ!AA7</f>
        <v>99.9</v>
      </c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>
        <f>データ!AB7</f>
        <v>100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>
        <f>データ!AC7</f>
        <v>100</v>
      </c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26" t="s">
        <v>13</v>
      </c>
      <c r="CX31" s="26"/>
      <c r="CY31" s="26"/>
      <c r="CZ31" s="26"/>
      <c r="DA31" s="26"/>
      <c r="DB31" s="26"/>
      <c r="DC31" s="26"/>
      <c r="DD31" s="26"/>
      <c r="DE31" s="26"/>
      <c r="DF31" s="30">
        <f>データ!AJ7</f>
        <v>99.1</v>
      </c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>
        <f>データ!AK7</f>
        <v>4.9000000000000004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>
        <f>データ!AL7</f>
        <v>61.6</v>
      </c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>
        <f>データ!AM7</f>
        <v>30</v>
      </c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>
        <f>データ!AN7</f>
        <v>86.9</v>
      </c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26" t="s">
        <v>13</v>
      </c>
      <c r="GL31" s="26"/>
      <c r="GM31" s="26"/>
      <c r="GN31" s="26"/>
      <c r="GO31" s="26"/>
      <c r="GP31" s="26"/>
      <c r="GQ31" s="26"/>
      <c r="GR31" s="26"/>
      <c r="GS31" s="26"/>
      <c r="GT31" s="45">
        <f>データ!AU7</f>
        <v>901</v>
      </c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>
        <f>データ!AV7</f>
        <v>2077</v>
      </c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>
        <f>データ!AW7</f>
        <v>7202</v>
      </c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>
        <f>データ!AX7</f>
        <v>8422</v>
      </c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>
        <f>データ!AY7</f>
        <v>3634</v>
      </c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10"/>
      <c r="JM31" s="10"/>
      <c r="JN31" s="10"/>
      <c r="JO31" s="10"/>
      <c r="JP31" s="10"/>
      <c r="JQ31" s="10"/>
      <c r="JR31" s="10"/>
      <c r="JS31" s="10"/>
      <c r="JT31" s="13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4"/>
      <c r="NH31" s="2"/>
      <c r="NI31" s="68" t="s">
        <v>31</v>
      </c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85"/>
    </row>
    <row r="32" spans="1:387" ht="13.5" customHeight="1">
      <c r="A32" s="2"/>
      <c r="B32" s="13"/>
      <c r="C32" s="10"/>
      <c r="D32" s="10"/>
      <c r="E32" s="10"/>
      <c r="F32" s="10"/>
      <c r="G32" s="10"/>
      <c r="H32" s="10"/>
      <c r="I32" s="26" t="s">
        <v>55</v>
      </c>
      <c r="J32" s="26"/>
      <c r="K32" s="26"/>
      <c r="L32" s="26"/>
      <c r="M32" s="26"/>
      <c r="N32" s="26"/>
      <c r="O32" s="26"/>
      <c r="P32" s="26"/>
      <c r="Q32" s="26"/>
      <c r="R32" s="30">
        <f>データ!AD7</f>
        <v>93.2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>
        <f>データ!AE7</f>
        <v>95.5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>
        <f>データ!AF7</f>
        <v>96.2</v>
      </c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>
        <f>データ!AG7</f>
        <v>93.7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>
        <f>データ!AH7</f>
        <v>89.8</v>
      </c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26" t="s">
        <v>55</v>
      </c>
      <c r="CX32" s="26"/>
      <c r="CY32" s="26"/>
      <c r="CZ32" s="26"/>
      <c r="DA32" s="26"/>
      <c r="DB32" s="26"/>
      <c r="DC32" s="26"/>
      <c r="DD32" s="26"/>
      <c r="DE32" s="26"/>
      <c r="DF32" s="30">
        <f>データ!AO7</f>
        <v>23</v>
      </c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>
        <f>データ!AP7</f>
        <v>18.5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>
        <f>データ!AQ7</f>
        <v>26.5</v>
      </c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>
        <f>データ!AR7</f>
        <v>19.600000000000001</v>
      </c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>
        <f>データ!AS7</f>
        <v>34.5</v>
      </c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26" t="s">
        <v>55</v>
      </c>
      <c r="GL32" s="26"/>
      <c r="GM32" s="26"/>
      <c r="GN32" s="26"/>
      <c r="GO32" s="26"/>
      <c r="GP32" s="26"/>
      <c r="GQ32" s="26"/>
      <c r="GR32" s="26"/>
      <c r="GS32" s="26"/>
      <c r="GT32" s="45">
        <f>データ!AZ7</f>
        <v>3437</v>
      </c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>
        <f>データ!BA7</f>
        <v>2595</v>
      </c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>
        <f>データ!BB7</f>
        <v>3770</v>
      </c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>
        <f>データ!BC7</f>
        <v>3136</v>
      </c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>
        <f>データ!BD7</f>
        <v>173130</v>
      </c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10"/>
      <c r="JM32" s="10"/>
      <c r="JN32" s="10"/>
      <c r="JO32" s="10"/>
      <c r="JP32" s="10"/>
      <c r="JQ32" s="10"/>
      <c r="JR32" s="10"/>
      <c r="JS32" s="10"/>
      <c r="JT32" s="13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4"/>
      <c r="NH32" s="2"/>
      <c r="NI32" s="69" t="s">
        <v>51</v>
      </c>
      <c r="NJ32" s="75"/>
      <c r="NK32" s="75"/>
      <c r="NL32" s="75"/>
      <c r="NM32" s="75"/>
      <c r="NN32" s="75"/>
      <c r="NO32" s="75"/>
      <c r="NP32" s="75"/>
      <c r="NQ32" s="75"/>
      <c r="NR32" s="75"/>
      <c r="NS32" s="75"/>
      <c r="NT32" s="75"/>
      <c r="NU32" s="75"/>
      <c r="NV32" s="75"/>
      <c r="NW32" s="86"/>
    </row>
    <row r="33" spans="1:387" ht="13.5" customHeight="1">
      <c r="A33" s="2"/>
      <c r="B33" s="1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3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4"/>
      <c r="NH33" s="2"/>
      <c r="NI33" s="69"/>
      <c r="NJ33" s="75"/>
      <c r="NK33" s="75"/>
      <c r="NL33" s="75"/>
      <c r="NM33" s="75"/>
      <c r="NN33" s="75"/>
      <c r="NO33" s="75"/>
      <c r="NP33" s="75"/>
      <c r="NQ33" s="75"/>
      <c r="NR33" s="75"/>
      <c r="NS33" s="75"/>
      <c r="NT33" s="75"/>
      <c r="NU33" s="75"/>
      <c r="NV33" s="75"/>
      <c r="NW33" s="86"/>
    </row>
    <row r="34" spans="1:387" ht="13.5" customHeight="1">
      <c r="A34" s="2"/>
      <c r="B34" s="13"/>
      <c r="C34" s="21"/>
      <c r="D34" s="10"/>
      <c r="E34" s="10"/>
      <c r="F34" s="10"/>
      <c r="G34" s="1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10"/>
      <c r="CN34" s="10"/>
      <c r="CO34" s="10"/>
      <c r="CP34" s="10"/>
      <c r="CQ34" s="10"/>
      <c r="CR34" s="10"/>
      <c r="CS34" s="10"/>
      <c r="CT34" s="10"/>
      <c r="CU34" s="10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10"/>
      <c r="JP34" s="10"/>
      <c r="JQ34" s="10"/>
      <c r="JR34" s="10"/>
      <c r="JS34" s="10"/>
      <c r="JT34" s="48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59"/>
      <c r="NH34" s="2"/>
      <c r="NI34" s="69"/>
      <c r="NJ34" s="75"/>
      <c r="NK34" s="75"/>
      <c r="NL34" s="75"/>
      <c r="NM34" s="75"/>
      <c r="NN34" s="75"/>
      <c r="NO34" s="75"/>
      <c r="NP34" s="75"/>
      <c r="NQ34" s="75"/>
      <c r="NR34" s="75"/>
      <c r="NS34" s="75"/>
      <c r="NT34" s="75"/>
      <c r="NU34" s="75"/>
      <c r="NV34" s="75"/>
      <c r="NW34" s="86"/>
    </row>
    <row r="35" spans="1:387" ht="13.5" customHeight="1">
      <c r="A35" s="2"/>
      <c r="B35" s="13"/>
      <c r="C35" s="21"/>
      <c r="D35" s="10"/>
      <c r="E35" s="10"/>
      <c r="F35" s="10"/>
      <c r="G35" s="1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10"/>
      <c r="CN35" s="10"/>
      <c r="CO35" s="10"/>
      <c r="CP35" s="10"/>
      <c r="CQ35" s="10"/>
      <c r="CR35" s="10"/>
      <c r="CS35" s="10"/>
      <c r="CT35" s="10"/>
      <c r="CU35" s="10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10"/>
      <c r="JP35" s="10"/>
      <c r="JQ35" s="10"/>
      <c r="JR35" s="10"/>
      <c r="JS35" s="10"/>
      <c r="JT35" s="49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60"/>
      <c r="NH35" s="2"/>
      <c r="NI35" s="69"/>
      <c r="NJ35" s="75"/>
      <c r="NK35" s="75"/>
      <c r="NL35" s="75"/>
      <c r="NM35" s="75"/>
      <c r="NN35" s="75"/>
      <c r="NO35" s="75"/>
      <c r="NP35" s="75"/>
      <c r="NQ35" s="75"/>
      <c r="NR35" s="75"/>
      <c r="NS35" s="75"/>
      <c r="NT35" s="75"/>
      <c r="NU35" s="75"/>
      <c r="NV35" s="75"/>
      <c r="NW35" s="86"/>
    </row>
    <row r="36" spans="1:387" ht="13.5" customHeight="1">
      <c r="A36" s="2"/>
      <c r="B36" s="13"/>
      <c r="C36" s="20"/>
      <c r="D36" s="10"/>
      <c r="E36" s="10"/>
      <c r="F36" s="10"/>
      <c r="G36" s="10"/>
      <c r="H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10"/>
      <c r="GQ36" s="10"/>
      <c r="GR36" s="2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1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4"/>
      <c r="NH36" s="2"/>
      <c r="NI36" s="69"/>
      <c r="NJ36" s="75"/>
      <c r="NK36" s="75"/>
      <c r="NL36" s="75"/>
      <c r="NM36" s="75"/>
      <c r="NN36" s="75"/>
      <c r="NO36" s="75"/>
      <c r="NP36" s="75"/>
      <c r="NQ36" s="75"/>
      <c r="NR36" s="75"/>
      <c r="NS36" s="75"/>
      <c r="NT36" s="75"/>
      <c r="NU36" s="75"/>
      <c r="NV36" s="75"/>
      <c r="NW36" s="86"/>
    </row>
    <row r="37" spans="1:387" ht="13.5" customHeight="1">
      <c r="A37" s="2"/>
      <c r="B37" s="13"/>
      <c r="C37" s="20"/>
      <c r="D37" s="10"/>
      <c r="E37" s="10"/>
      <c r="F37" s="10"/>
      <c r="G37" s="10"/>
      <c r="H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10"/>
      <c r="GQ37" s="10"/>
      <c r="GR37" s="2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1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4"/>
      <c r="NH37" s="2"/>
      <c r="NI37" s="69"/>
      <c r="NJ37" s="75"/>
      <c r="NK37" s="75"/>
      <c r="NL37" s="75"/>
      <c r="NM37" s="75"/>
      <c r="NN37" s="75"/>
      <c r="NO37" s="75"/>
      <c r="NP37" s="75"/>
      <c r="NQ37" s="75"/>
      <c r="NR37" s="75"/>
      <c r="NS37" s="75"/>
      <c r="NT37" s="75"/>
      <c r="NU37" s="75"/>
      <c r="NV37" s="75"/>
      <c r="NW37" s="86"/>
    </row>
    <row r="38" spans="1:387" ht="13.5" customHeight="1">
      <c r="A38" s="2"/>
      <c r="B38" s="1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4"/>
      <c r="NH38" s="2"/>
      <c r="NI38" s="69"/>
      <c r="NJ38" s="75"/>
      <c r="NK38" s="75"/>
      <c r="NL38" s="75"/>
      <c r="NM38" s="75"/>
      <c r="NN38" s="75"/>
      <c r="NO38" s="75"/>
      <c r="NP38" s="75"/>
      <c r="NQ38" s="75"/>
      <c r="NR38" s="75"/>
      <c r="NS38" s="75"/>
      <c r="NT38" s="75"/>
      <c r="NU38" s="75"/>
      <c r="NV38" s="75"/>
      <c r="NW38" s="86"/>
    </row>
    <row r="39" spans="1:387" ht="13.5" customHeight="1">
      <c r="A39" s="2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21"/>
      <c r="DD39" s="21"/>
      <c r="DE39" s="10"/>
      <c r="DF39" s="10"/>
      <c r="DG39" s="10"/>
      <c r="DH39" s="10"/>
      <c r="DI39" s="10"/>
      <c r="DJ39" s="10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10"/>
      <c r="NG39" s="4"/>
      <c r="NH39" s="2"/>
      <c r="NI39" s="69"/>
      <c r="NJ39" s="75"/>
      <c r="NK39" s="75"/>
      <c r="NL39" s="75"/>
      <c r="NM39" s="75"/>
      <c r="NN39" s="75"/>
      <c r="NO39" s="75"/>
      <c r="NP39" s="75"/>
      <c r="NQ39" s="75"/>
      <c r="NR39" s="75"/>
      <c r="NS39" s="75"/>
      <c r="NT39" s="75"/>
      <c r="NU39" s="75"/>
      <c r="NV39" s="75"/>
      <c r="NW39" s="86"/>
    </row>
    <row r="40" spans="1:387" ht="13.5" customHeight="1">
      <c r="A40" s="2"/>
      <c r="B40" s="1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21"/>
      <c r="DD40" s="21"/>
      <c r="DE40" s="10"/>
      <c r="DF40" s="10"/>
      <c r="DG40" s="10"/>
      <c r="DH40" s="10"/>
      <c r="DI40" s="10"/>
      <c r="DJ40" s="10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10"/>
      <c r="NG40" s="4"/>
      <c r="NH40" s="2"/>
      <c r="NI40" s="69"/>
      <c r="NJ40" s="75"/>
      <c r="NK40" s="75"/>
      <c r="NL40" s="75"/>
      <c r="NM40" s="75"/>
      <c r="NN40" s="75"/>
      <c r="NO40" s="75"/>
      <c r="NP40" s="75"/>
      <c r="NQ40" s="75"/>
      <c r="NR40" s="75"/>
      <c r="NS40" s="75"/>
      <c r="NT40" s="75"/>
      <c r="NU40" s="75"/>
      <c r="NV40" s="75"/>
      <c r="NW40" s="86"/>
    </row>
    <row r="41" spans="1:387" ht="13.5" customHeight="1">
      <c r="A41" s="2"/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4"/>
      <c r="NH41" s="2"/>
      <c r="NI41" s="69"/>
      <c r="NJ41" s="75"/>
      <c r="NK41" s="75"/>
      <c r="NL41" s="75"/>
      <c r="NM41" s="75"/>
      <c r="NN41" s="75"/>
      <c r="NO41" s="75"/>
      <c r="NP41" s="75"/>
      <c r="NQ41" s="75"/>
      <c r="NR41" s="75"/>
      <c r="NS41" s="75"/>
      <c r="NT41" s="75"/>
      <c r="NU41" s="75"/>
      <c r="NV41" s="75"/>
      <c r="NW41" s="86"/>
    </row>
    <row r="42" spans="1:387" ht="13.5" customHeight="1">
      <c r="A42" s="2"/>
      <c r="B42" s="1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4"/>
      <c r="NH42" s="2"/>
      <c r="NI42" s="69"/>
      <c r="NJ42" s="75"/>
      <c r="NK42" s="75"/>
      <c r="NL42" s="75"/>
      <c r="NM42" s="75"/>
      <c r="NN42" s="75"/>
      <c r="NO42" s="75"/>
      <c r="NP42" s="75"/>
      <c r="NQ42" s="75"/>
      <c r="NR42" s="75"/>
      <c r="NS42" s="75"/>
      <c r="NT42" s="75"/>
      <c r="NU42" s="75"/>
      <c r="NV42" s="75"/>
      <c r="NW42" s="86"/>
    </row>
    <row r="43" spans="1:387" ht="13.5" customHeight="1">
      <c r="A43" s="2"/>
      <c r="B43" s="1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4"/>
      <c r="NH43" s="2"/>
      <c r="NI43" s="69"/>
      <c r="NJ43" s="75"/>
      <c r="NK43" s="75"/>
      <c r="NL43" s="75"/>
      <c r="NM43" s="75"/>
      <c r="NN43" s="75"/>
      <c r="NO43" s="75"/>
      <c r="NP43" s="75"/>
      <c r="NQ43" s="75"/>
      <c r="NR43" s="75"/>
      <c r="NS43" s="75"/>
      <c r="NT43" s="75"/>
      <c r="NU43" s="75"/>
      <c r="NV43" s="75"/>
      <c r="NW43" s="86"/>
    </row>
    <row r="44" spans="1:387" ht="13.5" customHeight="1">
      <c r="A44" s="2"/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4"/>
      <c r="NH44" s="2"/>
      <c r="NI44" s="69"/>
      <c r="NJ44" s="75"/>
      <c r="NK44" s="75"/>
      <c r="NL44" s="75"/>
      <c r="NM44" s="75"/>
      <c r="NN44" s="75"/>
      <c r="NO44" s="75"/>
      <c r="NP44" s="75"/>
      <c r="NQ44" s="75"/>
      <c r="NR44" s="75"/>
      <c r="NS44" s="75"/>
      <c r="NT44" s="75"/>
      <c r="NU44" s="75"/>
      <c r="NV44" s="75"/>
      <c r="NW44" s="86"/>
    </row>
    <row r="45" spans="1:387" ht="13.5" customHeight="1">
      <c r="A45" s="2"/>
      <c r="B45" s="1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4"/>
      <c r="NH45" s="2"/>
      <c r="NI45" s="69"/>
      <c r="NJ45" s="75"/>
      <c r="NK45" s="75"/>
      <c r="NL45" s="75"/>
      <c r="NM45" s="75"/>
      <c r="NN45" s="75"/>
      <c r="NO45" s="75"/>
      <c r="NP45" s="75"/>
      <c r="NQ45" s="75"/>
      <c r="NR45" s="75"/>
      <c r="NS45" s="75"/>
      <c r="NT45" s="75"/>
      <c r="NU45" s="75"/>
      <c r="NV45" s="75"/>
      <c r="NW45" s="86"/>
    </row>
    <row r="46" spans="1:387" ht="13.5" customHeight="1">
      <c r="A46" s="2"/>
      <c r="B46" s="1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4"/>
      <c r="NH46" s="2"/>
      <c r="NI46" s="69"/>
      <c r="NJ46" s="75"/>
      <c r="NK46" s="75"/>
      <c r="NL46" s="75"/>
      <c r="NM46" s="75"/>
      <c r="NN46" s="75"/>
      <c r="NO46" s="75"/>
      <c r="NP46" s="75"/>
      <c r="NQ46" s="75"/>
      <c r="NR46" s="75"/>
      <c r="NS46" s="75"/>
      <c r="NT46" s="75"/>
      <c r="NU46" s="75"/>
      <c r="NV46" s="75"/>
      <c r="NW46" s="86"/>
    </row>
    <row r="47" spans="1:387" ht="13.5" customHeight="1">
      <c r="A47" s="2"/>
      <c r="B47" s="1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4"/>
      <c r="NH47" s="2"/>
      <c r="NI47" s="70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87"/>
    </row>
    <row r="48" spans="1:387" ht="13.5" customHeight="1">
      <c r="A48" s="2"/>
      <c r="B48" s="1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4"/>
      <c r="NH48" s="2"/>
      <c r="NI48" s="68" t="s">
        <v>56</v>
      </c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85"/>
    </row>
    <row r="49" spans="1:387" ht="13.5" customHeight="1">
      <c r="A49" s="2"/>
      <c r="B49" s="1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4"/>
      <c r="NH49" s="2"/>
      <c r="NI49" s="69" t="s">
        <v>131</v>
      </c>
      <c r="NJ49" s="75"/>
      <c r="NK49" s="75"/>
      <c r="NL49" s="75"/>
      <c r="NM49" s="75"/>
      <c r="NN49" s="75"/>
      <c r="NO49" s="75"/>
      <c r="NP49" s="75"/>
      <c r="NQ49" s="75"/>
      <c r="NR49" s="75"/>
      <c r="NS49" s="75"/>
      <c r="NT49" s="75"/>
      <c r="NU49" s="75"/>
      <c r="NV49" s="75"/>
      <c r="NW49" s="86"/>
    </row>
    <row r="50" spans="1:387" ht="13.5" customHeight="1">
      <c r="A50" s="2"/>
      <c r="B50" s="1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4"/>
      <c r="NH50" s="2"/>
      <c r="NI50" s="69"/>
      <c r="NJ50" s="75"/>
      <c r="NK50" s="75"/>
      <c r="NL50" s="75"/>
      <c r="NM50" s="75"/>
      <c r="NN50" s="75"/>
      <c r="NO50" s="75"/>
      <c r="NP50" s="75"/>
      <c r="NQ50" s="75"/>
      <c r="NR50" s="75"/>
      <c r="NS50" s="75"/>
      <c r="NT50" s="75"/>
      <c r="NU50" s="75"/>
      <c r="NV50" s="75"/>
      <c r="NW50" s="86"/>
    </row>
    <row r="51" spans="1:387" ht="13.5" customHeight="1">
      <c r="A51" s="2"/>
      <c r="B51" s="13"/>
      <c r="C51" s="10"/>
      <c r="D51" s="10"/>
      <c r="E51" s="10"/>
      <c r="F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4"/>
      <c r="NH51" s="2"/>
      <c r="NI51" s="69"/>
      <c r="NJ51" s="75"/>
      <c r="NK51" s="75"/>
      <c r="NL51" s="75"/>
      <c r="NM51" s="75"/>
      <c r="NN51" s="75"/>
      <c r="NO51" s="75"/>
      <c r="NP51" s="75"/>
      <c r="NQ51" s="75"/>
      <c r="NR51" s="75"/>
      <c r="NS51" s="75"/>
      <c r="NT51" s="75"/>
      <c r="NU51" s="75"/>
      <c r="NV51" s="75"/>
      <c r="NW51" s="86"/>
    </row>
    <row r="52" spans="1:387" ht="13.5" customHeight="1">
      <c r="A52" s="2"/>
      <c r="B52" s="13"/>
      <c r="C52" s="10"/>
      <c r="D52" s="10"/>
      <c r="E52" s="10"/>
      <c r="F52" s="10"/>
      <c r="I52" s="10"/>
      <c r="J52" s="10"/>
      <c r="K52" s="10"/>
      <c r="L52" s="10"/>
      <c r="M52" s="10"/>
      <c r="N52" s="10"/>
      <c r="O52" s="10"/>
      <c r="P52" s="10"/>
      <c r="Q52" s="10"/>
      <c r="R52" s="29" t="str">
        <f>データ!$B$11</f>
        <v>H28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 t="str">
        <f>データ!$C$11</f>
        <v>H29</v>
      </c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 t="str">
        <f>データ!$D$11</f>
        <v>H30</v>
      </c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 t="str">
        <f>データ!$E$11</f>
        <v>R01</v>
      </c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 t="str">
        <f>データ!$F$11</f>
        <v>R02</v>
      </c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29" t="str">
        <f>データ!$B$11</f>
        <v>H28</v>
      </c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 t="str">
        <f>データ!$C$11</f>
        <v>H29</v>
      </c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 t="str">
        <f>データ!$D$11</f>
        <v>H30</v>
      </c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 t="str">
        <f>データ!$E$11</f>
        <v>R01</v>
      </c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 t="str">
        <f>データ!$F$11</f>
        <v>R02</v>
      </c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29" t="str">
        <f>データ!$B$11</f>
        <v>H28</v>
      </c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 t="str">
        <f>データ!$C$11</f>
        <v>H29</v>
      </c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 t="str">
        <f>データ!$D$11</f>
        <v>H30</v>
      </c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 t="str">
        <f>データ!$E$11</f>
        <v>R01</v>
      </c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 t="str">
        <f>データ!$F$11</f>
        <v>R02</v>
      </c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29" t="str">
        <f>データ!$B$11</f>
        <v>H28</v>
      </c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 t="str">
        <f>データ!$C$11</f>
        <v>H29</v>
      </c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 t="str">
        <f>データ!$D$11</f>
        <v>H30</v>
      </c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 t="str">
        <f>データ!$E$11</f>
        <v>R01</v>
      </c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 t="str">
        <f>データ!$F$11</f>
        <v>R02</v>
      </c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10"/>
      <c r="NA52" s="10"/>
      <c r="NB52" s="10"/>
      <c r="NC52" s="10"/>
      <c r="ND52" s="10"/>
      <c r="NE52" s="10"/>
      <c r="NF52" s="10"/>
      <c r="NG52" s="4"/>
      <c r="NH52" s="2"/>
      <c r="NI52" s="69"/>
      <c r="NJ52" s="75"/>
      <c r="NK52" s="75"/>
      <c r="NL52" s="75"/>
      <c r="NM52" s="75"/>
      <c r="NN52" s="75"/>
      <c r="NO52" s="75"/>
      <c r="NP52" s="75"/>
      <c r="NQ52" s="75"/>
      <c r="NR52" s="75"/>
      <c r="NS52" s="75"/>
      <c r="NT52" s="75"/>
      <c r="NU52" s="75"/>
      <c r="NV52" s="75"/>
      <c r="NW52" s="86"/>
    </row>
    <row r="53" spans="1:387" ht="13.5" customHeight="1">
      <c r="A53" s="2"/>
      <c r="B53" s="13"/>
      <c r="C53" s="10"/>
      <c r="D53" s="10"/>
      <c r="E53" s="10"/>
      <c r="F53" s="10"/>
      <c r="I53" s="26" t="s">
        <v>13</v>
      </c>
      <c r="J53" s="26"/>
      <c r="K53" s="26"/>
      <c r="L53" s="26"/>
      <c r="M53" s="26"/>
      <c r="N53" s="26"/>
      <c r="O53" s="26"/>
      <c r="P53" s="26"/>
      <c r="Q53" s="26"/>
      <c r="R53" s="30">
        <f>データ!BF7</f>
        <v>26.4</v>
      </c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>
        <f>データ!BG7</f>
        <v>26.5</v>
      </c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>
        <f>データ!BH7</f>
        <v>12.8</v>
      </c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>
        <f>データ!BI7</f>
        <v>16</v>
      </c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>
        <f>データ!BJ7</f>
        <v>19.399999999999999</v>
      </c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26" t="s">
        <v>13</v>
      </c>
      <c r="CX53" s="26"/>
      <c r="CY53" s="26"/>
      <c r="CZ53" s="26"/>
      <c r="DA53" s="26"/>
      <c r="DB53" s="26"/>
      <c r="DC53" s="26"/>
      <c r="DD53" s="26"/>
      <c r="DE53" s="26"/>
      <c r="DF53" s="30">
        <f>データ!BQ7</f>
        <v>0</v>
      </c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>
        <f>データ!BR7</f>
        <v>8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>
        <f>データ!BS7</f>
        <v>18.399999999999999</v>
      </c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>
        <f>データ!BT7</f>
        <v>32.5</v>
      </c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>
        <f>データ!BU7</f>
        <v>35.9</v>
      </c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26" t="s">
        <v>13</v>
      </c>
      <c r="GL53" s="26"/>
      <c r="GM53" s="26"/>
      <c r="GN53" s="26"/>
      <c r="GO53" s="26"/>
      <c r="GP53" s="26"/>
      <c r="GQ53" s="26"/>
      <c r="GR53" s="26"/>
      <c r="GS53" s="26"/>
      <c r="GT53" s="30">
        <f>データ!CB7</f>
        <v>0</v>
      </c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>
        <f>データ!CC7</f>
        <v>-25.1</v>
      </c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>
        <f>データ!CD7</f>
        <v>85.5</v>
      </c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>
        <f>データ!CE7</f>
        <v>68.7</v>
      </c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>
        <f>データ!CF7</f>
        <v>81.7</v>
      </c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26" t="s">
        <v>13</v>
      </c>
      <c r="JZ53" s="26"/>
      <c r="KA53" s="26"/>
      <c r="KB53" s="26"/>
      <c r="KC53" s="26"/>
      <c r="KD53" s="26"/>
      <c r="KE53" s="26"/>
      <c r="KF53" s="26"/>
      <c r="KG53" s="26"/>
      <c r="KH53" s="45">
        <f>データ!CM7</f>
        <v>-10434</v>
      </c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>
        <f>データ!CN7</f>
        <v>-30391</v>
      </c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>
        <f>データ!CO7</f>
        <v>-16827</v>
      </c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>
        <f>データ!CP7</f>
        <v>-24719</v>
      </c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>
        <f>データ!CQ7</f>
        <v>-12369</v>
      </c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10"/>
      <c r="NA53" s="10"/>
      <c r="NB53" s="10"/>
      <c r="NC53" s="10"/>
      <c r="ND53" s="10"/>
      <c r="NE53" s="10"/>
      <c r="NF53" s="10"/>
      <c r="NG53" s="4"/>
      <c r="NH53" s="2"/>
      <c r="NI53" s="69"/>
      <c r="NJ53" s="75"/>
      <c r="NK53" s="75"/>
      <c r="NL53" s="75"/>
      <c r="NM53" s="75"/>
      <c r="NN53" s="75"/>
      <c r="NO53" s="75"/>
      <c r="NP53" s="75"/>
      <c r="NQ53" s="75"/>
      <c r="NR53" s="75"/>
      <c r="NS53" s="75"/>
      <c r="NT53" s="75"/>
      <c r="NU53" s="75"/>
      <c r="NV53" s="75"/>
      <c r="NW53" s="86"/>
    </row>
    <row r="54" spans="1:387" ht="13.5" customHeight="1">
      <c r="A54" s="2"/>
      <c r="B54" s="13"/>
      <c r="C54" s="10"/>
      <c r="D54" s="10"/>
      <c r="E54" s="10"/>
      <c r="F54" s="10"/>
      <c r="G54" s="10"/>
      <c r="H54" s="10"/>
      <c r="I54" s="26" t="s">
        <v>55</v>
      </c>
      <c r="J54" s="26"/>
      <c r="K54" s="26"/>
      <c r="L54" s="26"/>
      <c r="M54" s="26"/>
      <c r="N54" s="26"/>
      <c r="O54" s="26"/>
      <c r="P54" s="26"/>
      <c r="Q54" s="26"/>
      <c r="R54" s="30">
        <f>データ!BK7</f>
        <v>24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>
        <f>データ!BL7</f>
        <v>25</v>
      </c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>
        <f>データ!BM7</f>
        <v>22.7</v>
      </c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>
        <f>データ!BN7</f>
        <v>18.600000000000001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>
        <f>データ!BO7</f>
        <v>11.5</v>
      </c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26" t="s">
        <v>55</v>
      </c>
      <c r="CX54" s="26"/>
      <c r="CY54" s="26"/>
      <c r="CZ54" s="26"/>
      <c r="DA54" s="26"/>
      <c r="DB54" s="26"/>
      <c r="DC54" s="26"/>
      <c r="DD54" s="26"/>
      <c r="DE54" s="26"/>
      <c r="DF54" s="30">
        <f>データ!BV7</f>
        <v>35.200000000000003</v>
      </c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>
        <f>データ!BW7</f>
        <v>36.299999999999997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>
        <f>データ!BX7</f>
        <v>37.200000000000003</v>
      </c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>
        <f>データ!BY7</f>
        <v>35.799999999999997</v>
      </c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>
        <f>データ!BZ7</f>
        <v>267.7</v>
      </c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26" t="s">
        <v>55</v>
      </c>
      <c r="GL54" s="26"/>
      <c r="GM54" s="26"/>
      <c r="GN54" s="26"/>
      <c r="GO54" s="26"/>
      <c r="GP54" s="26"/>
      <c r="GQ54" s="26"/>
      <c r="GR54" s="26"/>
      <c r="GS54" s="26"/>
      <c r="GT54" s="30">
        <f>データ!CG7</f>
        <v>-18.8</v>
      </c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>
        <f>データ!CH7</f>
        <v>-36.9</v>
      </c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>
        <f>データ!CI7</f>
        <v>-54.2</v>
      </c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>
        <f>データ!CJ7</f>
        <v>-15.3</v>
      </c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>
        <f>データ!CK7</f>
        <v>-73.3</v>
      </c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26" t="s">
        <v>55</v>
      </c>
      <c r="JZ54" s="26"/>
      <c r="KA54" s="26"/>
      <c r="KB54" s="26"/>
      <c r="KC54" s="26"/>
      <c r="KD54" s="26"/>
      <c r="KE54" s="26"/>
      <c r="KF54" s="26"/>
      <c r="KG54" s="26"/>
      <c r="KH54" s="52">
        <f>データ!CR7</f>
        <v>-8684</v>
      </c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4"/>
      <c r="KV54" s="52">
        <f>データ!CS7</f>
        <v>-9820</v>
      </c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4"/>
      <c r="LJ54" s="52">
        <f>データ!CT7</f>
        <v>-10800</v>
      </c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4"/>
      <c r="LX54" s="52">
        <f>データ!CU7</f>
        <v>-16698</v>
      </c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4"/>
      <c r="ML54" s="52">
        <f>データ!CV7</f>
        <v>410267</v>
      </c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4"/>
      <c r="MZ54" s="10"/>
      <c r="NA54" s="10"/>
      <c r="NB54" s="10"/>
      <c r="NC54" s="10"/>
      <c r="ND54" s="10"/>
      <c r="NE54" s="10"/>
      <c r="NF54" s="10"/>
      <c r="NG54" s="4"/>
      <c r="NH54" s="2"/>
      <c r="NI54" s="69"/>
      <c r="NJ54" s="75"/>
      <c r="NK54" s="75"/>
      <c r="NL54" s="75"/>
      <c r="NM54" s="75"/>
      <c r="NN54" s="75"/>
      <c r="NO54" s="75"/>
      <c r="NP54" s="75"/>
      <c r="NQ54" s="75"/>
      <c r="NR54" s="75"/>
      <c r="NS54" s="75"/>
      <c r="NT54" s="75"/>
      <c r="NU54" s="75"/>
      <c r="NV54" s="75"/>
      <c r="NW54" s="86"/>
    </row>
    <row r="55" spans="1:387" ht="13.5" customHeight="1">
      <c r="A55" s="2"/>
      <c r="B55" s="1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4"/>
      <c r="NH55" s="2"/>
      <c r="NI55" s="69"/>
      <c r="NJ55" s="75"/>
      <c r="NK55" s="75"/>
      <c r="NL55" s="75"/>
      <c r="NM55" s="75"/>
      <c r="NN55" s="75"/>
      <c r="NO55" s="75"/>
      <c r="NP55" s="75"/>
      <c r="NQ55" s="75"/>
      <c r="NR55" s="75"/>
      <c r="NS55" s="75"/>
      <c r="NT55" s="75"/>
      <c r="NU55" s="75"/>
      <c r="NV55" s="75"/>
      <c r="NW55" s="86"/>
    </row>
    <row r="56" spans="1:387" ht="13.5" customHeight="1">
      <c r="A56" s="2"/>
      <c r="B56" s="13"/>
      <c r="C56" s="21"/>
      <c r="D56" s="10"/>
      <c r="E56" s="10"/>
      <c r="F56" s="10"/>
      <c r="G56" s="1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10"/>
      <c r="CN56" s="10"/>
      <c r="CO56" s="10"/>
      <c r="CP56" s="10"/>
      <c r="CQ56" s="10"/>
      <c r="CR56" s="10"/>
      <c r="CS56" s="10"/>
      <c r="CT56" s="10"/>
      <c r="CU56" s="10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10"/>
      <c r="JP56" s="10"/>
      <c r="JQ56" s="10"/>
      <c r="JR56" s="10"/>
      <c r="JS56" s="10"/>
      <c r="JT56" s="10"/>
      <c r="JU56" s="10"/>
      <c r="JV56" s="10"/>
      <c r="JW56" s="10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4"/>
      <c r="NH56" s="2"/>
      <c r="NI56" s="69"/>
      <c r="NJ56" s="75"/>
      <c r="NK56" s="75"/>
      <c r="NL56" s="75"/>
      <c r="NM56" s="75"/>
      <c r="NN56" s="75"/>
      <c r="NO56" s="75"/>
      <c r="NP56" s="75"/>
      <c r="NQ56" s="75"/>
      <c r="NR56" s="75"/>
      <c r="NS56" s="75"/>
      <c r="NT56" s="75"/>
      <c r="NU56" s="75"/>
      <c r="NV56" s="75"/>
      <c r="NW56" s="86"/>
    </row>
    <row r="57" spans="1:387" ht="13.5" customHeight="1">
      <c r="A57" s="2"/>
      <c r="B57" s="13"/>
      <c r="C57" s="21"/>
      <c r="D57" s="10"/>
      <c r="E57" s="10"/>
      <c r="F57" s="10"/>
      <c r="G57" s="1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10"/>
      <c r="CN57" s="10"/>
      <c r="CO57" s="10"/>
      <c r="CP57" s="10"/>
      <c r="CQ57" s="10"/>
      <c r="CR57" s="10"/>
      <c r="CS57" s="10"/>
      <c r="CT57" s="10"/>
      <c r="CU57" s="10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10"/>
      <c r="JP57" s="10"/>
      <c r="JQ57" s="10"/>
      <c r="JR57" s="10"/>
      <c r="JS57" s="10"/>
      <c r="JT57" s="10"/>
      <c r="JU57" s="10"/>
      <c r="JV57" s="10"/>
      <c r="JW57" s="10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4"/>
      <c r="NH57" s="2"/>
      <c r="NI57" s="69"/>
      <c r="NJ57" s="75"/>
      <c r="NK57" s="75"/>
      <c r="NL57" s="75"/>
      <c r="NM57" s="75"/>
      <c r="NN57" s="75"/>
      <c r="NO57" s="75"/>
      <c r="NP57" s="75"/>
      <c r="NQ57" s="75"/>
      <c r="NR57" s="75"/>
      <c r="NS57" s="75"/>
      <c r="NT57" s="75"/>
      <c r="NU57" s="75"/>
      <c r="NV57" s="75"/>
      <c r="NW57" s="86"/>
    </row>
    <row r="58" spans="1:387" ht="13.5" customHeight="1">
      <c r="A58" s="2"/>
      <c r="B58" s="1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8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8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8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10"/>
      <c r="BG58" s="10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8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8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8"/>
      <c r="DB58" s="22"/>
      <c r="DC58" s="22"/>
      <c r="DD58" s="22"/>
      <c r="DE58" s="22"/>
      <c r="DF58" s="22"/>
      <c r="DG58" s="22"/>
      <c r="DH58" s="22"/>
      <c r="DI58" s="22"/>
      <c r="DJ58" s="28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10"/>
      <c r="GQ58" s="10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8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8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8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10"/>
      <c r="IU58" s="10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8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8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8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10"/>
      <c r="LC58" s="10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8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4"/>
      <c r="NH58" s="2"/>
      <c r="NI58" s="69"/>
      <c r="NJ58" s="75"/>
      <c r="NK58" s="75"/>
      <c r="NL58" s="75"/>
      <c r="NM58" s="75"/>
      <c r="NN58" s="75"/>
      <c r="NO58" s="75"/>
      <c r="NP58" s="75"/>
      <c r="NQ58" s="75"/>
      <c r="NR58" s="75"/>
      <c r="NS58" s="75"/>
      <c r="NT58" s="75"/>
      <c r="NU58" s="75"/>
      <c r="NV58" s="75"/>
      <c r="NW58" s="86"/>
    </row>
    <row r="59" spans="1:387" ht="13.5" customHeight="1">
      <c r="A59" s="2"/>
      <c r="B59" s="14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  <c r="NF59" s="23"/>
      <c r="NG59" s="61"/>
      <c r="NH59" s="2"/>
      <c r="NI59" s="69"/>
      <c r="NJ59" s="75"/>
      <c r="NK59" s="75"/>
      <c r="NL59" s="75"/>
      <c r="NM59" s="75"/>
      <c r="NN59" s="75"/>
      <c r="NO59" s="75"/>
      <c r="NP59" s="75"/>
      <c r="NQ59" s="75"/>
      <c r="NR59" s="75"/>
      <c r="NS59" s="75"/>
      <c r="NT59" s="75"/>
      <c r="NU59" s="75"/>
      <c r="NV59" s="75"/>
      <c r="NW59" s="86"/>
    </row>
    <row r="60" spans="1:387" ht="13.5" customHeight="1">
      <c r="A60" s="4"/>
      <c r="B60" s="12"/>
      <c r="C60" s="20"/>
      <c r="D60" s="20"/>
      <c r="E60" s="20"/>
      <c r="F60" s="20"/>
      <c r="G60" s="20"/>
      <c r="H60" s="24" t="s">
        <v>57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0"/>
      <c r="NC60" s="20"/>
      <c r="ND60" s="20"/>
      <c r="NE60" s="20"/>
      <c r="NF60" s="20"/>
      <c r="NG60" s="62"/>
      <c r="NH60" s="2"/>
      <c r="NI60" s="69"/>
      <c r="NJ60" s="75"/>
      <c r="NK60" s="75"/>
      <c r="NL60" s="75"/>
      <c r="NM60" s="75"/>
      <c r="NN60" s="75"/>
      <c r="NO60" s="75"/>
      <c r="NP60" s="75"/>
      <c r="NQ60" s="75"/>
      <c r="NR60" s="75"/>
      <c r="NS60" s="75"/>
      <c r="NT60" s="75"/>
      <c r="NU60" s="75"/>
      <c r="NV60" s="75"/>
      <c r="NW60" s="86"/>
    </row>
    <row r="61" spans="1:387" ht="13.5" customHeight="1">
      <c r="A61" s="4"/>
      <c r="B61" s="12"/>
      <c r="C61" s="20"/>
      <c r="D61" s="20"/>
      <c r="E61" s="20"/>
      <c r="F61" s="20"/>
      <c r="G61" s="20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0"/>
      <c r="NC61" s="20"/>
      <c r="ND61" s="20"/>
      <c r="NE61" s="20"/>
      <c r="NF61" s="20"/>
      <c r="NG61" s="62"/>
      <c r="NH61" s="2"/>
      <c r="NI61" s="69"/>
      <c r="NJ61" s="75"/>
      <c r="NK61" s="75"/>
      <c r="NL61" s="75"/>
      <c r="NM61" s="75"/>
      <c r="NN61" s="75"/>
      <c r="NO61" s="75"/>
      <c r="NP61" s="75"/>
      <c r="NQ61" s="75"/>
      <c r="NR61" s="75"/>
      <c r="NS61" s="75"/>
      <c r="NT61" s="75"/>
      <c r="NU61" s="75"/>
      <c r="NV61" s="75"/>
      <c r="NW61" s="86"/>
    </row>
    <row r="62" spans="1:387" ht="13.5" customHeight="1">
      <c r="A62" s="2"/>
      <c r="B62" s="1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4"/>
      <c r="NH62" s="2"/>
      <c r="NI62" s="69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86"/>
    </row>
    <row r="63" spans="1:387" ht="13.5" customHeight="1">
      <c r="A63" s="2"/>
      <c r="B63" s="1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39" t="s">
        <v>19</v>
      </c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4"/>
      <c r="NH63" s="2"/>
      <c r="NI63" s="69"/>
      <c r="NJ63" s="75"/>
      <c r="NK63" s="75"/>
      <c r="NL63" s="75"/>
      <c r="NM63" s="75"/>
      <c r="NN63" s="75"/>
      <c r="NO63" s="75"/>
      <c r="NP63" s="75"/>
      <c r="NQ63" s="75"/>
      <c r="NR63" s="75"/>
      <c r="NS63" s="75"/>
      <c r="NT63" s="75"/>
      <c r="NU63" s="75"/>
      <c r="NV63" s="75"/>
      <c r="NW63" s="86"/>
    </row>
    <row r="64" spans="1:387" ht="13.5" customHeight="1">
      <c r="A64" s="2"/>
      <c r="B64" s="1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4"/>
      <c r="NH64" s="2"/>
      <c r="NI64" s="70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87"/>
    </row>
    <row r="65" spans="1:387" ht="13.5" customHeight="1">
      <c r="A65" s="2"/>
      <c r="B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21"/>
      <c r="NG65" s="4"/>
      <c r="NH65" s="2"/>
      <c r="NI65" s="68" t="s">
        <v>58</v>
      </c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85"/>
    </row>
    <row r="66" spans="1:387" ht="13.5" customHeight="1">
      <c r="A66" s="2"/>
      <c r="B66" s="1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21"/>
      <c r="NG66" s="4"/>
      <c r="NH66" s="2"/>
      <c r="NI66" s="69" t="s">
        <v>5</v>
      </c>
      <c r="NJ66" s="75"/>
      <c r="NK66" s="75"/>
      <c r="NL66" s="75"/>
      <c r="NM66" s="75"/>
      <c r="NN66" s="75"/>
      <c r="NO66" s="75"/>
      <c r="NP66" s="75"/>
      <c r="NQ66" s="75"/>
      <c r="NR66" s="75"/>
      <c r="NS66" s="75"/>
      <c r="NT66" s="75"/>
      <c r="NU66" s="75"/>
      <c r="NV66" s="75"/>
      <c r="NW66" s="86"/>
    </row>
    <row r="67" spans="1:387" ht="13.5" customHeight="1">
      <c r="A67" s="2"/>
      <c r="B67" s="1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40">
        <f>データ!DI6</f>
        <v>259443</v>
      </c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55"/>
      <c r="NG67" s="4"/>
      <c r="NH67" s="2"/>
      <c r="NI67" s="69"/>
      <c r="NJ67" s="75"/>
      <c r="NK67" s="75"/>
      <c r="NL67" s="75"/>
      <c r="NM67" s="75"/>
      <c r="NN67" s="75"/>
      <c r="NO67" s="75"/>
      <c r="NP67" s="75"/>
      <c r="NQ67" s="75"/>
      <c r="NR67" s="75"/>
      <c r="NS67" s="75"/>
      <c r="NT67" s="75"/>
      <c r="NU67" s="75"/>
      <c r="NV67" s="75"/>
      <c r="NW67" s="86"/>
    </row>
    <row r="68" spans="1:387" ht="13.5" customHeight="1">
      <c r="A68" s="2"/>
      <c r="B68" s="13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55"/>
      <c r="NG68" s="4"/>
      <c r="NH68" s="2"/>
      <c r="NI68" s="69"/>
      <c r="NJ68" s="75"/>
      <c r="NK68" s="75"/>
      <c r="NL68" s="75"/>
      <c r="NM68" s="75"/>
      <c r="NN68" s="75"/>
      <c r="NO68" s="75"/>
      <c r="NP68" s="75"/>
      <c r="NQ68" s="75"/>
      <c r="NR68" s="75"/>
      <c r="NS68" s="75"/>
      <c r="NT68" s="75"/>
      <c r="NU68" s="75"/>
      <c r="NV68" s="75"/>
      <c r="NW68" s="86"/>
    </row>
    <row r="69" spans="1:387" ht="13.5" customHeight="1">
      <c r="A69" s="2"/>
      <c r="B69" s="1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55"/>
      <c r="NG69" s="4"/>
      <c r="NH69" s="2"/>
      <c r="NI69" s="69"/>
      <c r="NJ69" s="75"/>
      <c r="NK69" s="75"/>
      <c r="NL69" s="75"/>
      <c r="NM69" s="75"/>
      <c r="NN69" s="75"/>
      <c r="NO69" s="75"/>
      <c r="NP69" s="75"/>
      <c r="NQ69" s="75"/>
      <c r="NR69" s="75"/>
      <c r="NS69" s="75"/>
      <c r="NT69" s="75"/>
      <c r="NU69" s="75"/>
      <c r="NV69" s="75"/>
      <c r="NW69" s="86"/>
    </row>
    <row r="70" spans="1:387" ht="13.5" customHeight="1">
      <c r="A70" s="2"/>
      <c r="B70" s="1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55"/>
      <c r="NG70" s="4"/>
      <c r="NH70" s="2"/>
      <c r="NI70" s="69"/>
      <c r="NJ70" s="75"/>
      <c r="NK70" s="75"/>
      <c r="NL70" s="75"/>
      <c r="NM70" s="75"/>
      <c r="NN70" s="75"/>
      <c r="NO70" s="75"/>
      <c r="NP70" s="75"/>
      <c r="NQ70" s="75"/>
      <c r="NR70" s="75"/>
      <c r="NS70" s="75"/>
      <c r="NT70" s="75"/>
      <c r="NU70" s="75"/>
      <c r="NV70" s="75"/>
      <c r="NW70" s="86"/>
    </row>
    <row r="71" spans="1:387" ht="13.5" customHeight="1">
      <c r="A71" s="2"/>
      <c r="B71" s="1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20"/>
      <c r="NG71" s="4"/>
      <c r="NH71" s="2"/>
      <c r="NI71" s="69"/>
      <c r="NJ71" s="75"/>
      <c r="NK71" s="75"/>
      <c r="NL71" s="75"/>
      <c r="NM71" s="75"/>
      <c r="NN71" s="75"/>
      <c r="NO71" s="75"/>
      <c r="NP71" s="75"/>
      <c r="NQ71" s="75"/>
      <c r="NR71" s="75"/>
      <c r="NS71" s="75"/>
      <c r="NT71" s="75"/>
      <c r="NU71" s="75"/>
      <c r="NV71" s="75"/>
      <c r="NW71" s="86"/>
    </row>
    <row r="72" spans="1:387" ht="13.5" customHeight="1">
      <c r="A72" s="2"/>
      <c r="B72" s="1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39" t="s">
        <v>60</v>
      </c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21"/>
      <c r="NG72" s="4"/>
      <c r="NH72" s="2"/>
      <c r="NI72" s="69"/>
      <c r="NJ72" s="75"/>
      <c r="NK72" s="75"/>
      <c r="NL72" s="75"/>
      <c r="NM72" s="75"/>
      <c r="NN72" s="75"/>
      <c r="NO72" s="75"/>
      <c r="NP72" s="75"/>
      <c r="NQ72" s="75"/>
      <c r="NR72" s="75"/>
      <c r="NS72" s="75"/>
      <c r="NT72" s="75"/>
      <c r="NU72" s="75"/>
      <c r="NV72" s="75"/>
      <c r="NW72" s="86"/>
    </row>
    <row r="73" spans="1:387" ht="13.5" customHeight="1">
      <c r="A73" s="2"/>
      <c r="B73" s="1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21"/>
      <c r="NG73" s="4"/>
      <c r="NH73" s="2"/>
      <c r="NI73" s="69"/>
      <c r="NJ73" s="75"/>
      <c r="NK73" s="75"/>
      <c r="NL73" s="75"/>
      <c r="NM73" s="75"/>
      <c r="NN73" s="75"/>
      <c r="NO73" s="75"/>
      <c r="NP73" s="75"/>
      <c r="NQ73" s="75"/>
      <c r="NR73" s="75"/>
      <c r="NS73" s="75"/>
      <c r="NT73" s="75"/>
      <c r="NU73" s="75"/>
      <c r="NV73" s="75"/>
      <c r="NW73" s="86"/>
    </row>
    <row r="74" spans="1:387" ht="13.5" customHeight="1">
      <c r="A74" s="2"/>
      <c r="B74" s="1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21"/>
      <c r="NG74" s="4"/>
      <c r="NH74" s="2"/>
      <c r="NI74" s="69"/>
      <c r="NJ74" s="75"/>
      <c r="NK74" s="75"/>
      <c r="NL74" s="75"/>
      <c r="NM74" s="75"/>
      <c r="NN74" s="75"/>
      <c r="NO74" s="75"/>
      <c r="NP74" s="75"/>
      <c r="NQ74" s="75"/>
      <c r="NR74" s="75"/>
      <c r="NS74" s="75"/>
      <c r="NT74" s="75"/>
      <c r="NU74" s="75"/>
      <c r="NV74" s="75"/>
      <c r="NW74" s="86"/>
    </row>
    <row r="75" spans="1:387" ht="13.5" customHeight="1">
      <c r="A75" s="2"/>
      <c r="B75" s="13"/>
      <c r="C75" s="10"/>
      <c r="D75" s="10"/>
      <c r="E75" s="10"/>
      <c r="F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21"/>
      <c r="NG75" s="4"/>
      <c r="NH75" s="2"/>
      <c r="NI75" s="69"/>
      <c r="NJ75" s="75"/>
      <c r="NK75" s="75"/>
      <c r="NL75" s="75"/>
      <c r="NM75" s="75"/>
      <c r="NN75" s="75"/>
      <c r="NO75" s="75"/>
      <c r="NP75" s="75"/>
      <c r="NQ75" s="75"/>
      <c r="NR75" s="75"/>
      <c r="NS75" s="75"/>
      <c r="NT75" s="75"/>
      <c r="NU75" s="75"/>
      <c r="NV75" s="75"/>
      <c r="NW75" s="86"/>
    </row>
    <row r="76" spans="1:387" ht="13.5" customHeight="1">
      <c r="A76" s="2"/>
      <c r="B76" s="13"/>
      <c r="C76" s="10"/>
      <c r="D76" s="10"/>
      <c r="E76" s="10"/>
      <c r="F76" s="10"/>
      <c r="I76" s="10"/>
      <c r="J76" s="10"/>
      <c r="K76" s="10"/>
      <c r="L76" s="10"/>
      <c r="M76" s="10"/>
      <c r="N76" s="10"/>
      <c r="O76" s="10"/>
      <c r="P76" s="10"/>
      <c r="Q76" s="10"/>
      <c r="R76" s="29" t="str">
        <f>データ!$B$11</f>
        <v>H28</v>
      </c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 t="str">
        <f>データ!$C$11</f>
        <v>H29</v>
      </c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 t="str">
        <f>データ!$D$11</f>
        <v>H30</v>
      </c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 t="str">
        <f>データ!$E$11</f>
        <v>R01</v>
      </c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 t="str">
        <f>データ!$F$11</f>
        <v>R02</v>
      </c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38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40">
        <f>データ!DJ6</f>
        <v>0</v>
      </c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29" t="str">
        <f>データ!$B$11</f>
        <v>H28</v>
      </c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 t="str">
        <f>データ!$C$11</f>
        <v>H29</v>
      </c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 t="str">
        <f>データ!$D$11</f>
        <v>H30</v>
      </c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 t="str">
        <f>データ!$E$11</f>
        <v>R01</v>
      </c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 t="str">
        <f>データ!$F$11</f>
        <v>R02</v>
      </c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29" t="str">
        <f>データ!$B$11</f>
        <v>H28</v>
      </c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 t="str">
        <f>データ!$C$11</f>
        <v>H29</v>
      </c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 t="str">
        <f>データ!$D$11</f>
        <v>H30</v>
      </c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 t="str">
        <f>データ!$E$11</f>
        <v>R01</v>
      </c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 t="str">
        <f>データ!$F$11</f>
        <v>R02</v>
      </c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10"/>
      <c r="NA76" s="10"/>
      <c r="NB76" s="10"/>
      <c r="NC76" s="10"/>
      <c r="ND76" s="10"/>
      <c r="NE76" s="10"/>
      <c r="NF76" s="55"/>
      <c r="NG76" s="4"/>
      <c r="NH76" s="2"/>
      <c r="NI76" s="69"/>
      <c r="NJ76" s="75"/>
      <c r="NK76" s="75"/>
      <c r="NL76" s="75"/>
      <c r="NM76" s="75"/>
      <c r="NN76" s="75"/>
      <c r="NO76" s="75"/>
      <c r="NP76" s="75"/>
      <c r="NQ76" s="75"/>
      <c r="NR76" s="75"/>
      <c r="NS76" s="75"/>
      <c r="NT76" s="75"/>
      <c r="NU76" s="75"/>
      <c r="NV76" s="75"/>
      <c r="NW76" s="86"/>
    </row>
    <row r="77" spans="1:387" ht="13.5" customHeight="1">
      <c r="A77" s="2"/>
      <c r="B77" s="13"/>
      <c r="C77" s="10"/>
      <c r="D77" s="10"/>
      <c r="E77" s="10"/>
      <c r="F77" s="10"/>
      <c r="I77" s="26" t="s">
        <v>13</v>
      </c>
      <c r="J77" s="26"/>
      <c r="K77" s="26"/>
      <c r="L77" s="26"/>
      <c r="M77" s="26"/>
      <c r="N77" s="26"/>
      <c r="O77" s="26"/>
      <c r="P77" s="26"/>
      <c r="Q77" s="26"/>
      <c r="R77" s="32" t="str">
        <f>データ!CX7</f>
        <v xml:space="preserve"> 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 t="str">
        <f>データ!CY7</f>
        <v xml:space="preserve"> </v>
      </c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 t="str">
        <f>データ!CZ7</f>
        <v xml:space="preserve"> </v>
      </c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 t="str">
        <f>データ!DA7</f>
        <v xml:space="preserve"> </v>
      </c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 t="str">
        <f>データ!DB7</f>
        <v xml:space="preserve"> </v>
      </c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8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26" t="s">
        <v>13</v>
      </c>
      <c r="GL77" s="26"/>
      <c r="GM77" s="26"/>
      <c r="GN77" s="26"/>
      <c r="GO77" s="26"/>
      <c r="GP77" s="26"/>
      <c r="GQ77" s="26"/>
      <c r="GR77" s="26"/>
      <c r="GS77" s="26"/>
      <c r="GT77" s="32" t="str">
        <f>データ!DK7</f>
        <v xml:space="preserve"> </v>
      </c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 t="str">
        <f>データ!DL7</f>
        <v xml:space="preserve"> </v>
      </c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 t="str">
        <f>データ!DM7</f>
        <v xml:space="preserve"> </v>
      </c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 t="str">
        <f>データ!DN7</f>
        <v xml:space="preserve"> </v>
      </c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 t="str">
        <f>データ!DO7</f>
        <v xml:space="preserve"> </v>
      </c>
      <c r="IY77" s="32"/>
      <c r="IZ77" s="32"/>
      <c r="JA77" s="32"/>
      <c r="JB77" s="32"/>
      <c r="JC77" s="32"/>
      <c r="JD77" s="32"/>
      <c r="JE77" s="32"/>
      <c r="JF77" s="32"/>
      <c r="JG77" s="32"/>
      <c r="JH77" s="32"/>
      <c r="JI77" s="32"/>
      <c r="JJ77" s="32"/>
      <c r="JK77" s="32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26" t="s">
        <v>13</v>
      </c>
      <c r="JZ77" s="26"/>
      <c r="KA77" s="26"/>
      <c r="KB77" s="26"/>
      <c r="KC77" s="26"/>
      <c r="KD77" s="26"/>
      <c r="KE77" s="26"/>
      <c r="KF77" s="26"/>
      <c r="KG77" s="26"/>
      <c r="KH77" s="30">
        <f>データ!DV7</f>
        <v>0</v>
      </c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>
        <f>データ!DW7</f>
        <v>0</v>
      </c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>
        <f>データ!DX7</f>
        <v>0</v>
      </c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>
        <f>データ!DY7</f>
        <v>0</v>
      </c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>
        <f>データ!DZ7</f>
        <v>0</v>
      </c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10"/>
      <c r="NA77" s="10"/>
      <c r="NB77" s="10"/>
      <c r="NC77" s="10"/>
      <c r="ND77" s="10"/>
      <c r="NE77" s="10"/>
      <c r="NF77" s="55"/>
      <c r="NG77" s="4"/>
      <c r="NH77" s="2"/>
      <c r="NI77" s="69"/>
      <c r="NJ77" s="75"/>
      <c r="NK77" s="75"/>
      <c r="NL77" s="75"/>
      <c r="NM77" s="75"/>
      <c r="NN77" s="75"/>
      <c r="NO77" s="75"/>
      <c r="NP77" s="75"/>
      <c r="NQ77" s="75"/>
      <c r="NR77" s="75"/>
      <c r="NS77" s="75"/>
      <c r="NT77" s="75"/>
      <c r="NU77" s="75"/>
      <c r="NV77" s="75"/>
      <c r="NW77" s="86"/>
    </row>
    <row r="78" spans="1:387" ht="13.5" customHeight="1">
      <c r="A78" s="2"/>
      <c r="B78" s="13"/>
      <c r="C78" s="10"/>
      <c r="D78" s="10"/>
      <c r="E78" s="10"/>
      <c r="F78" s="10"/>
      <c r="G78" s="10"/>
      <c r="H78" s="10"/>
      <c r="I78" s="26" t="s">
        <v>55</v>
      </c>
      <c r="J78" s="26"/>
      <c r="K78" s="26"/>
      <c r="L78" s="26"/>
      <c r="M78" s="26"/>
      <c r="N78" s="26"/>
      <c r="O78" s="26"/>
      <c r="P78" s="26"/>
      <c r="Q78" s="26"/>
      <c r="R78" s="32" t="str">
        <f>データ!DC7</f>
        <v xml:space="preserve"> 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 t="str">
        <f>データ!DD7</f>
        <v xml:space="preserve"> </v>
      </c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 t="str">
        <f>データ!DE7</f>
        <v xml:space="preserve"> </v>
      </c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 t="str">
        <f>データ!DF7</f>
        <v xml:space="preserve"> </v>
      </c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 t="str">
        <f>データ!DG7</f>
        <v xml:space="preserve"> </v>
      </c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8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26" t="s">
        <v>55</v>
      </c>
      <c r="GL78" s="26"/>
      <c r="GM78" s="26"/>
      <c r="GN78" s="26"/>
      <c r="GO78" s="26"/>
      <c r="GP78" s="26"/>
      <c r="GQ78" s="26"/>
      <c r="GR78" s="26"/>
      <c r="GS78" s="26"/>
      <c r="GT78" s="32" t="str">
        <f>データ!DP7</f>
        <v xml:space="preserve"> </v>
      </c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 t="str">
        <f>データ!DQ7</f>
        <v xml:space="preserve"> </v>
      </c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 t="str">
        <f>データ!DR7</f>
        <v xml:space="preserve"> </v>
      </c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 t="str">
        <f>データ!DS7</f>
        <v xml:space="preserve"> </v>
      </c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 t="str">
        <f>データ!DT7</f>
        <v xml:space="preserve"> </v>
      </c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26" t="s">
        <v>55</v>
      </c>
      <c r="JZ78" s="26"/>
      <c r="KA78" s="26"/>
      <c r="KB78" s="26"/>
      <c r="KC78" s="26"/>
      <c r="KD78" s="26"/>
      <c r="KE78" s="26"/>
      <c r="KF78" s="26"/>
      <c r="KG78" s="26"/>
      <c r="KH78" s="30">
        <f>データ!EA7</f>
        <v>47.5</v>
      </c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>
        <f>データ!EB7</f>
        <v>555.79999999999995</v>
      </c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>
        <f>データ!EC7</f>
        <v>536.70000000000005</v>
      </c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>
        <f>データ!ED7</f>
        <v>21.2</v>
      </c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>
        <f>データ!EE7</f>
        <v>105.5</v>
      </c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10"/>
      <c r="NA78" s="10"/>
      <c r="NB78" s="10"/>
      <c r="NC78" s="10"/>
      <c r="ND78" s="10"/>
      <c r="NE78" s="10"/>
      <c r="NF78" s="55"/>
      <c r="NG78" s="4"/>
      <c r="NH78" s="2"/>
      <c r="NI78" s="69"/>
      <c r="NJ78" s="75"/>
      <c r="NK78" s="75"/>
      <c r="NL78" s="75"/>
      <c r="NM78" s="75"/>
      <c r="NN78" s="75"/>
      <c r="NO78" s="75"/>
      <c r="NP78" s="75"/>
      <c r="NQ78" s="75"/>
      <c r="NR78" s="75"/>
      <c r="NS78" s="75"/>
      <c r="NT78" s="75"/>
      <c r="NU78" s="75"/>
      <c r="NV78" s="75"/>
      <c r="NW78" s="86"/>
    </row>
    <row r="79" spans="1:387" ht="13.5" customHeight="1">
      <c r="A79" s="2"/>
      <c r="B79" s="1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55"/>
      <c r="NG79" s="4"/>
      <c r="NH79" s="2"/>
      <c r="NI79" s="69"/>
      <c r="NJ79" s="75"/>
      <c r="NK79" s="75"/>
      <c r="NL79" s="75"/>
      <c r="NM79" s="75"/>
      <c r="NN79" s="75"/>
      <c r="NO79" s="75"/>
      <c r="NP79" s="75"/>
      <c r="NQ79" s="75"/>
      <c r="NR79" s="75"/>
      <c r="NS79" s="75"/>
      <c r="NT79" s="75"/>
      <c r="NU79" s="75"/>
      <c r="NV79" s="75"/>
      <c r="NW79" s="86"/>
    </row>
    <row r="80" spans="1:387" ht="13.5" customHeight="1">
      <c r="A80" s="2"/>
      <c r="B80" s="13"/>
      <c r="C80" s="21"/>
      <c r="D80" s="10"/>
      <c r="E80" s="10"/>
      <c r="F80" s="10"/>
      <c r="G80" s="1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10"/>
      <c r="JP80" s="10"/>
      <c r="JQ80" s="10"/>
      <c r="JR80" s="10"/>
      <c r="JS80" s="10"/>
      <c r="JT80" s="10"/>
      <c r="JU80" s="10"/>
      <c r="JV80" s="10"/>
      <c r="JW80" s="10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4"/>
      <c r="NH80" s="2"/>
      <c r="NI80" s="69"/>
      <c r="NJ80" s="75"/>
      <c r="NK80" s="75"/>
      <c r="NL80" s="75"/>
      <c r="NM80" s="75"/>
      <c r="NN80" s="75"/>
      <c r="NO80" s="75"/>
      <c r="NP80" s="75"/>
      <c r="NQ80" s="75"/>
      <c r="NR80" s="75"/>
      <c r="NS80" s="75"/>
      <c r="NT80" s="75"/>
      <c r="NU80" s="75"/>
      <c r="NV80" s="75"/>
      <c r="NW80" s="86"/>
    </row>
    <row r="81" spans="1:387" ht="13.5" customHeight="1">
      <c r="A81" s="2"/>
      <c r="B81" s="13"/>
      <c r="C81" s="21"/>
      <c r="D81" s="10"/>
      <c r="E81" s="10"/>
      <c r="F81" s="10"/>
      <c r="G81" s="1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1"/>
      <c r="JL81" s="21"/>
      <c r="JM81" s="21"/>
      <c r="JN81" s="21"/>
      <c r="JO81" s="10"/>
      <c r="JP81" s="10"/>
      <c r="JQ81" s="10"/>
      <c r="JR81" s="10"/>
      <c r="JS81" s="10"/>
      <c r="JT81" s="10"/>
      <c r="JU81" s="10"/>
      <c r="JV81" s="10"/>
      <c r="JW81" s="10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1"/>
      <c r="LN81" s="21"/>
      <c r="LO81" s="21"/>
      <c r="LP81" s="21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1"/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/>
      <c r="MX81" s="21"/>
      <c r="MY81" s="21"/>
      <c r="MZ81" s="21"/>
      <c r="NA81" s="21"/>
      <c r="NB81" s="21"/>
      <c r="NC81" s="21"/>
      <c r="ND81" s="21"/>
      <c r="NE81" s="21"/>
      <c r="NF81" s="21"/>
      <c r="NG81" s="4"/>
      <c r="NH81" s="2"/>
      <c r="NI81" s="69"/>
      <c r="NJ81" s="75"/>
      <c r="NK81" s="75"/>
      <c r="NL81" s="75"/>
      <c r="NM81" s="75"/>
      <c r="NN81" s="75"/>
      <c r="NO81" s="75"/>
      <c r="NP81" s="75"/>
      <c r="NQ81" s="75"/>
      <c r="NR81" s="75"/>
      <c r="NS81" s="75"/>
      <c r="NT81" s="75"/>
      <c r="NU81" s="75"/>
      <c r="NV81" s="75"/>
      <c r="NW81" s="86"/>
    </row>
    <row r="82" spans="1:387" ht="13.5" customHeight="1">
      <c r="A82" s="2"/>
      <c r="B82" s="14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N82" s="23"/>
      <c r="MO82" s="23"/>
      <c r="MP82" s="23"/>
      <c r="MQ82" s="23"/>
      <c r="MR82" s="23"/>
      <c r="MS82" s="23"/>
      <c r="MT82" s="23"/>
      <c r="MU82" s="23"/>
      <c r="MV82" s="23"/>
      <c r="MW82" s="23"/>
      <c r="MX82" s="23"/>
      <c r="MY82" s="23"/>
      <c r="MZ82" s="23"/>
      <c r="NA82" s="23"/>
      <c r="NB82" s="23"/>
      <c r="NC82" s="23"/>
      <c r="ND82" s="23"/>
      <c r="NE82" s="23"/>
      <c r="NF82" s="23"/>
      <c r="NG82" s="61"/>
      <c r="NH82" s="2"/>
      <c r="NI82" s="70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87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15" t="s">
        <v>61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>
      <c r="B87" s="15" t="s">
        <v>41</v>
      </c>
      <c r="C87" s="15" t="s">
        <v>63</v>
      </c>
      <c r="D87" s="15" t="s">
        <v>65</v>
      </c>
      <c r="E87" s="15" t="s">
        <v>7</v>
      </c>
      <c r="F87" s="15" t="s">
        <v>66</v>
      </c>
      <c r="G87" s="15" t="s">
        <v>59</v>
      </c>
      <c r="H87" s="15" t="s">
        <v>62</v>
      </c>
      <c r="I87" s="15" t="s">
        <v>70</v>
      </c>
      <c r="J87" s="15" t="s">
        <v>64</v>
      </c>
      <c r="K87" s="15" t="s">
        <v>72</v>
      </c>
      <c r="L87" s="15" t="s">
        <v>42</v>
      </c>
      <c r="M87" s="15" t="s">
        <v>73</v>
      </c>
      <c r="N87" s="1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>
      <c r="B88" s="15" t="str">
        <f>データ!AI6</f>
        <v>【86.6】</v>
      </c>
      <c r="C88" s="15" t="str">
        <f>データ!AT6</f>
        <v>【33.7】</v>
      </c>
      <c r="D88" s="15" t="str">
        <f>データ!BE6</f>
        <v>【1,475,862】</v>
      </c>
      <c r="E88" s="15" t="str">
        <f>データ!BP6</f>
        <v>【10.1】</v>
      </c>
      <c r="F88" s="15" t="str">
        <f>データ!CA6</f>
        <v>【170.8】</v>
      </c>
      <c r="G88" s="15" t="str">
        <f>データ!CL6</f>
        <v>【△121.1】</v>
      </c>
      <c r="H88" s="15" t="str">
        <f>データ!CW6</f>
        <v>【△29,447】</v>
      </c>
      <c r="I88" s="15" t="str">
        <f>データ!DH6</f>
        <v xml:space="preserve"> </v>
      </c>
      <c r="J88" s="15" t="s">
        <v>51</v>
      </c>
      <c r="K88" s="15" t="s">
        <v>51</v>
      </c>
      <c r="L88" s="15" t="str">
        <f>データ!DU6</f>
        <v xml:space="preserve"> </v>
      </c>
      <c r="M88" s="15" t="str">
        <f>データ!EF6</f>
        <v>【107.3】</v>
      </c>
      <c r="N88" s="15" t="str">
        <f>データ!EF6</f>
        <v>【107.3】</v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3EIRDMf8XRzEV0ZnduLwKSfqjSKiz7tia1vhDwUQ4fo2Lh1P3p5hb2nXMoBg8W1Vd3P91dhxO8r+ZSGttuLjvg==" saltValue="/qRqcTeJPdZnU+9LvI7W/g==" spinCount="100000" sheet="1" objects="1" scenarios="1" formatCells="0" formatColumns="0" formatRows="0"/>
  <mergeCells count="221"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4:NW14"/>
    <mergeCell ref="R30:AE30"/>
    <mergeCell ref="AF30:AS30"/>
    <mergeCell ref="AT30:BG30"/>
    <mergeCell ref="BH30:BU30"/>
    <mergeCell ref="BV30:CI30"/>
    <mergeCell ref="DF30:DS30"/>
    <mergeCell ref="DT30:EG30"/>
    <mergeCell ref="EH30:EU30"/>
    <mergeCell ref="EV30:FI30"/>
    <mergeCell ref="FJ30:FW30"/>
    <mergeCell ref="GT30:HG30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EH31:EU31"/>
    <mergeCell ref="EV31:FI31"/>
    <mergeCell ref="FJ31:FW31"/>
    <mergeCell ref="GK31:GS31"/>
    <mergeCell ref="GT31:HG31"/>
    <mergeCell ref="HH31:HU31"/>
    <mergeCell ref="HV31:II31"/>
    <mergeCell ref="IJ31:IW31"/>
    <mergeCell ref="IX31:JK31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EH32:EU32"/>
    <mergeCell ref="EV32:FI32"/>
    <mergeCell ref="FJ32:FW32"/>
    <mergeCell ref="GK32:GS32"/>
    <mergeCell ref="GT32:HG32"/>
    <mergeCell ref="HH32:HU32"/>
    <mergeCell ref="HV32:II32"/>
    <mergeCell ref="IJ32:IW32"/>
    <mergeCell ref="IX32:JK32"/>
    <mergeCell ref="NI48:NW48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EV52:FI52"/>
    <mergeCell ref="FJ52:FW52"/>
    <mergeCell ref="GT52:HG52"/>
    <mergeCell ref="HH52:HU52"/>
    <mergeCell ref="HV52:II52"/>
    <mergeCell ref="IJ52:IW52"/>
    <mergeCell ref="IX52:JK52"/>
    <mergeCell ref="KH52:KU52"/>
    <mergeCell ref="KV52:LI52"/>
    <mergeCell ref="LJ52:LW52"/>
    <mergeCell ref="LX52:MK52"/>
    <mergeCell ref="ML52:MY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EH53:EU53"/>
    <mergeCell ref="EV53:FI53"/>
    <mergeCell ref="FJ53:FW53"/>
    <mergeCell ref="GK53:GS53"/>
    <mergeCell ref="GT53:HG53"/>
    <mergeCell ref="HH53:HU53"/>
    <mergeCell ref="HV53:II53"/>
    <mergeCell ref="IJ53:IW53"/>
    <mergeCell ref="IX53:JK53"/>
    <mergeCell ref="JY53:KG53"/>
    <mergeCell ref="KH53:KU53"/>
    <mergeCell ref="KV53:LI53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DF54:DS54"/>
    <mergeCell ref="DT54:EG54"/>
    <mergeCell ref="EH54:EU54"/>
    <mergeCell ref="EV54:FI54"/>
    <mergeCell ref="FJ54:FW54"/>
    <mergeCell ref="GK54:GS54"/>
    <mergeCell ref="GT54:HG54"/>
    <mergeCell ref="HH54:HU54"/>
    <mergeCell ref="HV54:II54"/>
    <mergeCell ref="IJ54:IW54"/>
    <mergeCell ref="IX54:JK54"/>
    <mergeCell ref="JY54:KG54"/>
    <mergeCell ref="KH54:KU54"/>
    <mergeCell ref="KV54:LI54"/>
    <mergeCell ref="LJ54:LW54"/>
    <mergeCell ref="LX54:MK54"/>
    <mergeCell ref="ML54:MY54"/>
    <mergeCell ref="NI65:NW65"/>
    <mergeCell ref="R76:AE76"/>
    <mergeCell ref="AF76:AS76"/>
    <mergeCell ref="AT76:BG76"/>
    <mergeCell ref="BH76:BU76"/>
    <mergeCell ref="BV76:CI76"/>
    <mergeCell ref="GT76:HG76"/>
    <mergeCell ref="HH76:HU76"/>
    <mergeCell ref="HV76:II76"/>
    <mergeCell ref="IJ76:IW76"/>
    <mergeCell ref="IX76:JK76"/>
    <mergeCell ref="KH76:KU76"/>
    <mergeCell ref="KV76:LI76"/>
    <mergeCell ref="LJ76:LW76"/>
    <mergeCell ref="LX76:MK76"/>
    <mergeCell ref="ML76:MY76"/>
    <mergeCell ref="I77:Q77"/>
    <mergeCell ref="R77:AE77"/>
    <mergeCell ref="AF77:AS77"/>
    <mergeCell ref="AT77:BG77"/>
    <mergeCell ref="BH77:BU77"/>
    <mergeCell ref="BV77:CI77"/>
    <mergeCell ref="GK77:GS77"/>
    <mergeCell ref="GT77:HG77"/>
    <mergeCell ref="HH77:HU77"/>
    <mergeCell ref="HV77:II77"/>
    <mergeCell ref="IJ77:IW77"/>
    <mergeCell ref="IX77:JK77"/>
    <mergeCell ref="JY77:KG77"/>
    <mergeCell ref="KH77:KU77"/>
    <mergeCell ref="KV77:LI77"/>
    <mergeCell ref="LJ77:LW77"/>
    <mergeCell ref="LX77:MK77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HH78:HU78"/>
    <mergeCell ref="HV78:II78"/>
    <mergeCell ref="IJ78:IW78"/>
    <mergeCell ref="IX78:JK78"/>
    <mergeCell ref="JY78:KG78"/>
    <mergeCell ref="KH78:KU78"/>
    <mergeCell ref="KV78:LI78"/>
    <mergeCell ref="LJ78:LW78"/>
    <mergeCell ref="LX78:MK78"/>
    <mergeCell ref="ML78:MY78"/>
    <mergeCell ref="B2:NW4"/>
    <mergeCell ref="NI11:NW13"/>
    <mergeCell ref="H14:JM15"/>
    <mergeCell ref="JT14:NG15"/>
    <mergeCell ref="H60:NA61"/>
    <mergeCell ref="CU63:FZ66"/>
    <mergeCell ref="CU67:FZ70"/>
    <mergeCell ref="CU72:FZ75"/>
    <mergeCell ref="CU76:FZ79"/>
    <mergeCell ref="NI15:NW30"/>
    <mergeCell ref="NI32:NW47"/>
    <mergeCell ref="NI49:NW64"/>
    <mergeCell ref="NI66:NW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P20"/>
  <sheetViews>
    <sheetView showGridLines="0" workbookViewId="0">
      <selection activeCell="M9" sqref="M9"/>
    </sheetView>
  </sheetViews>
  <sheetFormatPr defaultRowHeight="13"/>
  <cols>
    <col min="1" max="1" width="14.6328125" customWidth="1"/>
    <col min="2" max="112" width="11.90625" customWidth="1"/>
    <col min="113" max="114" width="15.453125" customWidth="1"/>
    <col min="115" max="135" width="11.90625" customWidth="1"/>
    <col min="136" max="136" width="10.90625" customWidth="1"/>
    <col min="137" max="146" width="11.90625" customWidth="1"/>
  </cols>
  <sheetData>
    <row r="1" spans="1:146">
      <c r="A1" t="s">
        <v>23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>
      <c r="A2" s="89" t="s">
        <v>44</v>
      </c>
      <c r="B2" s="89">
        <f t="shared" ref="B2:EP2" si="0">COLUMN()-1</f>
        <v>1</v>
      </c>
      <c r="C2" s="89">
        <f t="shared" si="0"/>
        <v>2</v>
      </c>
      <c r="D2" s="89">
        <f t="shared" si="0"/>
        <v>3</v>
      </c>
      <c r="E2" s="89">
        <f t="shared" si="0"/>
        <v>4</v>
      </c>
      <c r="F2" s="89">
        <f t="shared" si="0"/>
        <v>5</v>
      </c>
      <c r="G2" s="89">
        <f t="shared" si="0"/>
        <v>6</v>
      </c>
      <c r="H2" s="89">
        <f t="shared" si="0"/>
        <v>7</v>
      </c>
      <c r="I2" s="89">
        <f t="shared" si="0"/>
        <v>8</v>
      </c>
      <c r="J2" s="89">
        <f t="shared" si="0"/>
        <v>9</v>
      </c>
      <c r="K2" s="89">
        <f t="shared" si="0"/>
        <v>10</v>
      </c>
      <c r="L2" s="89">
        <f t="shared" si="0"/>
        <v>11</v>
      </c>
      <c r="M2" s="89">
        <f t="shared" si="0"/>
        <v>12</v>
      </c>
      <c r="N2" s="89">
        <f t="shared" si="0"/>
        <v>13</v>
      </c>
      <c r="O2" s="89">
        <f t="shared" si="0"/>
        <v>14</v>
      </c>
      <c r="P2" s="89">
        <f t="shared" si="0"/>
        <v>15</v>
      </c>
      <c r="Q2" s="89">
        <f t="shared" si="0"/>
        <v>16</v>
      </c>
      <c r="R2" s="89">
        <f t="shared" si="0"/>
        <v>17</v>
      </c>
      <c r="S2" s="89">
        <f t="shared" si="0"/>
        <v>18</v>
      </c>
      <c r="T2" s="89">
        <f t="shared" si="0"/>
        <v>19</v>
      </c>
      <c r="U2" s="89">
        <f t="shared" si="0"/>
        <v>20</v>
      </c>
      <c r="V2" s="89">
        <f t="shared" si="0"/>
        <v>21</v>
      </c>
      <c r="W2" s="89">
        <f t="shared" si="0"/>
        <v>22</v>
      </c>
      <c r="X2" s="89">
        <f t="shared" si="0"/>
        <v>23</v>
      </c>
      <c r="Y2" s="89">
        <f t="shared" si="0"/>
        <v>24</v>
      </c>
      <c r="Z2" s="89">
        <f t="shared" si="0"/>
        <v>25</v>
      </c>
      <c r="AA2" s="89">
        <f t="shared" si="0"/>
        <v>26</v>
      </c>
      <c r="AB2" s="89">
        <f t="shared" si="0"/>
        <v>27</v>
      </c>
      <c r="AC2" s="89">
        <f t="shared" si="0"/>
        <v>28</v>
      </c>
      <c r="AD2" s="89">
        <f t="shared" si="0"/>
        <v>29</v>
      </c>
      <c r="AE2" s="89">
        <f t="shared" si="0"/>
        <v>30</v>
      </c>
      <c r="AF2" s="89">
        <f t="shared" si="0"/>
        <v>31</v>
      </c>
      <c r="AG2" s="89">
        <f t="shared" si="0"/>
        <v>32</v>
      </c>
      <c r="AH2" s="89">
        <f t="shared" si="0"/>
        <v>33</v>
      </c>
      <c r="AI2" s="89">
        <f t="shared" si="0"/>
        <v>34</v>
      </c>
      <c r="AJ2" s="89">
        <f t="shared" si="0"/>
        <v>35</v>
      </c>
      <c r="AK2" s="89">
        <f t="shared" si="0"/>
        <v>36</v>
      </c>
      <c r="AL2" s="89">
        <f t="shared" si="0"/>
        <v>37</v>
      </c>
      <c r="AM2" s="89">
        <f t="shared" si="0"/>
        <v>38</v>
      </c>
      <c r="AN2" s="89">
        <f t="shared" si="0"/>
        <v>39</v>
      </c>
      <c r="AO2" s="89">
        <f t="shared" si="0"/>
        <v>40</v>
      </c>
      <c r="AP2" s="89">
        <f t="shared" si="0"/>
        <v>41</v>
      </c>
      <c r="AQ2" s="89">
        <f t="shared" si="0"/>
        <v>42</v>
      </c>
      <c r="AR2" s="89">
        <f t="shared" si="0"/>
        <v>43</v>
      </c>
      <c r="AS2" s="89">
        <f t="shared" si="0"/>
        <v>44</v>
      </c>
      <c r="AT2" s="89">
        <f t="shared" si="0"/>
        <v>45</v>
      </c>
      <c r="AU2" s="89">
        <f t="shared" si="0"/>
        <v>46</v>
      </c>
      <c r="AV2" s="89">
        <f t="shared" si="0"/>
        <v>47</v>
      </c>
      <c r="AW2" s="89">
        <f t="shared" si="0"/>
        <v>48</v>
      </c>
      <c r="AX2" s="89">
        <f t="shared" si="0"/>
        <v>49</v>
      </c>
      <c r="AY2" s="89">
        <f t="shared" si="0"/>
        <v>50</v>
      </c>
      <c r="AZ2" s="89">
        <f t="shared" si="0"/>
        <v>51</v>
      </c>
      <c r="BA2" s="89">
        <f t="shared" si="0"/>
        <v>52</v>
      </c>
      <c r="BB2" s="89">
        <f t="shared" si="0"/>
        <v>53</v>
      </c>
      <c r="BC2" s="89">
        <f t="shared" si="0"/>
        <v>54</v>
      </c>
      <c r="BD2" s="89">
        <f t="shared" si="0"/>
        <v>55</v>
      </c>
      <c r="BE2" s="89">
        <f t="shared" si="0"/>
        <v>56</v>
      </c>
      <c r="BF2" s="89">
        <f t="shared" si="0"/>
        <v>57</v>
      </c>
      <c r="BG2" s="89">
        <f t="shared" si="0"/>
        <v>58</v>
      </c>
      <c r="BH2" s="89">
        <f t="shared" si="0"/>
        <v>59</v>
      </c>
      <c r="BI2" s="89">
        <f t="shared" si="0"/>
        <v>60</v>
      </c>
      <c r="BJ2" s="89">
        <f t="shared" si="0"/>
        <v>61</v>
      </c>
      <c r="BK2" s="89">
        <f t="shared" si="0"/>
        <v>62</v>
      </c>
      <c r="BL2" s="89">
        <f t="shared" si="0"/>
        <v>63</v>
      </c>
      <c r="BM2" s="89">
        <f t="shared" si="0"/>
        <v>64</v>
      </c>
      <c r="BN2" s="89">
        <f t="shared" si="0"/>
        <v>65</v>
      </c>
      <c r="BO2" s="89">
        <f t="shared" si="0"/>
        <v>66</v>
      </c>
      <c r="BP2" s="89">
        <f t="shared" si="0"/>
        <v>67</v>
      </c>
      <c r="BQ2" s="89">
        <f t="shared" si="0"/>
        <v>68</v>
      </c>
      <c r="BR2" s="89">
        <f t="shared" si="0"/>
        <v>69</v>
      </c>
      <c r="BS2" s="89">
        <f t="shared" si="0"/>
        <v>70</v>
      </c>
      <c r="BT2" s="89">
        <f t="shared" si="0"/>
        <v>71</v>
      </c>
      <c r="BU2" s="89">
        <f t="shared" si="0"/>
        <v>72</v>
      </c>
      <c r="BV2" s="89">
        <f t="shared" si="0"/>
        <v>73</v>
      </c>
      <c r="BW2" s="89">
        <f t="shared" si="0"/>
        <v>74</v>
      </c>
      <c r="BX2" s="89">
        <f t="shared" si="0"/>
        <v>75</v>
      </c>
      <c r="BY2" s="89">
        <f t="shared" si="0"/>
        <v>76</v>
      </c>
      <c r="BZ2" s="89">
        <f t="shared" si="0"/>
        <v>77</v>
      </c>
      <c r="CA2" s="89">
        <f t="shared" si="0"/>
        <v>78</v>
      </c>
      <c r="CB2" s="89">
        <f t="shared" si="0"/>
        <v>79</v>
      </c>
      <c r="CC2" s="89">
        <f t="shared" si="0"/>
        <v>80</v>
      </c>
      <c r="CD2" s="89">
        <f t="shared" si="0"/>
        <v>81</v>
      </c>
      <c r="CE2" s="89">
        <f t="shared" si="0"/>
        <v>82</v>
      </c>
      <c r="CF2" s="89">
        <f t="shared" si="0"/>
        <v>83</v>
      </c>
      <c r="CG2" s="89">
        <f t="shared" si="0"/>
        <v>84</v>
      </c>
      <c r="CH2" s="89">
        <f t="shared" si="0"/>
        <v>85</v>
      </c>
      <c r="CI2" s="89">
        <f t="shared" si="0"/>
        <v>86</v>
      </c>
      <c r="CJ2" s="89">
        <f t="shared" si="0"/>
        <v>87</v>
      </c>
      <c r="CK2" s="89">
        <f t="shared" si="0"/>
        <v>88</v>
      </c>
      <c r="CL2" s="89">
        <f t="shared" si="0"/>
        <v>89</v>
      </c>
      <c r="CM2" s="89">
        <f t="shared" si="0"/>
        <v>90</v>
      </c>
      <c r="CN2" s="89">
        <f t="shared" si="0"/>
        <v>91</v>
      </c>
      <c r="CO2" s="89">
        <f t="shared" si="0"/>
        <v>92</v>
      </c>
      <c r="CP2" s="89">
        <f t="shared" si="0"/>
        <v>93</v>
      </c>
      <c r="CQ2" s="89">
        <f t="shared" si="0"/>
        <v>94</v>
      </c>
      <c r="CR2" s="89">
        <f t="shared" si="0"/>
        <v>95</v>
      </c>
      <c r="CS2" s="89">
        <f t="shared" si="0"/>
        <v>96</v>
      </c>
      <c r="CT2" s="89">
        <f t="shared" si="0"/>
        <v>97</v>
      </c>
      <c r="CU2" s="89">
        <f t="shared" si="0"/>
        <v>98</v>
      </c>
      <c r="CV2" s="89">
        <f t="shared" si="0"/>
        <v>99</v>
      </c>
      <c r="CW2" s="89">
        <f t="shared" si="0"/>
        <v>100</v>
      </c>
      <c r="CX2" s="89">
        <f t="shared" si="0"/>
        <v>101</v>
      </c>
      <c r="CY2" s="89">
        <f t="shared" si="0"/>
        <v>102</v>
      </c>
      <c r="CZ2" s="89">
        <f t="shared" si="0"/>
        <v>103</v>
      </c>
      <c r="DA2" s="89">
        <f t="shared" si="0"/>
        <v>104</v>
      </c>
      <c r="DB2" s="89">
        <f t="shared" si="0"/>
        <v>105</v>
      </c>
      <c r="DC2" s="89">
        <f t="shared" si="0"/>
        <v>106</v>
      </c>
      <c r="DD2" s="89">
        <f t="shared" si="0"/>
        <v>107</v>
      </c>
      <c r="DE2" s="89">
        <f t="shared" si="0"/>
        <v>108</v>
      </c>
      <c r="DF2" s="89">
        <f t="shared" si="0"/>
        <v>109</v>
      </c>
      <c r="DG2" s="89">
        <f t="shared" si="0"/>
        <v>110</v>
      </c>
      <c r="DH2" s="89">
        <f t="shared" si="0"/>
        <v>111</v>
      </c>
      <c r="DI2" s="89">
        <f t="shared" si="0"/>
        <v>112</v>
      </c>
      <c r="DJ2" s="89">
        <f t="shared" si="0"/>
        <v>113</v>
      </c>
      <c r="DK2" s="89">
        <f t="shared" si="0"/>
        <v>114</v>
      </c>
      <c r="DL2" s="89">
        <f t="shared" si="0"/>
        <v>115</v>
      </c>
      <c r="DM2" s="89">
        <f t="shared" si="0"/>
        <v>116</v>
      </c>
      <c r="DN2" s="89">
        <f t="shared" si="0"/>
        <v>117</v>
      </c>
      <c r="DO2" s="89">
        <f t="shared" si="0"/>
        <v>118</v>
      </c>
      <c r="DP2" s="89">
        <f t="shared" si="0"/>
        <v>119</v>
      </c>
      <c r="DQ2" s="89">
        <f t="shared" si="0"/>
        <v>120</v>
      </c>
      <c r="DR2" s="89">
        <f t="shared" si="0"/>
        <v>121</v>
      </c>
      <c r="DS2" s="89">
        <f t="shared" si="0"/>
        <v>122</v>
      </c>
      <c r="DT2" s="89">
        <f t="shared" si="0"/>
        <v>123</v>
      </c>
      <c r="DU2" s="89">
        <f t="shared" si="0"/>
        <v>124</v>
      </c>
      <c r="DV2" s="89">
        <f t="shared" si="0"/>
        <v>125</v>
      </c>
      <c r="DW2" s="89">
        <f t="shared" si="0"/>
        <v>126</v>
      </c>
      <c r="DX2" s="89">
        <f t="shared" si="0"/>
        <v>127</v>
      </c>
      <c r="DY2" s="89">
        <f t="shared" si="0"/>
        <v>128</v>
      </c>
      <c r="DZ2" s="89">
        <f t="shared" si="0"/>
        <v>129</v>
      </c>
      <c r="EA2" s="89">
        <f t="shared" si="0"/>
        <v>130</v>
      </c>
      <c r="EB2" s="89">
        <f t="shared" si="0"/>
        <v>131</v>
      </c>
      <c r="EC2" s="89">
        <f t="shared" si="0"/>
        <v>132</v>
      </c>
      <c r="ED2" s="89">
        <f t="shared" si="0"/>
        <v>133</v>
      </c>
      <c r="EE2" s="89">
        <f t="shared" si="0"/>
        <v>134</v>
      </c>
      <c r="EF2" s="89">
        <f t="shared" si="0"/>
        <v>135</v>
      </c>
      <c r="EG2" s="89">
        <f t="shared" si="0"/>
        <v>136</v>
      </c>
      <c r="EH2" s="89">
        <f t="shared" si="0"/>
        <v>137</v>
      </c>
      <c r="EI2" s="89">
        <f t="shared" si="0"/>
        <v>138</v>
      </c>
      <c r="EJ2" s="89">
        <f t="shared" si="0"/>
        <v>139</v>
      </c>
      <c r="EK2" s="89">
        <f t="shared" si="0"/>
        <v>140</v>
      </c>
      <c r="EL2" s="89">
        <f t="shared" si="0"/>
        <v>141</v>
      </c>
      <c r="EM2" s="89">
        <f t="shared" si="0"/>
        <v>142</v>
      </c>
      <c r="EN2" s="89">
        <f t="shared" si="0"/>
        <v>143</v>
      </c>
      <c r="EO2" s="89">
        <f t="shared" si="0"/>
        <v>144</v>
      </c>
      <c r="EP2" s="89">
        <f t="shared" si="0"/>
        <v>145</v>
      </c>
    </row>
    <row r="3" spans="1:146" ht="13.15" customHeight="1">
      <c r="A3" s="89" t="s">
        <v>21</v>
      </c>
      <c r="B3" s="91" t="s">
        <v>74</v>
      </c>
      <c r="C3" s="91" t="s">
        <v>75</v>
      </c>
      <c r="D3" s="91" t="s">
        <v>77</v>
      </c>
      <c r="E3" s="91" t="s">
        <v>6</v>
      </c>
      <c r="F3" s="91" t="s">
        <v>4</v>
      </c>
      <c r="G3" s="91" t="s">
        <v>0</v>
      </c>
      <c r="H3" s="97" t="s">
        <v>25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13" t="s">
        <v>28</v>
      </c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27"/>
      <c r="CX3" s="113" t="s">
        <v>14</v>
      </c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28"/>
      <c r="DJ3" s="128"/>
      <c r="DK3" s="131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32"/>
      <c r="EG3" s="120" t="s">
        <v>54</v>
      </c>
      <c r="EH3" s="120"/>
      <c r="EI3" s="120"/>
      <c r="EJ3" s="120"/>
      <c r="EK3" s="120"/>
      <c r="EL3" s="120"/>
      <c r="EM3" s="120"/>
      <c r="EN3" s="120"/>
      <c r="EO3" s="120"/>
      <c r="EP3" s="132"/>
    </row>
    <row r="4" spans="1:146">
      <c r="A4" s="89" t="s">
        <v>71</v>
      </c>
      <c r="B4" s="92"/>
      <c r="C4" s="92"/>
      <c r="D4" s="92"/>
      <c r="E4" s="92"/>
      <c r="F4" s="92"/>
      <c r="G4" s="92"/>
      <c r="H4" s="98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14" t="s">
        <v>53</v>
      </c>
      <c r="Z4" s="118"/>
      <c r="AA4" s="118"/>
      <c r="AB4" s="118"/>
      <c r="AC4" s="118"/>
      <c r="AD4" s="118"/>
      <c r="AE4" s="118"/>
      <c r="AF4" s="118"/>
      <c r="AG4" s="118"/>
      <c r="AH4" s="118"/>
      <c r="AI4" s="119"/>
      <c r="AJ4" s="121" t="s">
        <v>39</v>
      </c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2" t="s">
        <v>68</v>
      </c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14" t="s">
        <v>78</v>
      </c>
      <c r="BG4" s="118"/>
      <c r="BH4" s="118"/>
      <c r="BI4" s="118"/>
      <c r="BJ4" s="118"/>
      <c r="BK4" s="118"/>
      <c r="BL4" s="118"/>
      <c r="BM4" s="118"/>
      <c r="BN4" s="118"/>
      <c r="BO4" s="118"/>
      <c r="BP4" s="119"/>
      <c r="BQ4" s="121" t="s">
        <v>79</v>
      </c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2" t="s">
        <v>69</v>
      </c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 t="s">
        <v>81</v>
      </c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14" t="s">
        <v>82</v>
      </c>
      <c r="CY4" s="118"/>
      <c r="CZ4" s="118"/>
      <c r="DA4" s="118"/>
      <c r="DB4" s="118"/>
      <c r="DC4" s="118"/>
      <c r="DD4" s="118"/>
      <c r="DE4" s="118"/>
      <c r="DF4" s="118"/>
      <c r="DG4" s="118"/>
      <c r="DH4" s="119"/>
      <c r="DI4" s="129" t="s">
        <v>15</v>
      </c>
      <c r="DJ4" s="129" t="s">
        <v>83</v>
      </c>
      <c r="DK4" s="121" t="s">
        <v>37</v>
      </c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 t="s">
        <v>49</v>
      </c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33" t="s">
        <v>84</v>
      </c>
      <c r="EH4" s="133"/>
      <c r="EI4" s="136"/>
      <c r="EJ4" s="136"/>
      <c r="EK4" s="136"/>
      <c r="EL4" s="136"/>
      <c r="EM4" s="136"/>
      <c r="EN4" s="136"/>
      <c r="EO4" s="136"/>
      <c r="EP4" s="137"/>
    </row>
    <row r="5" spans="1:146">
      <c r="A5" s="89" t="s">
        <v>85</v>
      </c>
      <c r="B5" s="93"/>
      <c r="C5" s="93"/>
      <c r="D5" s="93"/>
      <c r="E5" s="93"/>
      <c r="F5" s="93"/>
      <c r="G5" s="93"/>
      <c r="H5" s="99" t="s">
        <v>36</v>
      </c>
      <c r="I5" s="99" t="s">
        <v>86</v>
      </c>
      <c r="J5" s="99" t="s">
        <v>87</v>
      </c>
      <c r="K5" s="99" t="s">
        <v>88</v>
      </c>
      <c r="L5" s="99" t="s">
        <v>89</v>
      </c>
      <c r="M5" s="99" t="s">
        <v>17</v>
      </c>
      <c r="N5" s="99" t="s">
        <v>8</v>
      </c>
      <c r="O5" s="99" t="s">
        <v>90</v>
      </c>
      <c r="P5" s="99" t="s">
        <v>91</v>
      </c>
      <c r="Q5" s="99" t="s">
        <v>47</v>
      </c>
      <c r="R5" s="99" t="s">
        <v>26</v>
      </c>
      <c r="S5" s="99" t="s">
        <v>92</v>
      </c>
      <c r="T5" s="99" t="s">
        <v>18</v>
      </c>
      <c r="U5" s="99" t="s">
        <v>46</v>
      </c>
      <c r="V5" s="99" t="s">
        <v>93</v>
      </c>
      <c r="W5" s="99" t="s">
        <v>94</v>
      </c>
      <c r="X5" s="99" t="s">
        <v>38</v>
      </c>
      <c r="Y5" s="99" t="s">
        <v>95</v>
      </c>
      <c r="Z5" s="99" t="s">
        <v>96</v>
      </c>
      <c r="AA5" s="99" t="s">
        <v>97</v>
      </c>
      <c r="AB5" s="99" t="s">
        <v>98</v>
      </c>
      <c r="AC5" s="99" t="s">
        <v>99</v>
      </c>
      <c r="AD5" s="99" t="s">
        <v>100</v>
      </c>
      <c r="AE5" s="99" t="s">
        <v>76</v>
      </c>
      <c r="AF5" s="99" t="s">
        <v>101</v>
      </c>
      <c r="AG5" s="99" t="s">
        <v>102</v>
      </c>
      <c r="AH5" s="99" t="s">
        <v>80</v>
      </c>
      <c r="AI5" s="99" t="s">
        <v>103</v>
      </c>
      <c r="AJ5" s="99" t="s">
        <v>95</v>
      </c>
      <c r="AK5" s="99" t="s">
        <v>96</v>
      </c>
      <c r="AL5" s="99" t="s">
        <v>97</v>
      </c>
      <c r="AM5" s="99" t="s">
        <v>98</v>
      </c>
      <c r="AN5" s="99" t="s">
        <v>99</v>
      </c>
      <c r="AO5" s="99" t="s">
        <v>100</v>
      </c>
      <c r="AP5" s="99" t="s">
        <v>76</v>
      </c>
      <c r="AQ5" s="99" t="s">
        <v>101</v>
      </c>
      <c r="AR5" s="99" t="s">
        <v>102</v>
      </c>
      <c r="AS5" s="99" t="s">
        <v>80</v>
      </c>
      <c r="AT5" s="99" t="s">
        <v>103</v>
      </c>
      <c r="AU5" s="99" t="s">
        <v>95</v>
      </c>
      <c r="AV5" s="99" t="s">
        <v>96</v>
      </c>
      <c r="AW5" s="99" t="s">
        <v>97</v>
      </c>
      <c r="AX5" s="99" t="s">
        <v>98</v>
      </c>
      <c r="AY5" s="99" t="s">
        <v>99</v>
      </c>
      <c r="AZ5" s="99" t="s">
        <v>100</v>
      </c>
      <c r="BA5" s="99" t="s">
        <v>76</v>
      </c>
      <c r="BB5" s="99" t="s">
        <v>101</v>
      </c>
      <c r="BC5" s="99" t="s">
        <v>102</v>
      </c>
      <c r="BD5" s="99" t="s">
        <v>80</v>
      </c>
      <c r="BE5" s="99" t="s">
        <v>103</v>
      </c>
      <c r="BF5" s="99" t="s">
        <v>95</v>
      </c>
      <c r="BG5" s="99" t="s">
        <v>96</v>
      </c>
      <c r="BH5" s="99" t="s">
        <v>97</v>
      </c>
      <c r="BI5" s="99" t="s">
        <v>98</v>
      </c>
      <c r="BJ5" s="99" t="s">
        <v>99</v>
      </c>
      <c r="BK5" s="99" t="s">
        <v>100</v>
      </c>
      <c r="BL5" s="99" t="s">
        <v>76</v>
      </c>
      <c r="BM5" s="99" t="s">
        <v>101</v>
      </c>
      <c r="BN5" s="99" t="s">
        <v>102</v>
      </c>
      <c r="BO5" s="99" t="s">
        <v>80</v>
      </c>
      <c r="BP5" s="99" t="s">
        <v>103</v>
      </c>
      <c r="BQ5" s="99" t="s">
        <v>95</v>
      </c>
      <c r="BR5" s="99" t="s">
        <v>96</v>
      </c>
      <c r="BS5" s="99" t="s">
        <v>97</v>
      </c>
      <c r="BT5" s="99" t="s">
        <v>98</v>
      </c>
      <c r="BU5" s="99" t="s">
        <v>99</v>
      </c>
      <c r="BV5" s="99" t="s">
        <v>100</v>
      </c>
      <c r="BW5" s="99" t="s">
        <v>76</v>
      </c>
      <c r="BX5" s="99" t="s">
        <v>101</v>
      </c>
      <c r="BY5" s="99" t="s">
        <v>102</v>
      </c>
      <c r="BZ5" s="99" t="s">
        <v>80</v>
      </c>
      <c r="CA5" s="99" t="s">
        <v>103</v>
      </c>
      <c r="CB5" s="99" t="s">
        <v>95</v>
      </c>
      <c r="CC5" s="99" t="s">
        <v>96</v>
      </c>
      <c r="CD5" s="99" t="s">
        <v>97</v>
      </c>
      <c r="CE5" s="99" t="s">
        <v>98</v>
      </c>
      <c r="CF5" s="99" t="s">
        <v>99</v>
      </c>
      <c r="CG5" s="99" t="s">
        <v>100</v>
      </c>
      <c r="CH5" s="99" t="s">
        <v>76</v>
      </c>
      <c r="CI5" s="99" t="s">
        <v>101</v>
      </c>
      <c r="CJ5" s="99" t="s">
        <v>102</v>
      </c>
      <c r="CK5" s="99" t="s">
        <v>80</v>
      </c>
      <c r="CL5" s="99" t="s">
        <v>103</v>
      </c>
      <c r="CM5" s="99" t="s">
        <v>95</v>
      </c>
      <c r="CN5" s="99" t="s">
        <v>96</v>
      </c>
      <c r="CO5" s="99" t="s">
        <v>97</v>
      </c>
      <c r="CP5" s="99" t="s">
        <v>98</v>
      </c>
      <c r="CQ5" s="99" t="s">
        <v>99</v>
      </c>
      <c r="CR5" s="99" t="s">
        <v>100</v>
      </c>
      <c r="CS5" s="99" t="s">
        <v>76</v>
      </c>
      <c r="CT5" s="99" t="s">
        <v>101</v>
      </c>
      <c r="CU5" s="99" t="s">
        <v>102</v>
      </c>
      <c r="CV5" s="99" t="s">
        <v>80</v>
      </c>
      <c r="CW5" s="99" t="s">
        <v>103</v>
      </c>
      <c r="CX5" s="99" t="s">
        <v>95</v>
      </c>
      <c r="CY5" s="99" t="s">
        <v>96</v>
      </c>
      <c r="CZ5" s="99" t="s">
        <v>97</v>
      </c>
      <c r="DA5" s="99" t="s">
        <v>98</v>
      </c>
      <c r="DB5" s="99" t="s">
        <v>99</v>
      </c>
      <c r="DC5" s="99" t="s">
        <v>100</v>
      </c>
      <c r="DD5" s="99" t="s">
        <v>76</v>
      </c>
      <c r="DE5" s="99" t="s">
        <v>101</v>
      </c>
      <c r="DF5" s="99" t="s">
        <v>102</v>
      </c>
      <c r="DG5" s="99" t="s">
        <v>80</v>
      </c>
      <c r="DH5" s="99" t="s">
        <v>103</v>
      </c>
      <c r="DI5" s="130"/>
      <c r="DJ5" s="130"/>
      <c r="DK5" s="99" t="s">
        <v>95</v>
      </c>
      <c r="DL5" s="99" t="s">
        <v>96</v>
      </c>
      <c r="DM5" s="99" t="s">
        <v>97</v>
      </c>
      <c r="DN5" s="99" t="s">
        <v>98</v>
      </c>
      <c r="DO5" s="99" t="s">
        <v>99</v>
      </c>
      <c r="DP5" s="99" t="s">
        <v>100</v>
      </c>
      <c r="DQ5" s="99" t="s">
        <v>76</v>
      </c>
      <c r="DR5" s="99" t="s">
        <v>101</v>
      </c>
      <c r="DS5" s="99" t="s">
        <v>102</v>
      </c>
      <c r="DT5" s="99" t="s">
        <v>80</v>
      </c>
      <c r="DU5" s="99" t="s">
        <v>61</v>
      </c>
      <c r="DV5" s="99" t="s">
        <v>95</v>
      </c>
      <c r="DW5" s="99" t="s">
        <v>96</v>
      </c>
      <c r="DX5" s="99" t="s">
        <v>97</v>
      </c>
      <c r="DY5" s="99" t="s">
        <v>98</v>
      </c>
      <c r="DZ5" s="99" t="s">
        <v>99</v>
      </c>
      <c r="EA5" s="99" t="s">
        <v>100</v>
      </c>
      <c r="EB5" s="99" t="s">
        <v>76</v>
      </c>
      <c r="EC5" s="99" t="s">
        <v>101</v>
      </c>
      <c r="ED5" s="99" t="s">
        <v>102</v>
      </c>
      <c r="EE5" s="99" t="s">
        <v>80</v>
      </c>
      <c r="EF5" s="99" t="s">
        <v>103</v>
      </c>
      <c r="EG5" s="99" t="s">
        <v>104</v>
      </c>
      <c r="EH5" s="99" t="s">
        <v>105</v>
      </c>
      <c r="EI5" s="99" t="s">
        <v>106</v>
      </c>
      <c r="EJ5" s="99" t="s">
        <v>107</v>
      </c>
      <c r="EK5" s="99" t="s">
        <v>108</v>
      </c>
      <c r="EL5" s="99" t="s">
        <v>67</v>
      </c>
      <c r="EM5" s="99" t="s">
        <v>109</v>
      </c>
      <c r="EN5" s="99" t="s">
        <v>110</v>
      </c>
      <c r="EO5" s="99" t="s">
        <v>111</v>
      </c>
      <c r="EP5" s="99" t="s">
        <v>112</v>
      </c>
    </row>
    <row r="6" spans="1:146" s="88" customFormat="1">
      <c r="A6" s="89" t="s">
        <v>113</v>
      </c>
      <c r="B6" s="94">
        <f t="shared" ref="B6:G6" si="1">B8</f>
        <v>2020</v>
      </c>
      <c r="C6" s="94">
        <f t="shared" si="1"/>
        <v>342157</v>
      </c>
      <c r="D6" s="94">
        <f t="shared" si="1"/>
        <v>47</v>
      </c>
      <c r="E6" s="94">
        <f t="shared" si="1"/>
        <v>11</v>
      </c>
      <c r="F6" s="94">
        <f t="shared" si="1"/>
        <v>1</v>
      </c>
      <c r="G6" s="94">
        <f t="shared" si="1"/>
        <v>1</v>
      </c>
      <c r="H6" s="94" t="str">
        <f>SUBSTITUTE(H8,"　","")</f>
        <v>広島県江田島市</v>
      </c>
      <c r="I6" s="94" t="str">
        <f t="shared" ref="I6:X6" si="2">I8</f>
        <v>シーサイド温泉のうみ　サンビーチおきみ（ウミノス）</v>
      </c>
      <c r="J6" s="94" t="str">
        <f t="shared" si="2"/>
        <v>法非適用</v>
      </c>
      <c r="K6" s="94" t="str">
        <f t="shared" si="2"/>
        <v>観光施設事業</v>
      </c>
      <c r="L6" s="94" t="str">
        <f t="shared" si="2"/>
        <v>休養宿泊施設</v>
      </c>
      <c r="M6" s="94" t="str">
        <f t="shared" si="2"/>
        <v>Ａ１Ｂ２</v>
      </c>
      <c r="N6" s="94" t="str">
        <f t="shared" si="2"/>
        <v>非設置</v>
      </c>
      <c r="O6" s="102" t="str">
        <f t="shared" si="2"/>
        <v>該当数値なし</v>
      </c>
      <c r="P6" s="102" t="str">
        <f t="shared" si="2"/>
        <v>該当数値なし</v>
      </c>
      <c r="Q6" s="105">
        <f t="shared" si="2"/>
        <v>3502</v>
      </c>
      <c r="R6" s="107">
        <f t="shared" si="2"/>
        <v>48</v>
      </c>
      <c r="S6" s="108">
        <f t="shared" si="2"/>
        <v>12780</v>
      </c>
      <c r="T6" s="94" t="str">
        <f t="shared" si="2"/>
        <v>利用料金制</v>
      </c>
      <c r="U6" s="102">
        <f t="shared" si="2"/>
        <v>80</v>
      </c>
      <c r="V6" s="94" t="str">
        <f t="shared" si="2"/>
        <v>無</v>
      </c>
      <c r="W6" s="111">
        <f t="shared" si="2"/>
        <v>95.5</v>
      </c>
      <c r="X6" s="94" t="str">
        <f t="shared" si="2"/>
        <v>有</v>
      </c>
      <c r="Y6" s="115">
        <f t="shared" ref="Y6:AH6" si="3">IF(Y8="-",NA(),Y8)</f>
        <v>22.8</v>
      </c>
      <c r="Z6" s="115">
        <f t="shared" si="3"/>
        <v>68.900000000000006</v>
      </c>
      <c r="AA6" s="115">
        <f t="shared" si="3"/>
        <v>99.9</v>
      </c>
      <c r="AB6" s="115">
        <f t="shared" si="3"/>
        <v>100</v>
      </c>
      <c r="AC6" s="115">
        <f t="shared" si="3"/>
        <v>100</v>
      </c>
      <c r="AD6" s="115">
        <f t="shared" si="3"/>
        <v>93.2</v>
      </c>
      <c r="AE6" s="115">
        <f t="shared" si="3"/>
        <v>95.5</v>
      </c>
      <c r="AF6" s="115">
        <f t="shared" si="3"/>
        <v>96.2</v>
      </c>
      <c r="AG6" s="115">
        <f t="shared" si="3"/>
        <v>93.7</v>
      </c>
      <c r="AH6" s="115">
        <f t="shared" si="3"/>
        <v>89.8</v>
      </c>
      <c r="AI6" s="115" t="str">
        <f>IF(AI8="-","【-】","【"&amp;SUBSTITUTE(TEXT(AI8,"#,##0.0"),"-","△")&amp;"】")</f>
        <v>【86.6】</v>
      </c>
      <c r="AJ6" s="115">
        <f t="shared" ref="AJ6:AS6" si="4">IF(AJ8="-",NA(),AJ8)</f>
        <v>99.1</v>
      </c>
      <c r="AK6" s="115">
        <f t="shared" si="4"/>
        <v>4.9000000000000004</v>
      </c>
      <c r="AL6" s="115">
        <f t="shared" si="4"/>
        <v>61.6</v>
      </c>
      <c r="AM6" s="115">
        <f t="shared" si="4"/>
        <v>30</v>
      </c>
      <c r="AN6" s="115">
        <f t="shared" si="4"/>
        <v>86.9</v>
      </c>
      <c r="AO6" s="115">
        <f t="shared" si="4"/>
        <v>23</v>
      </c>
      <c r="AP6" s="115">
        <f t="shared" si="4"/>
        <v>18.5</v>
      </c>
      <c r="AQ6" s="115">
        <f t="shared" si="4"/>
        <v>26.5</v>
      </c>
      <c r="AR6" s="115">
        <f t="shared" si="4"/>
        <v>19.600000000000001</v>
      </c>
      <c r="AS6" s="115">
        <f t="shared" si="4"/>
        <v>34.5</v>
      </c>
      <c r="AT6" s="115" t="str">
        <f>IF(AT8="-","【-】","【"&amp;SUBSTITUTE(TEXT(AT8,"#,##0.0"),"-","△")&amp;"】")</f>
        <v>【33.7】</v>
      </c>
      <c r="AU6" s="105">
        <f t="shared" ref="AU6:BD6" si="5">IF(AU8="-",NA(),AU8)</f>
        <v>901</v>
      </c>
      <c r="AV6" s="105">
        <f t="shared" si="5"/>
        <v>2077</v>
      </c>
      <c r="AW6" s="105">
        <f t="shared" si="5"/>
        <v>7202</v>
      </c>
      <c r="AX6" s="105">
        <f t="shared" si="5"/>
        <v>8422</v>
      </c>
      <c r="AY6" s="105">
        <f t="shared" si="5"/>
        <v>3634</v>
      </c>
      <c r="AZ6" s="105">
        <f t="shared" si="5"/>
        <v>3437</v>
      </c>
      <c r="BA6" s="105">
        <f t="shared" si="5"/>
        <v>2595</v>
      </c>
      <c r="BB6" s="105">
        <f t="shared" si="5"/>
        <v>3770</v>
      </c>
      <c r="BC6" s="105">
        <f t="shared" si="5"/>
        <v>3136</v>
      </c>
      <c r="BD6" s="105">
        <f t="shared" si="5"/>
        <v>173130</v>
      </c>
      <c r="BE6" s="105" t="str">
        <f>IF(BE8="-","【-】","【"&amp;SUBSTITUTE(TEXT(BE8,"#,##0"),"-","△")&amp;"】")</f>
        <v>【1,475,862】</v>
      </c>
      <c r="BF6" s="115">
        <f t="shared" ref="BF6:BO6" si="6">IF(BF8="-",NA(),BF8)</f>
        <v>26.4</v>
      </c>
      <c r="BG6" s="115">
        <f t="shared" si="6"/>
        <v>26.5</v>
      </c>
      <c r="BH6" s="115">
        <f t="shared" si="6"/>
        <v>12.8</v>
      </c>
      <c r="BI6" s="115">
        <f t="shared" si="6"/>
        <v>16</v>
      </c>
      <c r="BJ6" s="115">
        <f t="shared" si="6"/>
        <v>19.399999999999999</v>
      </c>
      <c r="BK6" s="115">
        <f t="shared" si="6"/>
        <v>24</v>
      </c>
      <c r="BL6" s="115">
        <f t="shared" si="6"/>
        <v>25</v>
      </c>
      <c r="BM6" s="115">
        <f t="shared" si="6"/>
        <v>22.7</v>
      </c>
      <c r="BN6" s="115">
        <f t="shared" si="6"/>
        <v>18.600000000000001</v>
      </c>
      <c r="BO6" s="115">
        <f t="shared" si="6"/>
        <v>11.5</v>
      </c>
      <c r="BP6" s="115" t="str">
        <f>IF(BP8="-","【-】","【"&amp;SUBSTITUTE(TEXT(BP8,"#,##0.0"),"-","△")&amp;"】")</f>
        <v>【10.1】</v>
      </c>
      <c r="BQ6" s="115">
        <f t="shared" ref="BQ6:BZ6" si="7">IF(BQ8="-",NA(),BQ8)</f>
        <v>0</v>
      </c>
      <c r="BR6" s="115">
        <f t="shared" si="7"/>
        <v>8</v>
      </c>
      <c r="BS6" s="115">
        <f t="shared" si="7"/>
        <v>18.399999999999999</v>
      </c>
      <c r="BT6" s="115">
        <f t="shared" si="7"/>
        <v>32.5</v>
      </c>
      <c r="BU6" s="115">
        <f t="shared" si="7"/>
        <v>35.9</v>
      </c>
      <c r="BV6" s="115">
        <f t="shared" si="7"/>
        <v>35.200000000000003</v>
      </c>
      <c r="BW6" s="115">
        <f t="shared" si="7"/>
        <v>36.299999999999997</v>
      </c>
      <c r="BX6" s="115">
        <f t="shared" si="7"/>
        <v>37.200000000000003</v>
      </c>
      <c r="BY6" s="115">
        <f t="shared" si="7"/>
        <v>35.799999999999997</v>
      </c>
      <c r="BZ6" s="115">
        <f t="shared" si="7"/>
        <v>267.7</v>
      </c>
      <c r="CA6" s="115" t="str">
        <f>IF(CA8="-","【-】","【"&amp;SUBSTITUTE(TEXT(CA8,"#,##0.0"),"-","△")&amp;"】")</f>
        <v>【170.8】</v>
      </c>
      <c r="CB6" s="115">
        <f t="shared" ref="CB6:CK6" si="8">IF(CB8="-",NA(),CB8)</f>
        <v>0</v>
      </c>
      <c r="CC6" s="115">
        <f t="shared" si="8"/>
        <v>-25.1</v>
      </c>
      <c r="CD6" s="115">
        <f t="shared" si="8"/>
        <v>85.5</v>
      </c>
      <c r="CE6" s="115">
        <f t="shared" si="8"/>
        <v>68.7</v>
      </c>
      <c r="CF6" s="115">
        <f t="shared" si="8"/>
        <v>81.7</v>
      </c>
      <c r="CG6" s="115">
        <f t="shared" si="8"/>
        <v>-18.8</v>
      </c>
      <c r="CH6" s="115">
        <f t="shared" si="8"/>
        <v>-36.9</v>
      </c>
      <c r="CI6" s="115">
        <f t="shared" si="8"/>
        <v>-54.2</v>
      </c>
      <c r="CJ6" s="115">
        <f t="shared" si="8"/>
        <v>-15.3</v>
      </c>
      <c r="CK6" s="115">
        <f t="shared" si="8"/>
        <v>-73.3</v>
      </c>
      <c r="CL6" s="115" t="str">
        <f>IF(CL8="-","【-】","【"&amp;SUBSTITUTE(TEXT(CL8,"#,##0.0"),"-","△")&amp;"】")</f>
        <v>【△121.1】</v>
      </c>
      <c r="CM6" s="105">
        <f t="shared" ref="CM6:CV6" si="9">IF(CM8="-",NA(),CM8)</f>
        <v>-10434</v>
      </c>
      <c r="CN6" s="105">
        <f t="shared" si="9"/>
        <v>-30391</v>
      </c>
      <c r="CO6" s="105">
        <f t="shared" si="9"/>
        <v>-16827</v>
      </c>
      <c r="CP6" s="105">
        <f t="shared" si="9"/>
        <v>-24719</v>
      </c>
      <c r="CQ6" s="105">
        <f t="shared" si="9"/>
        <v>-12369</v>
      </c>
      <c r="CR6" s="105">
        <f t="shared" si="9"/>
        <v>-8684</v>
      </c>
      <c r="CS6" s="105">
        <f t="shared" si="9"/>
        <v>-9820</v>
      </c>
      <c r="CT6" s="105">
        <f t="shared" si="9"/>
        <v>-10800</v>
      </c>
      <c r="CU6" s="105">
        <f t="shared" si="9"/>
        <v>-16698</v>
      </c>
      <c r="CV6" s="105">
        <f t="shared" si="9"/>
        <v>410267</v>
      </c>
      <c r="CW6" s="105" t="str">
        <f>IF(CW8="-","【-】","【"&amp;SUBSTITUTE(TEXT(CW8,"#,##0"),"-","△")&amp;"】")</f>
        <v>【△29,447】</v>
      </c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 t="s">
        <v>114</v>
      </c>
      <c r="DI6" s="107">
        <f>DI8</f>
        <v>259443</v>
      </c>
      <c r="DJ6" s="107">
        <f>DJ8</f>
        <v>0</v>
      </c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 t="s">
        <v>114</v>
      </c>
      <c r="DV6" s="115">
        <f t="shared" ref="DV6:EE6" si="10">IF(DV8="-",NA(),DV8)</f>
        <v>0</v>
      </c>
      <c r="DW6" s="115">
        <f t="shared" si="10"/>
        <v>0</v>
      </c>
      <c r="DX6" s="115">
        <f t="shared" si="10"/>
        <v>0</v>
      </c>
      <c r="DY6" s="115">
        <f t="shared" si="10"/>
        <v>0</v>
      </c>
      <c r="DZ6" s="115">
        <f t="shared" si="10"/>
        <v>0</v>
      </c>
      <c r="EA6" s="115">
        <f t="shared" si="10"/>
        <v>47.5</v>
      </c>
      <c r="EB6" s="115">
        <f t="shared" si="10"/>
        <v>555.79999999999995</v>
      </c>
      <c r="EC6" s="115">
        <f t="shared" si="10"/>
        <v>536.70000000000005</v>
      </c>
      <c r="ED6" s="115">
        <f t="shared" si="10"/>
        <v>21.2</v>
      </c>
      <c r="EE6" s="115">
        <f t="shared" si="10"/>
        <v>105.5</v>
      </c>
      <c r="EF6" s="115" t="str">
        <f>IF(EF8="-","【-】","【"&amp;SUBSTITUTE(TEXT(EF8,"#,##0.0"),"-","△")&amp;"】")</f>
        <v>【107.3】</v>
      </c>
      <c r="EG6" s="134">
        <f t="shared" ref="EG6:EP6" si="11">IF(EG8="-",NA(),EG8)</f>
        <v>2.8999999999999998e-003</v>
      </c>
      <c r="EH6" s="134">
        <f t="shared" si="11"/>
        <v>2.8999999999999998e-003</v>
      </c>
      <c r="EI6" s="134">
        <f t="shared" si="11"/>
        <v>2.0000000000000001e-004</v>
      </c>
      <c r="EJ6" s="134">
        <f t="shared" si="11"/>
        <v>2.9999999999999997e-004</v>
      </c>
      <c r="EK6" s="134">
        <f t="shared" si="11"/>
        <v>5.0000000000000001e-004</v>
      </c>
      <c r="EL6" s="134">
        <f t="shared" si="11"/>
        <v>3.7000000000000002e-003</v>
      </c>
      <c r="EM6" s="134">
        <f t="shared" si="11"/>
        <v>4.5999999999999999e-003</v>
      </c>
      <c r="EN6" s="134">
        <f t="shared" si="11"/>
        <v>0</v>
      </c>
      <c r="EO6" s="134">
        <f t="shared" si="11"/>
        <v>4.0000000000000002e-004</v>
      </c>
      <c r="EP6" s="134">
        <f t="shared" si="11"/>
        <v>4.0000000000000002e-004</v>
      </c>
    </row>
    <row r="7" spans="1:146" s="88" customFormat="1">
      <c r="A7" s="89" t="s">
        <v>35</v>
      </c>
      <c r="B7" s="94">
        <f t="shared" ref="B7:AH7" si="12">B8</f>
        <v>2020</v>
      </c>
      <c r="C7" s="94">
        <f t="shared" si="12"/>
        <v>342157</v>
      </c>
      <c r="D7" s="94">
        <f t="shared" si="12"/>
        <v>47</v>
      </c>
      <c r="E7" s="94">
        <f t="shared" si="12"/>
        <v>11</v>
      </c>
      <c r="F7" s="94">
        <f t="shared" si="12"/>
        <v>1</v>
      </c>
      <c r="G7" s="94">
        <f t="shared" si="12"/>
        <v>1</v>
      </c>
      <c r="H7" s="94" t="str">
        <f t="shared" si="12"/>
        <v>広島県　江田島市</v>
      </c>
      <c r="I7" s="94" t="str">
        <f t="shared" si="12"/>
        <v>シーサイド温泉のうみ　サンビーチおきみ（ウミノス）</v>
      </c>
      <c r="J7" s="94" t="str">
        <f t="shared" si="12"/>
        <v>法非適用</v>
      </c>
      <c r="K7" s="94" t="str">
        <f t="shared" si="12"/>
        <v>観光施設事業</v>
      </c>
      <c r="L7" s="94" t="str">
        <f t="shared" si="12"/>
        <v>休養宿泊施設</v>
      </c>
      <c r="M7" s="94" t="str">
        <f t="shared" si="12"/>
        <v>Ａ１Ｂ２</v>
      </c>
      <c r="N7" s="94" t="str">
        <f t="shared" si="12"/>
        <v>非設置</v>
      </c>
      <c r="O7" s="102" t="str">
        <f t="shared" si="12"/>
        <v>該当数値なし</v>
      </c>
      <c r="P7" s="102" t="str">
        <f t="shared" si="12"/>
        <v>該当数値なし</v>
      </c>
      <c r="Q7" s="105">
        <f t="shared" si="12"/>
        <v>3502</v>
      </c>
      <c r="R7" s="107">
        <f t="shared" si="12"/>
        <v>48</v>
      </c>
      <c r="S7" s="108">
        <f t="shared" si="12"/>
        <v>12780</v>
      </c>
      <c r="T7" s="94" t="str">
        <f t="shared" si="12"/>
        <v>利用料金制</v>
      </c>
      <c r="U7" s="102">
        <f t="shared" si="12"/>
        <v>80</v>
      </c>
      <c r="V7" s="94" t="str">
        <f t="shared" si="12"/>
        <v>無</v>
      </c>
      <c r="W7" s="111">
        <f t="shared" si="12"/>
        <v>95.5</v>
      </c>
      <c r="X7" s="94" t="str">
        <f t="shared" si="12"/>
        <v>有</v>
      </c>
      <c r="Y7" s="115">
        <f t="shared" si="12"/>
        <v>22.8</v>
      </c>
      <c r="Z7" s="115">
        <f t="shared" si="12"/>
        <v>68.900000000000006</v>
      </c>
      <c r="AA7" s="115">
        <f t="shared" si="12"/>
        <v>99.9</v>
      </c>
      <c r="AB7" s="115">
        <f t="shared" si="12"/>
        <v>100</v>
      </c>
      <c r="AC7" s="115">
        <f t="shared" si="12"/>
        <v>100</v>
      </c>
      <c r="AD7" s="115">
        <f t="shared" si="12"/>
        <v>93.2</v>
      </c>
      <c r="AE7" s="115">
        <f t="shared" si="12"/>
        <v>95.5</v>
      </c>
      <c r="AF7" s="115">
        <f t="shared" si="12"/>
        <v>96.2</v>
      </c>
      <c r="AG7" s="115">
        <f t="shared" si="12"/>
        <v>93.7</v>
      </c>
      <c r="AH7" s="115">
        <f t="shared" si="12"/>
        <v>89.8</v>
      </c>
      <c r="AI7" s="115"/>
      <c r="AJ7" s="115">
        <f t="shared" ref="AJ7:AS7" si="13">AJ8</f>
        <v>99.1</v>
      </c>
      <c r="AK7" s="115">
        <f t="shared" si="13"/>
        <v>4.9000000000000004</v>
      </c>
      <c r="AL7" s="115">
        <f t="shared" si="13"/>
        <v>61.6</v>
      </c>
      <c r="AM7" s="115">
        <f t="shared" si="13"/>
        <v>30</v>
      </c>
      <c r="AN7" s="115">
        <f t="shared" si="13"/>
        <v>86.9</v>
      </c>
      <c r="AO7" s="115">
        <f t="shared" si="13"/>
        <v>23</v>
      </c>
      <c r="AP7" s="115">
        <f t="shared" si="13"/>
        <v>18.5</v>
      </c>
      <c r="AQ7" s="115">
        <f t="shared" si="13"/>
        <v>26.5</v>
      </c>
      <c r="AR7" s="115">
        <f t="shared" si="13"/>
        <v>19.600000000000001</v>
      </c>
      <c r="AS7" s="115">
        <f t="shared" si="13"/>
        <v>34.5</v>
      </c>
      <c r="AT7" s="115"/>
      <c r="AU7" s="105">
        <f t="shared" ref="AU7:BD7" si="14">AU8</f>
        <v>901</v>
      </c>
      <c r="AV7" s="105">
        <f t="shared" si="14"/>
        <v>2077</v>
      </c>
      <c r="AW7" s="105">
        <f t="shared" si="14"/>
        <v>7202</v>
      </c>
      <c r="AX7" s="105">
        <f t="shared" si="14"/>
        <v>8422</v>
      </c>
      <c r="AY7" s="105">
        <f t="shared" si="14"/>
        <v>3634</v>
      </c>
      <c r="AZ7" s="105">
        <f t="shared" si="14"/>
        <v>3437</v>
      </c>
      <c r="BA7" s="105">
        <f t="shared" si="14"/>
        <v>2595</v>
      </c>
      <c r="BB7" s="105">
        <f t="shared" si="14"/>
        <v>3770</v>
      </c>
      <c r="BC7" s="105">
        <f t="shared" si="14"/>
        <v>3136</v>
      </c>
      <c r="BD7" s="105">
        <f t="shared" si="14"/>
        <v>173130</v>
      </c>
      <c r="BE7" s="105"/>
      <c r="BF7" s="115">
        <f t="shared" ref="BF7:BO7" si="15">BF8</f>
        <v>26.4</v>
      </c>
      <c r="BG7" s="115">
        <f t="shared" si="15"/>
        <v>26.5</v>
      </c>
      <c r="BH7" s="115">
        <f t="shared" si="15"/>
        <v>12.8</v>
      </c>
      <c r="BI7" s="115">
        <f t="shared" si="15"/>
        <v>16</v>
      </c>
      <c r="BJ7" s="115">
        <f t="shared" si="15"/>
        <v>19.399999999999999</v>
      </c>
      <c r="BK7" s="115">
        <f t="shared" si="15"/>
        <v>24</v>
      </c>
      <c r="BL7" s="115">
        <f t="shared" si="15"/>
        <v>25</v>
      </c>
      <c r="BM7" s="115">
        <f t="shared" si="15"/>
        <v>22.7</v>
      </c>
      <c r="BN7" s="115">
        <f t="shared" si="15"/>
        <v>18.600000000000001</v>
      </c>
      <c r="BO7" s="115">
        <f t="shared" si="15"/>
        <v>11.5</v>
      </c>
      <c r="BP7" s="115"/>
      <c r="BQ7" s="115">
        <f t="shared" ref="BQ7:BZ7" si="16">BQ8</f>
        <v>0</v>
      </c>
      <c r="BR7" s="115">
        <f t="shared" si="16"/>
        <v>8</v>
      </c>
      <c r="BS7" s="115">
        <f t="shared" si="16"/>
        <v>18.399999999999999</v>
      </c>
      <c r="BT7" s="115">
        <f t="shared" si="16"/>
        <v>32.5</v>
      </c>
      <c r="BU7" s="115">
        <f t="shared" si="16"/>
        <v>35.9</v>
      </c>
      <c r="BV7" s="115">
        <f t="shared" si="16"/>
        <v>35.200000000000003</v>
      </c>
      <c r="BW7" s="115">
        <f t="shared" si="16"/>
        <v>36.299999999999997</v>
      </c>
      <c r="BX7" s="115">
        <f t="shared" si="16"/>
        <v>37.200000000000003</v>
      </c>
      <c r="BY7" s="115">
        <f t="shared" si="16"/>
        <v>35.799999999999997</v>
      </c>
      <c r="BZ7" s="115">
        <f t="shared" si="16"/>
        <v>267.7</v>
      </c>
      <c r="CA7" s="115"/>
      <c r="CB7" s="115">
        <f t="shared" ref="CB7:CK7" si="17">CB8</f>
        <v>0</v>
      </c>
      <c r="CC7" s="115">
        <f t="shared" si="17"/>
        <v>-25.1</v>
      </c>
      <c r="CD7" s="115">
        <f t="shared" si="17"/>
        <v>85.5</v>
      </c>
      <c r="CE7" s="115">
        <f t="shared" si="17"/>
        <v>68.7</v>
      </c>
      <c r="CF7" s="115">
        <f t="shared" si="17"/>
        <v>81.7</v>
      </c>
      <c r="CG7" s="115">
        <f t="shared" si="17"/>
        <v>-18.8</v>
      </c>
      <c r="CH7" s="115">
        <f t="shared" si="17"/>
        <v>-36.9</v>
      </c>
      <c r="CI7" s="115">
        <f t="shared" si="17"/>
        <v>-54.2</v>
      </c>
      <c r="CJ7" s="115">
        <f t="shared" si="17"/>
        <v>-15.3</v>
      </c>
      <c r="CK7" s="115">
        <f t="shared" si="17"/>
        <v>-73.3</v>
      </c>
      <c r="CL7" s="115"/>
      <c r="CM7" s="105">
        <f t="shared" ref="CM7:CV7" si="18">CM8</f>
        <v>-10434</v>
      </c>
      <c r="CN7" s="105">
        <f t="shared" si="18"/>
        <v>-30391</v>
      </c>
      <c r="CO7" s="105">
        <f t="shared" si="18"/>
        <v>-16827</v>
      </c>
      <c r="CP7" s="105">
        <f t="shared" si="18"/>
        <v>-24719</v>
      </c>
      <c r="CQ7" s="105">
        <f t="shared" si="18"/>
        <v>-12369</v>
      </c>
      <c r="CR7" s="105">
        <f t="shared" si="18"/>
        <v>-8684</v>
      </c>
      <c r="CS7" s="105">
        <f t="shared" si="18"/>
        <v>-9820</v>
      </c>
      <c r="CT7" s="105">
        <f t="shared" si="18"/>
        <v>-10800</v>
      </c>
      <c r="CU7" s="105">
        <f t="shared" si="18"/>
        <v>-16698</v>
      </c>
      <c r="CV7" s="105">
        <f t="shared" si="18"/>
        <v>410267</v>
      </c>
      <c r="CW7" s="105"/>
      <c r="CX7" s="115" t="s">
        <v>114</v>
      </c>
      <c r="CY7" s="115" t="s">
        <v>114</v>
      </c>
      <c r="CZ7" s="115" t="s">
        <v>114</v>
      </c>
      <c r="DA7" s="115" t="s">
        <v>114</v>
      </c>
      <c r="DB7" s="115" t="s">
        <v>114</v>
      </c>
      <c r="DC7" s="115" t="s">
        <v>114</v>
      </c>
      <c r="DD7" s="115" t="s">
        <v>114</v>
      </c>
      <c r="DE7" s="115" t="s">
        <v>114</v>
      </c>
      <c r="DF7" s="115" t="s">
        <v>114</v>
      </c>
      <c r="DG7" s="115" t="s">
        <v>114</v>
      </c>
      <c r="DH7" s="115"/>
      <c r="DI7" s="107">
        <f>DI8</f>
        <v>259443</v>
      </c>
      <c r="DJ7" s="107">
        <f>DJ8</f>
        <v>0</v>
      </c>
      <c r="DK7" s="115" t="s">
        <v>114</v>
      </c>
      <c r="DL7" s="115" t="s">
        <v>114</v>
      </c>
      <c r="DM7" s="115" t="s">
        <v>114</v>
      </c>
      <c r="DN7" s="115" t="s">
        <v>114</v>
      </c>
      <c r="DO7" s="115" t="s">
        <v>114</v>
      </c>
      <c r="DP7" s="115" t="s">
        <v>114</v>
      </c>
      <c r="DQ7" s="115" t="s">
        <v>114</v>
      </c>
      <c r="DR7" s="115" t="s">
        <v>114</v>
      </c>
      <c r="DS7" s="115" t="s">
        <v>114</v>
      </c>
      <c r="DT7" s="115" t="s">
        <v>114</v>
      </c>
      <c r="DU7" s="115"/>
      <c r="DV7" s="115">
        <f t="shared" ref="DV7:EE7" si="19">DV8</f>
        <v>0</v>
      </c>
      <c r="DW7" s="115">
        <f t="shared" si="19"/>
        <v>0</v>
      </c>
      <c r="DX7" s="115">
        <f t="shared" si="19"/>
        <v>0</v>
      </c>
      <c r="DY7" s="115">
        <f t="shared" si="19"/>
        <v>0</v>
      </c>
      <c r="DZ7" s="115">
        <f t="shared" si="19"/>
        <v>0</v>
      </c>
      <c r="EA7" s="115">
        <f t="shared" si="19"/>
        <v>47.5</v>
      </c>
      <c r="EB7" s="115">
        <f t="shared" si="19"/>
        <v>555.79999999999995</v>
      </c>
      <c r="EC7" s="115">
        <f t="shared" si="19"/>
        <v>536.70000000000005</v>
      </c>
      <c r="ED7" s="115">
        <f t="shared" si="19"/>
        <v>21.2</v>
      </c>
      <c r="EE7" s="115">
        <f t="shared" si="19"/>
        <v>105.5</v>
      </c>
      <c r="EF7" s="115"/>
      <c r="EG7" s="134"/>
      <c r="EH7" s="134"/>
      <c r="EI7" s="134"/>
      <c r="EJ7" s="134"/>
      <c r="EK7" s="134"/>
      <c r="EL7" s="134"/>
      <c r="EM7" s="134"/>
      <c r="EN7" s="134"/>
      <c r="EO7" s="134"/>
      <c r="EP7" s="134"/>
    </row>
    <row r="8" spans="1:146" s="88" customFormat="1">
      <c r="A8" s="89"/>
      <c r="B8" s="95">
        <v>2020</v>
      </c>
      <c r="C8" s="95">
        <v>342157</v>
      </c>
      <c r="D8" s="95">
        <v>47</v>
      </c>
      <c r="E8" s="95">
        <v>11</v>
      </c>
      <c r="F8" s="95">
        <v>1</v>
      </c>
      <c r="G8" s="95">
        <v>1</v>
      </c>
      <c r="H8" s="95" t="s">
        <v>115</v>
      </c>
      <c r="I8" s="95" t="s">
        <v>116</v>
      </c>
      <c r="J8" s="95" t="s">
        <v>117</v>
      </c>
      <c r="K8" s="95" t="s">
        <v>118</v>
      </c>
      <c r="L8" s="95" t="s">
        <v>119</v>
      </c>
      <c r="M8" s="95" t="s">
        <v>129</v>
      </c>
      <c r="N8" s="95" t="s">
        <v>29</v>
      </c>
      <c r="O8" s="103" t="s">
        <v>120</v>
      </c>
      <c r="P8" s="103" t="s">
        <v>120</v>
      </c>
      <c r="Q8" s="106">
        <v>3502</v>
      </c>
      <c r="R8" s="106">
        <v>48</v>
      </c>
      <c r="S8" s="109">
        <v>12780</v>
      </c>
      <c r="T8" s="95" t="s">
        <v>121</v>
      </c>
      <c r="U8" s="103">
        <v>80</v>
      </c>
      <c r="V8" s="95" t="s">
        <v>122</v>
      </c>
      <c r="W8" s="112">
        <v>95.5</v>
      </c>
      <c r="X8" s="95" t="s">
        <v>123</v>
      </c>
      <c r="Y8" s="116">
        <v>22.8</v>
      </c>
      <c r="Z8" s="116">
        <v>68.900000000000006</v>
      </c>
      <c r="AA8" s="116">
        <v>99.9</v>
      </c>
      <c r="AB8" s="116">
        <v>100</v>
      </c>
      <c r="AC8" s="116">
        <v>100</v>
      </c>
      <c r="AD8" s="116">
        <v>93.2</v>
      </c>
      <c r="AE8" s="116">
        <v>95.5</v>
      </c>
      <c r="AF8" s="116">
        <v>96.2</v>
      </c>
      <c r="AG8" s="116">
        <v>93.7</v>
      </c>
      <c r="AH8" s="116">
        <v>89.8</v>
      </c>
      <c r="AI8" s="116">
        <v>86.6</v>
      </c>
      <c r="AJ8" s="116">
        <v>99.1</v>
      </c>
      <c r="AK8" s="116">
        <v>4.9000000000000004</v>
      </c>
      <c r="AL8" s="116">
        <v>61.6</v>
      </c>
      <c r="AM8" s="116">
        <v>30</v>
      </c>
      <c r="AN8" s="116">
        <v>86.9</v>
      </c>
      <c r="AO8" s="116">
        <v>23</v>
      </c>
      <c r="AP8" s="116">
        <v>18.5</v>
      </c>
      <c r="AQ8" s="116">
        <v>26.5</v>
      </c>
      <c r="AR8" s="116">
        <v>19.600000000000001</v>
      </c>
      <c r="AS8" s="116">
        <v>34.5</v>
      </c>
      <c r="AT8" s="116">
        <v>33.700000000000003</v>
      </c>
      <c r="AU8" s="123">
        <v>901</v>
      </c>
      <c r="AV8" s="123">
        <v>2077</v>
      </c>
      <c r="AW8" s="123">
        <v>7202</v>
      </c>
      <c r="AX8" s="123">
        <v>8422</v>
      </c>
      <c r="AY8" s="123">
        <v>3634</v>
      </c>
      <c r="AZ8" s="123">
        <v>3437</v>
      </c>
      <c r="BA8" s="123">
        <v>2595</v>
      </c>
      <c r="BB8" s="123">
        <v>3770</v>
      </c>
      <c r="BC8" s="123">
        <v>3136</v>
      </c>
      <c r="BD8" s="123">
        <v>173130</v>
      </c>
      <c r="BE8" s="123">
        <v>1475862</v>
      </c>
      <c r="BF8" s="116">
        <v>26.4</v>
      </c>
      <c r="BG8" s="116">
        <v>26.5</v>
      </c>
      <c r="BH8" s="116">
        <v>12.8</v>
      </c>
      <c r="BI8" s="116">
        <v>16</v>
      </c>
      <c r="BJ8" s="116">
        <v>19.399999999999999</v>
      </c>
      <c r="BK8" s="116">
        <v>24</v>
      </c>
      <c r="BL8" s="116">
        <v>25</v>
      </c>
      <c r="BM8" s="116">
        <v>22.7</v>
      </c>
      <c r="BN8" s="116">
        <v>18.600000000000001</v>
      </c>
      <c r="BO8" s="116">
        <v>11.5</v>
      </c>
      <c r="BP8" s="116">
        <v>10.1</v>
      </c>
      <c r="BQ8" s="116">
        <v>0</v>
      </c>
      <c r="BR8" s="116">
        <v>8</v>
      </c>
      <c r="BS8" s="116">
        <v>18.399999999999999</v>
      </c>
      <c r="BT8" s="116">
        <v>32.5</v>
      </c>
      <c r="BU8" s="116">
        <v>35.9</v>
      </c>
      <c r="BV8" s="116">
        <v>35.200000000000003</v>
      </c>
      <c r="BW8" s="116">
        <v>36.299999999999997</v>
      </c>
      <c r="BX8" s="116">
        <v>37.200000000000003</v>
      </c>
      <c r="BY8" s="116">
        <v>35.799999999999997</v>
      </c>
      <c r="BZ8" s="116">
        <v>267.7</v>
      </c>
      <c r="CA8" s="116">
        <v>170.8</v>
      </c>
      <c r="CB8" s="116">
        <v>0</v>
      </c>
      <c r="CC8" s="116">
        <v>-25.1</v>
      </c>
      <c r="CD8" s="116">
        <v>85.5</v>
      </c>
      <c r="CE8" s="125">
        <v>68.7</v>
      </c>
      <c r="CF8" s="125">
        <v>81.7</v>
      </c>
      <c r="CG8" s="116">
        <v>-18.8</v>
      </c>
      <c r="CH8" s="116">
        <v>-36.9</v>
      </c>
      <c r="CI8" s="116">
        <v>-54.2</v>
      </c>
      <c r="CJ8" s="116">
        <v>-15.3</v>
      </c>
      <c r="CK8" s="116">
        <v>-73.3</v>
      </c>
      <c r="CL8" s="116">
        <v>-121.1</v>
      </c>
      <c r="CM8" s="123">
        <v>-10434</v>
      </c>
      <c r="CN8" s="123">
        <v>-30391</v>
      </c>
      <c r="CO8" s="123">
        <v>-16827</v>
      </c>
      <c r="CP8" s="123">
        <v>-24719</v>
      </c>
      <c r="CQ8" s="123">
        <v>-12369</v>
      </c>
      <c r="CR8" s="123">
        <v>-8684</v>
      </c>
      <c r="CS8" s="123">
        <v>-9820</v>
      </c>
      <c r="CT8" s="123">
        <v>-10800</v>
      </c>
      <c r="CU8" s="123">
        <v>-16698</v>
      </c>
      <c r="CV8" s="123">
        <v>410267</v>
      </c>
      <c r="CW8" s="123">
        <v>-29447</v>
      </c>
      <c r="CX8" s="116" t="s">
        <v>51</v>
      </c>
      <c r="CY8" s="116" t="s">
        <v>51</v>
      </c>
      <c r="CZ8" s="116" t="s">
        <v>51</v>
      </c>
      <c r="DA8" s="116" t="s">
        <v>51</v>
      </c>
      <c r="DB8" s="116" t="s">
        <v>51</v>
      </c>
      <c r="DC8" s="116" t="s">
        <v>51</v>
      </c>
      <c r="DD8" s="116" t="s">
        <v>51</v>
      </c>
      <c r="DE8" s="116" t="s">
        <v>51</v>
      </c>
      <c r="DF8" s="116" t="s">
        <v>51</v>
      </c>
      <c r="DG8" s="116" t="s">
        <v>51</v>
      </c>
      <c r="DH8" s="116" t="s">
        <v>51</v>
      </c>
      <c r="DI8" s="106">
        <v>259443</v>
      </c>
      <c r="DJ8" s="106">
        <v>0</v>
      </c>
      <c r="DK8" s="116" t="s">
        <v>51</v>
      </c>
      <c r="DL8" s="116" t="s">
        <v>51</v>
      </c>
      <c r="DM8" s="116" t="s">
        <v>51</v>
      </c>
      <c r="DN8" s="116" t="s">
        <v>51</v>
      </c>
      <c r="DO8" s="116" t="s">
        <v>51</v>
      </c>
      <c r="DP8" s="116" t="s">
        <v>51</v>
      </c>
      <c r="DQ8" s="116" t="s">
        <v>51</v>
      </c>
      <c r="DR8" s="116" t="s">
        <v>51</v>
      </c>
      <c r="DS8" s="116" t="s">
        <v>51</v>
      </c>
      <c r="DT8" s="116" t="s">
        <v>51</v>
      </c>
      <c r="DU8" s="116" t="s">
        <v>51</v>
      </c>
      <c r="DV8" s="116">
        <v>0</v>
      </c>
      <c r="DW8" s="116">
        <v>0</v>
      </c>
      <c r="DX8" s="116">
        <v>0</v>
      </c>
      <c r="DY8" s="116">
        <v>0</v>
      </c>
      <c r="DZ8" s="116">
        <v>0</v>
      </c>
      <c r="EA8" s="116">
        <v>47.5</v>
      </c>
      <c r="EB8" s="116">
        <v>555.79999999999995</v>
      </c>
      <c r="EC8" s="116">
        <v>536.70000000000005</v>
      </c>
      <c r="ED8" s="116">
        <v>21.2</v>
      </c>
      <c r="EE8" s="116">
        <v>105.5</v>
      </c>
      <c r="EF8" s="116">
        <v>107.3</v>
      </c>
      <c r="EG8" s="95">
        <v>2.8999999999999998e-003</v>
      </c>
      <c r="EH8" s="135">
        <v>2.8999999999999998e-003</v>
      </c>
      <c r="EI8" s="135">
        <v>2.0000000000000001e-004</v>
      </c>
      <c r="EJ8" s="135">
        <v>2.9999999999999997e-004</v>
      </c>
      <c r="EK8" s="135">
        <v>5.0000000000000001e-004</v>
      </c>
      <c r="EL8" s="135">
        <v>3.7000000000000002e-003</v>
      </c>
      <c r="EM8" s="135">
        <v>4.5999999999999999e-003</v>
      </c>
      <c r="EN8" s="135">
        <v>0</v>
      </c>
      <c r="EO8" s="135">
        <v>4.0000000000000002e-004</v>
      </c>
      <c r="EP8" s="135">
        <v>4.0000000000000002e-004</v>
      </c>
    </row>
    <row r="9" spans="1:146"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24"/>
      <c r="BJ9" s="124"/>
      <c r="BK9" s="110"/>
      <c r="BL9" s="110"/>
      <c r="BM9" s="110"/>
      <c r="BN9" s="110"/>
      <c r="BO9" s="110"/>
      <c r="BP9" s="110"/>
      <c r="BQ9" s="110"/>
      <c r="BR9" s="110"/>
      <c r="BS9" s="110"/>
      <c r="BT9" s="124"/>
      <c r="BU9" s="124"/>
      <c r="BV9" s="110"/>
      <c r="BW9" s="110"/>
      <c r="BX9" s="110"/>
      <c r="BY9" s="110"/>
      <c r="BZ9" s="110"/>
      <c r="CA9" s="110"/>
      <c r="CB9" s="110"/>
      <c r="CC9" s="110"/>
      <c r="CD9" s="110"/>
      <c r="CE9" s="126"/>
      <c r="CF9" s="126"/>
      <c r="CG9" s="110"/>
      <c r="CH9" s="110"/>
      <c r="CI9" s="110"/>
      <c r="CJ9" s="110"/>
      <c r="CK9" s="110"/>
      <c r="CL9" s="110"/>
      <c r="CM9" s="110"/>
      <c r="CN9" s="110"/>
      <c r="CO9" s="110"/>
      <c r="CP9" s="124"/>
      <c r="CQ9" s="124"/>
      <c r="CR9" s="110"/>
      <c r="CS9" s="110"/>
      <c r="CT9" s="110"/>
      <c r="CU9" s="110"/>
      <c r="CV9" s="110"/>
      <c r="CW9" s="110"/>
      <c r="CX9" s="110"/>
      <c r="CY9" s="110"/>
      <c r="CZ9" s="110"/>
      <c r="DA9" s="124"/>
      <c r="DB9" s="124"/>
      <c r="DC9" s="110"/>
      <c r="DD9" s="110"/>
      <c r="DE9" s="110"/>
      <c r="DF9" s="110"/>
      <c r="DG9" s="110"/>
      <c r="DH9" s="110"/>
      <c r="DI9" s="104"/>
      <c r="DJ9" s="104"/>
      <c r="DK9" s="110"/>
      <c r="DL9" s="110"/>
      <c r="DM9" s="110"/>
      <c r="DN9" s="124"/>
      <c r="DO9" s="124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</row>
    <row r="10" spans="1:146">
      <c r="A10" s="90"/>
      <c r="B10" s="90" t="s">
        <v>124</v>
      </c>
      <c r="C10" s="90" t="s">
        <v>125</v>
      </c>
      <c r="D10" s="90" t="s">
        <v>126</v>
      </c>
      <c r="E10" s="90" t="s">
        <v>127</v>
      </c>
      <c r="F10" s="90" t="s">
        <v>128</v>
      </c>
      <c r="O10" s="104"/>
      <c r="P10" s="104"/>
      <c r="Q10" s="104"/>
      <c r="R10" s="104"/>
      <c r="S10" s="110"/>
      <c r="T10" s="104"/>
      <c r="U10" s="104"/>
      <c r="V10" s="104"/>
      <c r="W10" s="104"/>
      <c r="X10" s="104"/>
      <c r="Y10" s="110"/>
      <c r="Z10" s="110"/>
      <c r="AA10" s="110"/>
      <c r="AB10" s="110"/>
      <c r="AC10" s="110"/>
      <c r="AD10" s="110"/>
      <c r="AE10" s="110"/>
      <c r="AF10" s="110"/>
      <c r="AG10" s="110"/>
      <c r="AH10" s="104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04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04"/>
      <c r="BE10" s="104"/>
      <c r="BF10" s="104"/>
      <c r="BG10" s="110"/>
      <c r="BH10" s="110"/>
      <c r="BI10" s="110"/>
      <c r="BJ10" s="110"/>
      <c r="BK10" s="110"/>
      <c r="BL10" s="110"/>
      <c r="BM10" s="110"/>
      <c r="BN10" s="110"/>
      <c r="BO10" s="104"/>
      <c r="BP10" s="110"/>
      <c r="BQ10" s="104"/>
      <c r="BR10" s="110"/>
      <c r="BS10" s="110"/>
      <c r="BT10" s="110"/>
      <c r="BU10" s="110"/>
      <c r="BV10" s="110"/>
      <c r="BW10" s="110"/>
      <c r="BX10" s="110"/>
      <c r="BY10" s="110"/>
      <c r="BZ10" s="104"/>
      <c r="CA10" s="110"/>
      <c r="CB10" s="104"/>
      <c r="CC10" s="110"/>
      <c r="CD10" s="110"/>
      <c r="CE10" s="110"/>
      <c r="CF10" s="110"/>
      <c r="CG10" s="110"/>
      <c r="CH10" s="110"/>
      <c r="CI10" s="110"/>
      <c r="CJ10" s="110"/>
      <c r="CK10" s="104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04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04"/>
      <c r="DH10" s="110"/>
      <c r="DI10" s="104"/>
      <c r="DJ10" s="104"/>
      <c r="DK10" s="110"/>
      <c r="DL10" s="110"/>
      <c r="DM10" s="110"/>
      <c r="DN10" s="110"/>
      <c r="DO10" s="110"/>
      <c r="DP10" s="110"/>
      <c r="DQ10" s="110"/>
      <c r="DR10" s="110"/>
      <c r="DS10" s="110"/>
      <c r="DT10" s="104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04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04"/>
    </row>
    <row r="11" spans="1:146">
      <c r="A11" s="90" t="s">
        <v>74</v>
      </c>
      <c r="B11" s="96" t="str">
        <f>IF(VALUE($B$6)=0,"",IF(VALUE($B$6)&gt;2022,"R"&amp;TEXT(VALUE($B$6)-2022,"00"),"H"&amp;VALUE($B$6)-1992))</f>
        <v>H28</v>
      </c>
      <c r="C11" s="96" t="str">
        <f>IF(VALUE($B$6)=0,"",IF(VALUE($B$6)&gt;2021,"R"&amp;TEXT(VALUE($B$6)-2021,"00"),"H"&amp;VALUE($B$6)-1991))</f>
        <v>H29</v>
      </c>
      <c r="D11" s="96" t="str">
        <f>IF(VALUE($B$6)=0,"",IF(VALUE($B$6)&gt;2020,"R"&amp;TEXT(VALUE($B$6)-2020,"00"),"H"&amp;VALUE($B$6)-1990))</f>
        <v>H30</v>
      </c>
      <c r="E11" s="96" t="str">
        <f>IF(VALUE($B$6)=0,"",IF(VALUE($B$6)&gt;2019,"R"&amp;TEXT(VALUE($B$6)-2019,"00"),"H"&amp;VALUE($B$6)-1989))</f>
        <v>R01</v>
      </c>
      <c r="F11" s="96" t="str">
        <f>IF(VALUE($B$6)=0,"",IF(VALUE($B$6)&gt;2018,"R"&amp;TEXT(VALUE($B$6)-2018,"00"),"H"&amp;VALUE($B$6)-1988))</f>
        <v>R02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10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10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10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10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10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</row>
    <row r="12" spans="1:146"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</row>
    <row r="13" spans="1:146"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</row>
    <row r="14" spans="1:146"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</row>
    <row r="15" spans="1:146"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</row>
    <row r="16" spans="1:146"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</row>
    <row r="17" spans="15:146"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</row>
    <row r="18" spans="15:146"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</row>
    <row r="19" spans="15:146"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</row>
    <row r="20" spans="15:146"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</row>
  </sheetData>
  <mergeCells count="13">
    <mergeCell ref="Y4:AI4"/>
    <mergeCell ref="AJ4:AT4"/>
    <mergeCell ref="AU4:BE4"/>
    <mergeCell ref="BF4:BP4"/>
    <mergeCell ref="BQ4:CA4"/>
    <mergeCell ref="CB4:CL4"/>
    <mergeCell ref="CM4:CW4"/>
    <mergeCell ref="CX4:DH4"/>
    <mergeCell ref="DK4:DU4"/>
    <mergeCell ref="DV4:EF4"/>
    <mergeCell ref="H3:X4"/>
    <mergeCell ref="DI4:DI5"/>
    <mergeCell ref="DJ4:DJ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h-nouma658</cp:lastModifiedBy>
  <dcterms:created xsi:type="dcterms:W3CDTF">2021-12-16T06:43:23Z</dcterms:created>
  <dcterms:modified xsi:type="dcterms:W3CDTF">2022-02-01T06:15:37Z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2022-02-01T06:15:37Z</vt:filetime>
  </property>
</Properties>
</file>