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3\受信メール（下水道）\市　財政課\R04.01.12　 Fwd Fwd 安芸高田市【0201〆】公営企業に係る経営比較分析表（R2年度決算）の分析等について（依頼）\提出\"/>
    </mc:Choice>
  </mc:AlternateContent>
  <workbookProtection workbookAlgorithmName="SHA-512" workbookHashValue="q2eFvQsqIbVzgLkyu63CPuKUc04utuMMUHFl3ISOJ5vOeGUFuhk8ZgDjYdTC/bVdOpuW7thnT8N0/GoyG6A5tA==" workbookSaltValue="uIA9XLj/5G43Egb1APKi7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<sst xmlns="http://schemas.openxmlformats.org/spreadsheetml/2006/main" count="236" uniqueCount="121">
  <si>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</si>
  <si>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</si>
  <si>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</si>
  <si>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</si>
  <si>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</si>
  <si>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</si>
  <si>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</si>
  <si>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</si>
  <si>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</si>
  <si>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</si>
  <si>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</si>
  <si>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</si>
  <si>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</si>
  <si>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</si>
  <si>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</si>
  <si>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</si>
  <si>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</si>
  <si>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</si>
  <si>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</si>
  <si>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</si>
  <si>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</si>
  <si>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</si>
  <si>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</si>
  <si>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</si>
  <si>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</si>
  <si>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</si>
  <si>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</si>
  <si>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</si>
  <si>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</si>
  <si>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</si>
  <si>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</si>
  <si>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</si>
  <si>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</si>
  <si>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</si>
  <si>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</si>
  <si>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</si>
  <si>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</si>
  <si>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</si>
  <si>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</si>
  <si>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</si>
  <si>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</si>
  <si>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</si>
  <si>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</si>
  <si>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</si>
  <si>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</si>
  <si>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</si>
  <si>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</si>
  <si>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</si>
  <si>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</si>
  <si>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</si>
  <si>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</si>
  <si>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</si>
  <si>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</si>
  <si>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</si>
  <si>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</si>
  <si>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</si>
  <si>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</si>
  <si>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</si>
  <si>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</si>
  <si>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</si>
  <si>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</si>
  <si>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</si>
  <si>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</si>
  <si>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</si>
  <si>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</si>
  <si>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</si>
  <si>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</si>
  <si>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</si>
  <si>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</si>
  <si>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</si>
  <si>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</si>
  <si>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</si>
  <si>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</si>
  <si>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</si>
  <si>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</si>
  <si>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</si>
  <si>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</si>
  <si>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</si>
  <si>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</si>
  <si>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</si>
  <si>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</si>
  <si>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</si>
  <si>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</si>
  <si>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</si>
  <si>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</si>
  <si>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</si>
  <si>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</si>
  <si>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</si>
  <si>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</si>
  <si>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</si>
  <si>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</si>
  <si>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</si>
  <si>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</si>
  <si>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</si>
  <si>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</si>
  <si>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</si>
  <si>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</si>
  <si>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</si>
  <si>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</si>
  <si>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</si>
  <si>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</si>
  <si>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</si>
  <si>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</si>
  <si>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</si>
  <si>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</si>
  <si>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</si>
  <si>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</si>
  <si>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</si>
  <si>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</si>
  <si>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</si>
  <si>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</si>
  <si>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</si>
  <si>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</si>
  <si>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</si>
  <si>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</si>
  <si>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</si>
  <si>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</si>
  <si>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</si>
  <si>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単年度の収支を表す「①収益的収支比率」は増減に関する新たな要因がないことからこれまでに続き75％～80％の間で推移している。
　「⑤経費回収率」「⑥汚水処理原価」「⑦施設利用率」については率の上降傾向であるが、原価も上昇傾向である。これらの要因として、農業集落排水施設は中山間地域で住居が点在している地区が多いことから、人口減少の影響が大きく出始めていると思われる。</t>
    <rPh sb="97" eb="98">
      <t>ジョウ</t>
    </rPh>
    <phoneticPr fontId="4"/>
  </si>
  <si>
    <t>　昭和56年度から供用開始しているため、これまでに施設の機能診断を行い、最適化整備構想を策定している。
　平成29年度から施設の更新事業として機能強化対策（安芸高田市1期）事業に着手している。事業は1期（4地区）を対象として令和2年度に完了し、令和3年度からは機能強化対策（安芸高田市2期）事業に着手予定である。その後も他の地区を最適整備構想に基づき効率的に更新を実施していく</t>
    <rPh sb="122" eb="124">
      <t>レイワ</t>
    </rPh>
    <rPh sb="125" eb="127">
      <t>ネンド</t>
    </rPh>
    <rPh sb="130" eb="132">
      <t>キノウ</t>
    </rPh>
    <rPh sb="132" eb="134">
      <t>キョウカ</t>
    </rPh>
    <rPh sb="134" eb="136">
      <t>タイサク</t>
    </rPh>
    <rPh sb="137" eb="142">
      <t>アキタカタシ</t>
    </rPh>
    <rPh sb="143" eb="144">
      <t>キ</t>
    </rPh>
    <rPh sb="145" eb="147">
      <t>ジギョウ</t>
    </rPh>
    <rPh sb="148" eb="150">
      <t>チャクシュ</t>
    </rPh>
    <rPh sb="150" eb="152">
      <t>ヨテイ</t>
    </rPh>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</si>
  <si>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していく施設や機器を維持管理面からの視点を併せ計画的かつ効率的な更新を実施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</si>
</sst>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77-4A55-80FF-1165F87B332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0577-4A55-80FF-1165F87B332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59.44</c:v>
                </c:pt>
                <c:pt idx="1">
                  <c:v>56.44</c:v>
                </c:pt>
                <c:pt idx="2">
                  <c:v>57.42</c:v>
                </c:pt>
                <c:pt idx="3">
                  <c:v>53.48</c:v>
                </c:pt>
                <c:pt idx="4">
                  <c:v>58.28</c:v>
                </c:pt>
              </c:numCache>
            </c:numRef>
          </c:val>
          <c:extLst>
            <c:ext xmlns:c16="http://schemas.microsoft.com/office/drawing/2014/chart" uri="{C3380CC4-5D6E-409C-BE32-E72D297353CC}">
              <c16:uniqueId val="{00000000-1251-4456-A998-6220033C671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1251-4456-A998-6220033C671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83.81</c:v>
                </c:pt>
                <c:pt idx="1">
                  <c:v>86.92</c:v>
                </c:pt>
                <c:pt idx="2">
                  <c:v>78.459999999999994</c:v>
                </c:pt>
                <c:pt idx="3">
                  <c:v>85.53</c:v>
                </c:pt>
                <c:pt idx="4">
                  <c:v>85.1</c:v>
                </c:pt>
              </c:numCache>
            </c:numRef>
          </c:val>
          <c:extLst>
            <c:ext xmlns:c16="http://schemas.microsoft.com/office/drawing/2014/chart" uri="{C3380CC4-5D6E-409C-BE32-E72D297353CC}">
              <c16:uniqueId val="{00000000-F4A4-4A35-975A-B8C341D2E85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F4A4-4A35-975A-B8C341D2E85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79.010000000000005</c:v>
                </c:pt>
                <c:pt idx="1">
                  <c:v>80.31</c:v>
                </c:pt>
                <c:pt idx="2">
                  <c:v>79.849999999999994</c:v>
                </c:pt>
                <c:pt idx="3">
                  <c:v>79.790000000000006</c:v>
                </c:pt>
                <c:pt idx="4">
                  <c:v>79.959999999999994</c:v>
                </c:pt>
              </c:numCache>
            </c:numRef>
          </c:val>
          <c:extLst>
            <c:ext xmlns:c16="http://schemas.microsoft.com/office/drawing/2014/chart" uri="{C3380CC4-5D6E-409C-BE32-E72D297353CC}">
              <c16:uniqueId val="{00000000-EF0C-49C3-BBA4-9FC392250AA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0C-49C3-BBA4-9FC392250AA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C9-40FB-9768-4220307ABC3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C9-40FB-9768-4220307ABC3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F0-4BD4-A6AE-0ABDE4A2B62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F0-4BD4-A6AE-0ABDE4A2B62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CF-4F3F-ABE4-6E14BDD5979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CF-4F3F-ABE4-6E14BDD5979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94-46AD-A1A5-082CDF8D728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94-46AD-A1A5-082CDF8D728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6.69</c:v>
                </c:pt>
                <c:pt idx="1">
                  <c:v>3207.42</c:v>
                </c:pt>
                <c:pt idx="2">
                  <c:v>324.93</c:v>
                </c:pt>
                <c:pt idx="3">
                  <c:v>2.79</c:v>
                </c:pt>
                <c:pt idx="4">
                  <c:v>1.79</c:v>
                </c:pt>
              </c:numCache>
            </c:numRef>
          </c:val>
          <c:extLst>
            <c:ext xmlns:c16="http://schemas.microsoft.com/office/drawing/2014/chart" uri="{C3380CC4-5D6E-409C-BE32-E72D297353CC}">
              <c16:uniqueId val="{00000000-94C4-492C-96EB-80E968F6DB5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94C4-492C-96EB-80E968F6DB5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38.85</c:v>
                </c:pt>
                <c:pt idx="1">
                  <c:v>37.22</c:v>
                </c:pt>
                <c:pt idx="2">
                  <c:v>39.46</c:v>
                </c:pt>
                <c:pt idx="3">
                  <c:v>42.95</c:v>
                </c:pt>
                <c:pt idx="4">
                  <c:v>43.91</c:v>
                </c:pt>
              </c:numCache>
            </c:numRef>
          </c:val>
          <c:extLst>
            <c:ext xmlns:c16="http://schemas.microsoft.com/office/drawing/2014/chart" uri="{C3380CC4-5D6E-409C-BE32-E72D297353CC}">
              <c16:uniqueId val="{00000000-47D4-42D8-8B87-588790DB201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47D4-42D8-8B87-588790DB201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420.79</c:v>
                </c:pt>
                <c:pt idx="1">
                  <c:v>439.38</c:v>
                </c:pt>
                <c:pt idx="2">
                  <c:v>431.58</c:v>
                </c:pt>
                <c:pt idx="3">
                  <c:v>477.88</c:v>
                </c:pt>
                <c:pt idx="4">
                  <c:v>498.73</c:v>
                </c:pt>
              </c:numCache>
            </c:numRef>
          </c:val>
          <c:extLst>
            <c:ext xmlns:c16="http://schemas.microsoft.com/office/drawing/2014/chart" uri="{C3380CC4-5D6E-409C-BE32-E72D297353CC}">
              <c16:uniqueId val="{00000000-805B-4DAA-8380-FD5A9AB672B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805B-4DAA-8380-FD5A9AB672B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1" zoomScale="90" zoomScaleNormal="9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安芸高田市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28044</v>
      </c>
      <c r="AM8" s="51"/>
      <c r="AN8" s="51"/>
      <c r="AO8" s="51"/>
      <c r="AP8" s="51"/>
      <c r="AQ8" s="51"/>
      <c r="AR8" s="51"/>
      <c r="AS8" s="51"/>
      <c r="AT8" s="46">
        <f>データ!T6</f>
        <v>537.71</v>
      </c>
      <c r="AU8" s="46"/>
      <c r="AV8" s="46"/>
      <c r="AW8" s="46"/>
      <c r="AX8" s="46"/>
      <c r="AY8" s="46"/>
      <c r="AZ8" s="46"/>
      <c r="BA8" s="46"/>
      <c r="BB8" s="46">
        <f>データ!U6</f>
        <v>52.15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15.21</v>
      </c>
      <c r="Q10" s="46"/>
      <c r="R10" s="46"/>
      <c r="S10" s="46"/>
      <c r="T10" s="46"/>
      <c r="U10" s="46"/>
      <c r="V10" s="46"/>
      <c r="W10" s="46">
        <f>データ!Q6</f>
        <v>72.400000000000006</v>
      </c>
      <c r="X10" s="46"/>
      <c r="Y10" s="46"/>
      <c r="Z10" s="46"/>
      <c r="AA10" s="46"/>
      <c r="AB10" s="46"/>
      <c r="AC10" s="46"/>
      <c r="AD10" s="51">
        <f>データ!R6</f>
        <v>3911</v>
      </c>
      <c r="AE10" s="51"/>
      <c r="AF10" s="51"/>
      <c r="AG10" s="51"/>
      <c r="AH10" s="51"/>
      <c r="AI10" s="51"/>
      <c r="AJ10" s="51"/>
      <c r="AK10" s="2"/>
      <c r="AL10" s="51">
        <f>データ!V6</f>
        <v>4241</v>
      </c>
      <c r="AM10" s="51"/>
      <c r="AN10" s="51"/>
      <c r="AO10" s="51"/>
      <c r="AP10" s="51"/>
      <c r="AQ10" s="51"/>
      <c r="AR10" s="51"/>
      <c r="AS10" s="51"/>
      <c r="AT10" s="46">
        <f>データ!W6</f>
        <v>2.66</v>
      </c>
      <c r="AU10" s="46"/>
      <c r="AV10" s="46"/>
      <c r="AW10" s="46"/>
      <c r="AX10" s="46"/>
      <c r="AY10" s="46"/>
      <c r="AZ10" s="46"/>
      <c r="BA10" s="46"/>
      <c r="BB10" s="46">
        <f>データ!X6</f>
        <v>1594.36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G+tiz4rv1e/JPMqTQURakE/vQT8pmtvmBk4idbK9k4yyIZpI+9rV6GXXqdknxXpqpvovlQZDQ1p6P7nekqe2HQ==" saltValue="nhttPgYxJT77qVMhEOW3c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342149</v>
      </c>
      <c r="D6" s="33">
        <f t="shared" si="3"/>
        <v>47</v>
      </c>
      <c r="E6" s="33">
        <f t="shared" si="3"/>
        <v>17</v>
      </c>
      <c r="F6" s="33">
        <f t="shared" si="3"/>
        <v>5</v>
      </c>
      <c r="G6" s="33">
        <f t="shared" si="3"/>
        <v>0</v>
      </c>
      <c r="H6" s="33" t="str">
        <f t="shared" si="3"/>
        <v>広島県　安芸高田市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15.21</v>
      </c>
      <c r="Q6" s="34">
        <f t="shared" si="3"/>
        <v>72.400000000000006</v>
      </c>
      <c r="R6" s="34">
        <f t="shared" si="3"/>
        <v>3911</v>
      </c>
      <c r="S6" s="34">
        <f t="shared" si="3"/>
        <v>28044</v>
      </c>
      <c r="T6" s="34">
        <f t="shared" si="3"/>
        <v>537.71</v>
      </c>
      <c r="U6" s="34">
        <f t="shared" si="3"/>
        <v>52.15</v>
      </c>
      <c r="V6" s="34">
        <f t="shared" si="3"/>
        <v>4241</v>
      </c>
      <c r="W6" s="34">
        <f t="shared" si="3"/>
        <v>2.66</v>
      </c>
      <c r="X6" s="34">
        <f t="shared" si="3"/>
        <v>1594.36</v>
      </c>
      <c r="Y6" s="35">
        <f>IF(Y7="",NA(),Y7)</f>
        <v>79.010000000000005</v>
      </c>
      <c r="Z6" s="35">
        <f t="shared" ref="Z6:AH6" si="4">IF(Z7="",NA(),Z7)</f>
        <v>80.31</v>
      </c>
      <c r="AA6" s="35">
        <f t="shared" si="4"/>
        <v>79.849999999999994</v>
      </c>
      <c r="AB6" s="35">
        <f t="shared" si="4"/>
        <v>79.790000000000006</v>
      </c>
      <c r="AC6" s="35">
        <f t="shared" si="4"/>
        <v>79.959999999999994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6.69</v>
      </c>
      <c r="BG6" s="35">
        <f t="shared" ref="BG6:BO6" si="7">IF(BG7="",NA(),BG7)</f>
        <v>3207.42</v>
      </c>
      <c r="BH6" s="35">
        <f t="shared" si="7"/>
        <v>324.93</v>
      </c>
      <c r="BI6" s="35">
        <f t="shared" si="7"/>
        <v>2.79</v>
      </c>
      <c r="BJ6" s="35">
        <f t="shared" si="7"/>
        <v>1.79</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38.85</v>
      </c>
      <c r="BR6" s="35">
        <f t="shared" ref="BR6:BZ6" si="8">IF(BR7="",NA(),BR7)</f>
        <v>37.22</v>
      </c>
      <c r="BS6" s="35">
        <f t="shared" si="8"/>
        <v>39.46</v>
      </c>
      <c r="BT6" s="35">
        <f t="shared" si="8"/>
        <v>42.95</v>
      </c>
      <c r="BU6" s="35">
        <f t="shared" si="8"/>
        <v>43.91</v>
      </c>
      <c r="BV6" s="35">
        <f t="shared" si="8"/>
        <v>59.83</v>
      </c>
      <c r="BW6" s="35">
        <f t="shared" si="8"/>
        <v>65.33</v>
      </c>
      <c r="BX6" s="35">
        <f t="shared" si="8"/>
        <v>65.39</v>
      </c>
      <c r="BY6" s="35">
        <f t="shared" si="8"/>
        <v>65.37</v>
      </c>
      <c r="BZ6" s="35">
        <f t="shared" si="8"/>
        <v>68.11</v>
      </c>
      <c r="CA6" s="34" t="str">
        <f>IF(CA7="","",IF(CA7="-","【-】","【"&amp;SUBSTITUTE(TEXT(CA7,"#,##0.00"),"-","△")&amp;"】"))</f>
        <v>【60.94】</v>
      </c>
      <c r="CB6" s="35">
        <f>IF(CB7="",NA(),CB7)</f>
        <v>420.79</v>
      </c>
      <c r="CC6" s="35">
        <f t="shared" ref="CC6:CK6" si="9">IF(CC7="",NA(),CC7)</f>
        <v>439.38</v>
      </c>
      <c r="CD6" s="35">
        <f t="shared" si="9"/>
        <v>431.58</v>
      </c>
      <c r="CE6" s="35">
        <f t="shared" si="9"/>
        <v>477.88</v>
      </c>
      <c r="CF6" s="35">
        <f t="shared" si="9"/>
        <v>498.73</v>
      </c>
      <c r="CG6" s="35">
        <f t="shared" si="9"/>
        <v>246.66</v>
      </c>
      <c r="CH6" s="35">
        <f t="shared" si="9"/>
        <v>227.43</v>
      </c>
      <c r="CI6" s="35">
        <f t="shared" si="9"/>
        <v>230.88</v>
      </c>
      <c r="CJ6" s="35">
        <f t="shared" si="9"/>
        <v>228.99</v>
      </c>
      <c r="CK6" s="35">
        <f t="shared" si="9"/>
        <v>222.41</v>
      </c>
      <c r="CL6" s="34" t="str">
        <f>IF(CL7="","",IF(CL7="-","【-】","【"&amp;SUBSTITUTE(TEXT(CL7,"#,##0.00"),"-","△")&amp;"】"))</f>
        <v>【253.04】</v>
      </c>
      <c r="CM6" s="35">
        <f>IF(CM7="",NA(),CM7)</f>
        <v>59.44</v>
      </c>
      <c r="CN6" s="35">
        <f t="shared" ref="CN6:CV6" si="10">IF(CN7="",NA(),CN7)</f>
        <v>56.44</v>
      </c>
      <c r="CO6" s="35">
        <f t="shared" si="10"/>
        <v>57.42</v>
      </c>
      <c r="CP6" s="35">
        <f t="shared" si="10"/>
        <v>53.48</v>
      </c>
      <c r="CQ6" s="35">
        <f t="shared" si="10"/>
        <v>58.28</v>
      </c>
      <c r="CR6" s="35">
        <f t="shared" si="10"/>
        <v>56</v>
      </c>
      <c r="CS6" s="35">
        <f t="shared" si="10"/>
        <v>56.01</v>
      </c>
      <c r="CT6" s="35">
        <f t="shared" si="10"/>
        <v>56.72</v>
      </c>
      <c r="CU6" s="35">
        <f t="shared" si="10"/>
        <v>54.06</v>
      </c>
      <c r="CV6" s="35">
        <f t="shared" si="10"/>
        <v>55.26</v>
      </c>
      <c r="CW6" s="34" t="str">
        <f>IF(CW7="","",IF(CW7="-","【-】","【"&amp;SUBSTITUTE(TEXT(CW7,"#,##0.00"),"-","△")&amp;"】"))</f>
        <v>【54.84】</v>
      </c>
      <c r="CX6" s="35">
        <f>IF(CX7="",NA(),CX7)</f>
        <v>83.81</v>
      </c>
      <c r="CY6" s="35">
        <f t="shared" ref="CY6:DG6" si="11">IF(CY7="",NA(),CY7)</f>
        <v>86.92</v>
      </c>
      <c r="CZ6" s="35">
        <f t="shared" si="11"/>
        <v>78.459999999999994</v>
      </c>
      <c r="DA6" s="35">
        <f t="shared" si="11"/>
        <v>85.53</v>
      </c>
      <c r="DB6" s="35">
        <f t="shared" si="11"/>
        <v>85.1</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x14ac:dyDescent="0.15">
      <c r="A7" s="28"/>
      <c r="B7" s="37">
        <v>2020</v>
      </c>
      <c r="C7" s="37">
        <v>342149</v>
      </c>
      <c r="D7" s="37">
        <v>47</v>
      </c>
      <c r="E7" s="37">
        <v>17</v>
      </c>
      <c r="F7" s="37">
        <v>5</v>
      </c>
      <c r="G7" s="37">
        <v>0</v>
      </c>
      <c r="H7" s="37" t="s">
        <v>98</v>
      </c>
      <c r="I7" s="37" t="s">
        <v>99</v>
      </c>
      <c r="J7" s="37" t="s">
        <v>100</v>
      </c>
      <c r="K7" s="37" t="s">
        <v>101</v>
      </c>
      <c r="L7" s="37" t="s">
        <v>102</v>
      </c>
      <c r="M7" s="37" t="s">
        <v>103</v>
      </c>
      <c r="N7" s="38" t="s">
        <v>104</v>
      </c>
      <c r="O7" s="38" t="s">
        <v>105</v>
      </c>
      <c r="P7" s="38">
        <v>15.21</v>
      </c>
      <c r="Q7" s="38">
        <v>72.400000000000006</v>
      </c>
      <c r="R7" s="38">
        <v>3911</v>
      </c>
      <c r="S7" s="38">
        <v>28044</v>
      </c>
      <c r="T7" s="38">
        <v>537.71</v>
      </c>
      <c r="U7" s="38">
        <v>52.15</v>
      </c>
      <c r="V7" s="38">
        <v>4241</v>
      </c>
      <c r="W7" s="38">
        <v>2.66</v>
      </c>
      <c r="X7" s="38">
        <v>1594.36</v>
      </c>
      <c r="Y7" s="38">
        <v>79.010000000000005</v>
      </c>
      <c r="Z7" s="38">
        <v>80.31</v>
      </c>
      <c r="AA7" s="38">
        <v>79.849999999999994</v>
      </c>
      <c r="AB7" s="38">
        <v>79.790000000000006</v>
      </c>
      <c r="AC7" s="38">
        <v>79.959999999999994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6.69</v>
      </c>
      <c r="BG7" s="38">
        <v>3207.42</v>
      </c>
      <c r="BH7" s="38">
        <v>324.93</v>
      </c>
      <c r="BI7" s="38">
        <v>2.79</v>
      </c>
      <c r="BJ7" s="38">
        <v>1.79</v>
      </c>
      <c r="BK7" s="38">
        <v>685.34</v>
      </c>
      <c r="BL7" s="38">
        <v>684.74</v>
      </c>
      <c r="BM7" s="38">
        <v>654.91999999999996</v>
      </c>
      <c r="BN7" s="38">
        <v>654.71</v>
      </c>
      <c r="BO7" s="38">
        <v>783.8</v>
      </c>
      <c r="BP7" s="38">
        <v>832.52</v>
      </c>
      <c r="BQ7" s="38">
        <v>38.85</v>
      </c>
      <c r="BR7" s="38">
        <v>37.22</v>
      </c>
      <c r="BS7" s="38">
        <v>39.46</v>
      </c>
      <c r="BT7" s="38">
        <v>42.95</v>
      </c>
      <c r="BU7" s="38">
        <v>43.91</v>
      </c>
      <c r="BV7" s="38">
        <v>59.83</v>
      </c>
      <c r="BW7" s="38">
        <v>65.33</v>
      </c>
      <c r="BX7" s="38">
        <v>65.39</v>
      </c>
      <c r="BY7" s="38">
        <v>65.37</v>
      </c>
      <c r="BZ7" s="38">
        <v>68.11</v>
      </c>
      <c r="CA7" s="38">
        <v>60.94</v>
      </c>
      <c r="CB7" s="38">
        <v>420.79</v>
      </c>
      <c r="CC7" s="38">
        <v>439.38</v>
      </c>
      <c r="CD7" s="38">
        <v>431.58</v>
      </c>
      <c r="CE7" s="38">
        <v>477.88</v>
      </c>
      <c r="CF7" s="38">
        <v>498.73</v>
      </c>
      <c r="CG7" s="38">
        <v>246.66</v>
      </c>
      <c r="CH7" s="38">
        <v>227.43</v>
      </c>
      <c r="CI7" s="38">
        <v>230.88</v>
      </c>
      <c r="CJ7" s="38">
        <v>228.99</v>
      </c>
      <c r="CK7" s="38">
        <v>222.41</v>
      </c>
      <c r="CL7" s="38">
        <v>253.04</v>
      </c>
      <c r="CM7" s="38">
        <v>59.44</v>
      </c>
      <c r="CN7" s="38">
        <v>56.44</v>
      </c>
      <c r="CO7" s="38">
        <v>57.42</v>
      </c>
      <c r="CP7" s="38">
        <v>53.48</v>
      </c>
      <c r="CQ7" s="38">
        <v>58.28</v>
      </c>
      <c r="CR7" s="38">
        <v>56</v>
      </c>
      <c r="CS7" s="38">
        <v>56.01</v>
      </c>
      <c r="CT7" s="38">
        <v>56.72</v>
      </c>
      <c r="CU7" s="38">
        <v>54.06</v>
      </c>
      <c r="CV7" s="38">
        <v>55.26</v>
      </c>
      <c r="CW7" s="38">
        <v>54.84</v>
      </c>
      <c r="CX7" s="38">
        <v>83.81</v>
      </c>
      <c r="CY7" s="38">
        <v>86.92</v>
      </c>
      <c r="CZ7" s="38">
        <v>78.459999999999994</v>
      </c>
      <c r="DA7" s="38">
        <v>85.53</v>
      </c>
      <c r="DB7" s="38">
        <v>85.1</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2022-01-29T03:43:50Z</cp:lastPrinted>
  <dcterms:created xsi:type="dcterms:W3CDTF">2021-12-03T08:01:16Z</dcterms:created>
  <dcterms:modified xsi:type="dcterms:W3CDTF">2022-01-29T03:43:54Z</dcterms:modified>
  <cp:category/>
</cp:coreProperties>
</file>