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40-gesuidoseibika\000000MASTER\旧下水道管理課\000001公開BOX\000000MASTER\01財務\経営比較分析表\"/>
    </mc:Choice>
  </mc:AlternateContent>
  <workbookProtection workbookAlgorithmName="SHA-512" workbookHashValue="Y4ZOG+chzq9GRFfGlef0ztZBYNcb3t+GIfKYeIJFBGtsZVsrF0jjNWgGShCXtHafMruvEKlkpX+Te043EcMr0A==" workbookSaltValue="U3ateOorAfs+WHqK8Itjqw==" workbookSpinCount="100000" lockStructure="1"/>
  <bookViews>
    <workbookView xWindow="0" yWindow="0" windowWidth="23040" windowHeight="9384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G85" i="4"/>
  <c r="F85" i="4"/>
  <c r="E85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<sst xmlns="http://schemas.openxmlformats.org/spreadsheetml/2006/main" count="319" uniqueCount="116">
  <si>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</si>
  <si>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</si>
  <si>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</si>
  <si>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</si>
  <si>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</si>
  <si>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</si>
  <si>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</si>
  <si>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</si>
  <si>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</si>
  <si>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</si>
  <si>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</si>
  <si>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</si>
  <si>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</si>
  <si>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</si>
  <si>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</si>
  <si>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</si>
  <si>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</si>
  <si>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</si>
  <si>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</si>
  <si>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</si>
  <si>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</si>
  <si>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</si>
  <si>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</si>
  <si>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</si>
  <si>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</si>
  <si>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</si>
  <si>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</si>
  <si>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</si>
  <si>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</si>
  <si>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</si>
  <si>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</si>
  <si>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</si>
  <si>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</si>
  <si>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</si>
  <si>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</si>
  <si>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</si>
  <si>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</si>
  <si>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</si>
  <si>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</si>
  <si>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</si>
  <si>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</si>
  <si>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</si>
  <si>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</si>
  <si>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</si>
  <si>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</si>
  <si>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</si>
  <si>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</si>
  <si>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</si>
  <si>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</si>
  <si>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</si>
  <si>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</si>
  <si>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</si>
  <si>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</si>
  <si>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</si>
  <si>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</si>
  <si>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</si>
  <si>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</si>
  <si>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</si>
  <si>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</si>
  <si>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</si>
  <si>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</si>
  <si>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</si>
  <si>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</si>
  <si>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</si>
  <si>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</si>
  <si>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</si>
  <si>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</si>
  <si>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</si>
  <si>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</si>
  <si>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</si>
  <si>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</si>
  <si>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</si>
  <si>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</si>
  <si>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</si>
  <si>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</si>
  <si>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</si>
  <si>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</si>
  <si>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</si>
  <si>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</si>
  <si>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</si>
  <si>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</si>
  <si>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</si>
  <si>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</si>
  <si>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</si>
  <si>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</si>
  <si>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</si>
  <si>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</si>
  <si>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</si>
  <si>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</si>
  <si>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</si>
  <si>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</si>
  <si>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</si>
  <si>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</si>
  <si>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</si>
  <si>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</si>
  <si>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</si>
  <si>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</si>
  <si>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法適用</t>
  </si>
  <si>
    <t>下水道事業</t>
  </si>
  <si>
    <t>農業集落排水</t>
  </si>
  <si>
    <t>F1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</si>
  <si>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</si>
  <si>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</si>
  <si>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</si>
  <si>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</si>
  <si>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</si>
  <si>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</si>
  <si>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</si>
  <si>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</si>
  <si>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</si>
  <si>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</si>
  <si>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</si>
  <si>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</si>
  <si>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経年劣化により維持管理費の増大が見込まれるため，長寿命化及びコスト削減が課題である。また，施設の更新の際には施設規模の再検討が必要です。</t>
    <phoneticPr fontId="4"/>
  </si>
  <si>
    <t>①収益的収支比率⑤経費回収率
  類似団体より低い状況です。
　汚水処理場を廃止し，流域下水道への接続について検討を行うとともに，経費節減を行い健全経営に努めてまいります。
②累積欠損金比率③流動比率④企業債残高対事業規模比率
　類似団体と比較すると，低い状況にはあります。
　令和２年度から地方公営企業会計に移行したことから，運転資金の確保が出来ていないことが要因です。
　今後，経費の節減を図り，経営の健全化に努めます。
⑥汚水処理原価
　類似団体より低い傾向にありますが，さらに経費節減に努めます。
⑦施設利用率
　類似団体より低い傾向にあります。
　汚水処理場を廃止し，流域下水道への接続について検討を行っていきます。
⑧水洗化率
　類似団体より高い状況にあります。さらなる普及活動に努めます。</t>
    <rPh sb="23" eb="24">
      <t>ヒク</t>
    </rPh>
    <rPh sb="25" eb="27">
      <t>ジョウキョウ</t>
    </rPh>
    <rPh sb="32" eb="34">
      <t>オスイ</t>
    </rPh>
    <rPh sb="34" eb="37">
      <t>ショリジョウ</t>
    </rPh>
    <rPh sb="38" eb="40">
      <t>ハイシ</t>
    </rPh>
    <rPh sb="42" eb="44">
      <t>リュウイキ</t>
    </rPh>
    <rPh sb="44" eb="47">
      <t>ゲスイドウ</t>
    </rPh>
    <rPh sb="49" eb="51">
      <t>セツゾク</t>
    </rPh>
    <rPh sb="55" eb="57">
      <t>ケントウ</t>
    </rPh>
    <rPh sb="58" eb="59">
      <t>オコナ</t>
    </rPh>
    <rPh sb="139" eb="141">
      <t>レイワ</t>
    </rPh>
    <rPh sb="142" eb="144">
      <t>ネンド</t>
    </rPh>
    <rPh sb="146" eb="148">
      <t>チホウ</t>
    </rPh>
    <rPh sb="148" eb="150">
      <t>コウエイ</t>
    </rPh>
    <rPh sb="150" eb="152">
      <t>キギョウ</t>
    </rPh>
    <rPh sb="152" eb="154">
      <t>カイケイ</t>
    </rPh>
    <rPh sb="155" eb="157">
      <t>イコウ</t>
    </rPh>
    <rPh sb="164" eb="166">
      <t>ウンテン</t>
    </rPh>
    <rPh sb="166" eb="168">
      <t>シキン</t>
    </rPh>
    <rPh sb="169" eb="171">
      <t>カクホ</t>
    </rPh>
    <rPh sb="172" eb="174">
      <t>デキ</t>
    </rPh>
    <rPh sb="181" eb="183">
      <t>ヨウイン</t>
    </rPh>
    <rPh sb="188" eb="190">
      <t>コンゴ</t>
    </rPh>
    <rPh sb="191" eb="193">
      <t>ケイヒ</t>
    </rPh>
    <rPh sb="194" eb="196">
      <t>セツゲン</t>
    </rPh>
    <rPh sb="197" eb="198">
      <t>ハカ</t>
    </rPh>
    <rPh sb="200" eb="202">
      <t>ケイエイ</t>
    </rPh>
    <rPh sb="203" eb="206">
      <t>ケンゼンカ</t>
    </rPh>
    <rPh sb="207" eb="208">
      <t>ツト</t>
    </rPh>
    <rPh sb="244" eb="246">
      <t>セツゲン</t>
    </rPh>
    <phoneticPr fontId="4"/>
  </si>
  <si>
    <t>　令和２年３月に将来にわたり持続的に下水道事業を運営するため，長期的視点にたち現状や課題を踏まえたうえで，経営基盤の強化推進の基本となる【三原市下水道事業経営戦略】を改定し，市議会へ報告するとともに，令和２年６月からホームページに公開しております。
　収益的収支比率向上を図るため，水洗化率の向上を最重点として取り組んでまいります。
　令和２年度から令和３年度に三原市下水道事業経営審議会（民間有識者を含む）を立ち上げ下水道事業の在り方等を検討してまいります。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</si>
</sst>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15-4C88-95A5-4A5A82E5D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307112"/>
        <c:axId val="435307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15-4C88-95A5-4A5A82E5D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07112"/>
        <c:axId val="435307896"/>
      </c:lineChart>
      <c:dateAx>
        <c:axId val="435307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5307896"/>
        <c:crosses val="autoZero"/>
        <c:auto val="1"/>
        <c:lblOffset val="100"/>
        <c:baseTimeUnit val="years"/>
      </c:dateAx>
      <c:valAx>
        <c:axId val="435307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5307112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44.14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50-4294-9DDA-F556D7828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6272"/>
        <c:axId val="524093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55.26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50-4294-9DDA-F556D7828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6272"/>
        <c:axId val="524093528"/>
      </c:lineChart>
      <c:dateAx>
        <c:axId val="5240962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3528"/>
        <c:crosses val="autoZero"/>
        <c:auto val="1"/>
        <c:lblOffset val="100"/>
        <c:baseTimeUnit val="years"/>
      </c:dateAx>
      <c:valAx>
        <c:axId val="524093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6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93.12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C5-4FFC-B3C2-5940F72B2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2744"/>
        <c:axId val="524098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C5-4FFC-B3C2-5940F72B2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2744"/>
        <c:axId val="524098624"/>
      </c:lineChart>
      <c:dateAx>
        <c:axId val="524092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8624"/>
        <c:crosses val="autoZero"/>
        <c:auto val="1"/>
        <c:lblOffset val="100"/>
        <c:baseTimeUnit val="years"/>
      </c:dateAx>
      <c:valAx>
        <c:axId val="524098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2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96.87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18-49E6-BFDA-DCBBC9D1E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303192"/>
        <c:axId val="435307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103.09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18-49E6-BFDA-DCBBC9D1E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03192"/>
        <c:axId val="435307504"/>
      </c:lineChart>
      <c:dateAx>
        <c:axId val="435303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5307504"/>
        <c:crosses val="autoZero"/>
        <c:auto val="1"/>
        <c:lblOffset val="100"/>
        <c:baseTimeUnit val="years"/>
      </c:dateAx>
      <c:valAx>
        <c:axId val="435307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5303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14-4EBC-901D-FFCFCB96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300448"/>
        <c:axId val="435304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14-4EBC-901D-FFCFCB96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00448"/>
        <c:axId val="435304760"/>
      </c:lineChart>
      <c:dateAx>
        <c:axId val="4353004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5304760"/>
        <c:crosses val="autoZero"/>
        <c:auto val="1"/>
        <c:lblOffset val="100"/>
        <c:baseTimeUnit val="years"/>
      </c:dateAx>
      <c:valAx>
        <c:axId val="435304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5300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52-4F71-9922-60224AFE9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301232"/>
        <c:axId val="519445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52-4F71-9922-60224AFE9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01232"/>
        <c:axId val="519445600"/>
      </c:lineChart>
      <c:dateAx>
        <c:axId val="435301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5600"/>
        <c:crosses val="autoZero"/>
        <c:auto val="1"/>
        <c:lblOffset val="100"/>
        <c:baseTimeUnit val="years"/>
      </c:dateAx>
      <c:valAx>
        <c:axId val="519445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5301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06-4D3A-8FA9-7449F96B4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5992"/>
        <c:axId val="51944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101.24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06-4D3A-8FA9-7449F96B4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5992"/>
        <c:axId val="519444816"/>
      </c:lineChart>
      <c:dateAx>
        <c:axId val="519445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4816"/>
        <c:crosses val="autoZero"/>
        <c:auto val="1"/>
        <c:lblOffset val="100"/>
        <c:baseTimeUnit val="years"/>
      </c:dateAx>
      <c:valAx>
        <c:axId val="519444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5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5D-4D66-88D1-E96452B78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7952"/>
        <c:axId val="519447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95D-4D66-88D1-E96452B78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7952"/>
        <c:axId val="519447168"/>
      </c:lineChart>
      <c:dateAx>
        <c:axId val="5194479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7168"/>
        <c:crosses val="autoZero"/>
        <c:auto val="1"/>
        <c:lblOffset val="100"/>
        <c:baseTimeUnit val="years"/>
      </c:dateAx>
      <c:valAx>
        <c:axId val="519447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7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42-460F-9934-AFE0C87E4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3640"/>
        <c:axId val="519448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783.8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42-460F-9934-AFE0C87E4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3640"/>
        <c:axId val="519448344"/>
      </c:lineChart>
      <c:dateAx>
        <c:axId val="519443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8344"/>
        <c:crosses val="autoZero"/>
        <c:auto val="1"/>
        <c:lblOffset val="100"/>
        <c:baseTimeUnit val="years"/>
      </c:dateAx>
      <c:valAx>
        <c:axId val="519448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3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64.33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79-498B-95E8-C62B9C23C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9520"/>
        <c:axId val="519449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68.11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79-498B-95E8-C62B9C23C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9520"/>
        <c:axId val="519449912"/>
      </c:lineChart>
      <c:dateAx>
        <c:axId val="5194495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9912"/>
        <c:crosses val="autoZero"/>
        <c:auto val="1"/>
        <c:lblOffset val="100"/>
        <c:baseTimeUnit val="years"/>
      </c:dateAx>
      <c:valAx>
        <c:axId val="519449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9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221.71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76-4FC4-9310-09DEFB19F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5488"/>
        <c:axId val="524098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222.41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76-4FC4-9310-09DEFB19F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5488"/>
        <c:axId val="524098232"/>
      </c:lineChart>
      <c:dateAx>
        <c:axId val="5240954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8232"/>
        <c:crosses val="autoZero"/>
        <c:auto val="1"/>
        <c:lblOffset val="100"/>
        <c:baseTimeUnit val="years"/>
      </c:dateAx>
      <c:valAx>
        <c:axId val="524098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5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【121.19】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【832.52】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【253.04】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V34" zoomScaleNormal="100" workbookViewId="0">
      <selection activeCell="BL66" sqref="BL66:BZ82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広島県　三原市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F1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92009</v>
      </c>
      <c r="AM8" s="69"/>
      <c r="AN8" s="69"/>
      <c r="AO8" s="69"/>
      <c r="AP8" s="69"/>
      <c r="AQ8" s="69"/>
      <c r="AR8" s="69"/>
      <c r="AS8" s="69"/>
      <c r="AT8" s="68">
        <f>データ!T6</f>
        <v>471.51</v>
      </c>
      <c r="AU8" s="68"/>
      <c r="AV8" s="68"/>
      <c r="AW8" s="68"/>
      <c r="AX8" s="68"/>
      <c r="AY8" s="68"/>
      <c r="AZ8" s="68"/>
      <c r="BA8" s="68"/>
      <c r="BB8" s="68">
        <f>データ!U6</f>
        <v>195.14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82.36</v>
      </c>
      <c r="J10" s="68"/>
      <c r="K10" s="68"/>
      <c r="L10" s="68"/>
      <c r="M10" s="68"/>
      <c r="N10" s="68"/>
      <c r="O10" s="68"/>
      <c r="P10" s="68">
        <f>データ!P6</f>
        <v>1.23</v>
      </c>
      <c r="Q10" s="68"/>
      <c r="R10" s="68"/>
      <c r="S10" s="68"/>
      <c r="T10" s="68"/>
      <c r="U10" s="68"/>
      <c r="V10" s="68"/>
      <c r="W10" s="68">
        <f>データ!Q6</f>
        <v>90</v>
      </c>
      <c r="X10" s="68"/>
      <c r="Y10" s="68"/>
      <c r="Z10" s="68"/>
      <c r="AA10" s="68"/>
      <c r="AB10" s="68"/>
      <c r="AC10" s="68"/>
      <c r="AD10" s="69">
        <f>データ!R6</f>
        <v>4290</v>
      </c>
      <c r="AE10" s="69"/>
      <c r="AF10" s="69"/>
      <c r="AG10" s="69"/>
      <c r="AH10" s="69"/>
      <c r="AI10" s="69"/>
      <c r="AJ10" s="69"/>
      <c r="AK10" s="2"/>
      <c r="AL10" s="69">
        <f>データ!V6</f>
        <v>1119</v>
      </c>
      <c r="AM10" s="69"/>
      <c r="AN10" s="69"/>
      <c r="AO10" s="69"/>
      <c r="AP10" s="69"/>
      <c r="AQ10" s="69"/>
      <c r="AR10" s="69"/>
      <c r="AS10" s="69"/>
      <c r="AT10" s="68">
        <f>データ!W6</f>
        <v>0.73</v>
      </c>
      <c r="AU10" s="68"/>
      <c r="AV10" s="68"/>
      <c r="AW10" s="68"/>
      <c r="AX10" s="68"/>
      <c r="AY10" s="68"/>
      <c r="AZ10" s="68"/>
      <c r="BA10" s="68"/>
      <c r="BB10" s="68">
        <f>データ!X6</f>
        <v>1532.88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114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113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115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【104.99】</v>
      </c>
      <c r="F85" s="26" t="str">
        <f>データ!AT6</f>
        <v>【121.19】</v>
      </c>
      <c r="G85" s="26" t="str">
        <f>データ!BE6</f>
        <v>【32.80】</v>
      </c>
      <c r="H85" s="26" t="str">
        <f>データ!BP6</f>
        <v>【832.52】</v>
      </c>
      <c r="I85" s="26" t="str">
        <f>データ!CA6</f>
        <v>【60.94】</v>
      </c>
      <c r="J85" s="26" t="str">
        <f>データ!CL6</f>
        <v>【253.04】</v>
      </c>
      <c r="K85" s="26" t="str">
        <f>データ!CW6</f>
        <v>【54.84】</v>
      </c>
      <c r="L85" s="26" t="str">
        <f>データ!DH6</f>
        <v>【86.60】</v>
      </c>
      <c r="M85" s="26" t="str">
        <f>データ!DS6</f>
        <v>【22.21】</v>
      </c>
      <c r="N85" s="26" t="str">
        <f>データ!ED6</f>
        <v>【0.00】</v>
      </c>
      <c r="O85" s="26" t="str">
        <f>データ!EO6</f>
        <v>【0.16】</v>
      </c>
    </row>
  </sheetData>
  <sheetProtection algorithmName="SHA-512" hashValue="6mPc2eAX09D9wvDvZi04Dk4vTWiGpFyRnCkiRKSgwLBJkZUUv4D3wEAjwhQ7ROaWxQaAwMeFTE/RlCLZJXWK1A==" saltValue="ZjKt9jqhVn6uEBW3S26JbA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2020</v>
      </c>
      <c r="C6" s="33">
        <f t="shared" ref="C6:X6" si="3">C7</f>
        <v>342041</v>
      </c>
      <c r="D6" s="33">
        <f t="shared" si="3"/>
        <v>46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>
        <f t="shared" si="3"/>
        <v>82.36</v>
      </c>
      <c r="P6" s="34">
        <f t="shared" si="3"/>
        <v>1.23</v>
      </c>
      <c r="Q6" s="34">
        <f t="shared" si="3"/>
        <v>90</v>
      </c>
      <c r="R6" s="34">
        <f t="shared" si="3"/>
        <v>4290</v>
      </c>
      <c r="S6" s="34">
        <f t="shared" si="3"/>
        <v>92009</v>
      </c>
      <c r="T6" s="34">
        <f t="shared" si="3"/>
        <v>471.51</v>
      </c>
      <c r="U6" s="34">
        <f t="shared" si="3"/>
        <v>195.14</v>
      </c>
      <c r="V6" s="34">
        <f t="shared" si="3"/>
        <v>1119</v>
      </c>
      <c r="W6" s="34">
        <f t="shared" si="3"/>
        <v>0.73</v>
      </c>
      <c r="X6" s="34">
        <f t="shared" si="3"/>
        <v>1532.88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96.87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103.09</v>
      </c>
      <c r="AI6" s="34" t="str">
        <f>IF(AI7="","",IF(AI7="-","【-】","【"&amp;SUBSTITUTE(TEXT(AI7,"#,##0.00"),"-","△")&amp;"】"))</f>
        <v>【104.99】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5">
        <f t="shared" si="5"/>
        <v>23.49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101.24</v>
      </c>
      <c r="AT6" s="34" t="str">
        <f>IF(AT7="","",IF(AT7="-","【-】","【"&amp;SUBSTITUTE(TEXT(AT7,"#,##0.00"),"-","△")&amp;"】"))</f>
        <v>【121.19】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11.07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37.24</v>
      </c>
      <c r="BE6" s="34" t="str">
        <f>IF(BE7="","",IF(BE7="-","【-】","【"&amp;SUBSTITUTE(TEXT(BE7,"#,##0.00"),"-","△")&amp;"】"))</f>
        <v>【32.80】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4">
        <f t="shared" si="7"/>
        <v>0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783.8</v>
      </c>
      <c r="BP6" s="34" t="str">
        <f>IF(BP7="","",IF(BP7="-","【-】","【"&amp;SUBSTITUTE(TEXT(BP7,"#,##0.00"),"-","△")&amp;"】"))</f>
        <v>【832.52】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64.33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68.11</v>
      </c>
      <c r="CA6" s="34" t="str">
        <f>IF(CA7="","",IF(CA7="-","【-】","【"&amp;SUBSTITUTE(TEXT(CA7,"#,##0.00"),"-","△")&amp;"】"))</f>
        <v>【60.94】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221.71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222.41</v>
      </c>
      <c r="CL6" s="34" t="str">
        <f>IF(CL7="","",IF(CL7="-","【-】","【"&amp;SUBSTITUTE(TEXT(CL7,"#,##0.00"),"-","△")&amp;"】"))</f>
        <v>【253.04】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44.14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55.26</v>
      </c>
      <c r="CW6" s="34" t="str">
        <f>IF(CW7="","",IF(CW7="-","【-】","【"&amp;SUBSTITUTE(TEXT(CW7,"#,##0.00"),"-","△")&amp;"】"))</f>
        <v>【54.84】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93.12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90.52</v>
      </c>
      <c r="DH6" s="34" t="str">
        <f>IF(DH7="","",IF(DH7="-","【-】","【"&amp;SUBSTITUTE(TEXT(DH7,"#,##0.00"),"-","△")&amp;"】"))</f>
        <v>【86.60】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54.51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24.8</v>
      </c>
      <c r="DS6" s="34" t="str">
        <f>IF(DS7="","",IF(DS7="-","【-】","【"&amp;SUBSTITUTE(TEXT(DS7,"#,##0.00"),"-","△")&amp;"】"))</f>
        <v>【22.21】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4">
        <f t="shared" si="13"/>
        <v>0</v>
      </c>
      <c r="ED6" s="34" t="str">
        <f>IF(ED7="","",IF(ED7="-","【-】","【"&amp;SUBSTITUTE(TEXT(ED7,"#,##0.00"),"-","△")&amp;"】"))</f>
        <v>【0.00】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>
        <f t="shared" si="14"/>
        <v>0.02</v>
      </c>
      <c r="EO6" s="34" t="str">
        <f>IF(EO7="","",IF(EO7="-","【-】","【"&amp;SUBSTITUTE(TEXT(EO7,"#,##0.00"),"-","△")&amp;"】"))</f>
        <v>【0.16】</v>
      </c>
    </row>
    <row r="7" spans="1:148" s="36" customFormat="1" x14ac:dyDescent="0.2">
      <c r="A7" s="28"/>
      <c r="B7" s="37">
        <v>2020</v>
      </c>
      <c r="C7" s="37">
        <v>342041</v>
      </c>
      <c r="D7" s="37">
        <v>46</v>
      </c>
      <c r="E7" s="37">
        <v>17</v>
      </c>
      <c r="F7" s="37">
        <v>5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82.36</v>
      </c>
      <c r="P7" s="38">
        <v>1.23</v>
      </c>
      <c r="Q7" s="38">
        <v>90</v>
      </c>
      <c r="R7" s="38">
        <v>4290</v>
      </c>
      <c r="S7" s="38">
        <v>92009</v>
      </c>
      <c r="T7" s="38">
        <v>471.51</v>
      </c>
      <c r="U7" s="38">
        <v>195.14</v>
      </c>
      <c r="V7" s="38">
        <v>1119</v>
      </c>
      <c r="W7" s="38">
        <v>0.73</v>
      </c>
      <c r="X7" s="38">
        <v>1532.88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96.87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103.09</v>
      </c>
      <c r="AI7" s="38">
        <v>104.99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23.49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101.24</v>
      </c>
      <c r="AT7" s="38">
        <v>121.19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11.07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37.24</v>
      </c>
      <c r="BE7" s="38">
        <v>32.799999999999997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0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783.8</v>
      </c>
      <c r="BP7" s="38">
        <v>832.52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64.33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68.11</v>
      </c>
      <c r="CA7" s="38">
        <v>60.94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221.71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222.41</v>
      </c>
      <c r="CL7" s="38">
        <v>253.04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44.14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55.26</v>
      </c>
      <c r="CW7" s="38">
        <v>54.84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93.12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90.52</v>
      </c>
      <c r="DH7" s="38">
        <v>86.6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54.51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24.8</v>
      </c>
      <c r="DS7" s="38">
        <v>22.21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>
        <v>0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>
        <v>0</v>
      </c>
      <c r="ED7" s="38">
        <v>0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>
        <v>0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>
        <v>0.02</v>
      </c>
      <c r="EO7" s="38">
        <v>0.16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2">
      <c r="B13" t="s">
        <v>110</v>
      </c>
      <c r="C13" t="s">
        <v>110</v>
      </c>
      <c r="D13" t="s">
        <v>110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村上 隆行</cp:lastModifiedBy>
  <cp:lastPrinted>2022-01-25T06:13:02Z</cp:lastPrinted>
  <dcterms:created xsi:type="dcterms:W3CDTF">2021-12-03T07:34:21Z</dcterms:created>
  <dcterms:modified xsi:type="dcterms:W3CDTF">2022-01-25T06:59:54Z</dcterms:modified>
  <cp:category/>
</cp:coreProperties>
</file>