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40-gesuidoseibika\000000MASTER\旧下水道管理課\000001公開BOX\000000MASTER\01財務\経営比較分析表\"/>
    </mc:Choice>
  </mc:AlternateContent>
  <workbookProtection workbookAlgorithmName="SHA-512" workbookHashValue="19YgIloBLZ/SkEualLOSzzorHz3opOKr4rnCMmltXXXq8mDbjfdDWOZFi5q+qSPve1hk6i1lGjlm1rVJn+9wCg==" workbookSaltValue="kRlQdvxeJxo3ldsXrUhqMA==" workbookSpinCount="100000" lockStructure="1"/>
  <bookViews>
    <workbookView xWindow="0" yWindow="0" windowWidth="23040" windowHeight="9384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<sst xmlns="http://schemas.openxmlformats.org/spreadsheetml/2006/main" count="319" uniqueCount="117">
  <si>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</si>
  <si>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</si>
  <si>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</si>
  <si>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</si>
  <si>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</si>
  <si>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</si>
  <si>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</si>
  <si>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</si>
  <si>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</si>
  <si>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</si>
  <si>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</si>
  <si>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</si>
  <si>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</si>
  <si>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</si>
  <si>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</si>
  <si>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</si>
  <si>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</si>
  <si>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</si>
  <si>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</si>
  <si>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</si>
  <si>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</si>
  <si>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</si>
  <si>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</si>
  <si>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</si>
  <si>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</si>
  <si>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</si>
  <si>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</si>
  <si>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</si>
  <si>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</si>
  <si>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</si>
  <si>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</si>
  <si>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</si>
  <si>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</si>
  <si>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</si>
  <si>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</si>
  <si>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</si>
  <si>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</si>
  <si>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</si>
  <si>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</si>
  <si>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</si>
  <si>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</si>
  <si>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</si>
  <si>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</si>
  <si>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</si>
  <si>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</si>
  <si>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</si>
  <si>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</si>
  <si>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</si>
  <si>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</si>
  <si>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</si>
  <si>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</si>
  <si>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</si>
  <si>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</si>
  <si>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</si>
  <si>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</si>
  <si>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</si>
  <si>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</si>
  <si>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</si>
  <si>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</si>
  <si>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</si>
  <si>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</si>
  <si>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</si>
  <si>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</si>
  <si>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</si>
  <si>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</si>
  <si>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</si>
  <si>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</si>
  <si>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</si>
  <si>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</si>
  <si>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</si>
  <si>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</si>
  <si>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</si>
  <si>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</si>
  <si>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</si>
  <si>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</si>
  <si>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</si>
  <si>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</si>
  <si>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</si>
  <si>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</si>
  <si>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</si>
  <si>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</si>
  <si>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</si>
  <si>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</si>
  <si>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</si>
  <si>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</si>
  <si>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</si>
  <si>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</si>
  <si>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</si>
  <si>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</si>
  <si>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</si>
  <si>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</si>
  <si>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</si>
  <si>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</si>
  <si>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</si>
  <si>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</si>
  <si>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</si>
  <si>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三原市</t>
  </si>
  <si>
    <t>法適用</t>
  </si>
  <si>
    <t>下水道事業</t>
  </si>
  <si>
    <t>特定環境保全公共下水道</t>
  </si>
  <si>
    <t>D2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</si>
  <si>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</si>
  <si>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</si>
  <si>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</si>
  <si>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</si>
  <si>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</si>
  <si>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</si>
  <si>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</si>
  <si>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</si>
  <si>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</si>
  <si>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</si>
  <si>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</si>
  <si>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</si>
  <si>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</si>
  <si>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施設の経年劣化により維持管理費が膨らんでいくため，経営改善・投資計画などの検討が必要です。</t>
    <phoneticPr fontId="4"/>
  </si>
  <si>
    <t>①収益的収支比率⑤経費回収率
　類似団体より高い傾向にありますが，経費の節減に努めます。
②累積欠損金比率
  赤字が発生していないためありません。
③流動比率④企業債残高対事業規模比率
　類類似団体と比較すると，低い状況にはあります。
　令和２年度から地方公営企業会計に移行したことから，運転資金の確保が出来ていないことが要因です。
　今後，経費の節減を図り，経営の健全化に努めます。
⑤経費回収率
　類似団体より高い傾向にありますが，経費の節減に努めます。
⑥汚水処理原価
　類似団体より低い傾向にありますが，さらに経費節減に努めます。
⑦施設利用率
　類似団体より高い状況ですが，更なる経費節減を図るため，汚水処理場を廃止し，流域下水道への接続の検討を行っていきます。
⑧水洗化率
　類似団体より高い状況にあります。さらなる普及活動に努めます。</t>
    <rPh sb="262" eb="264">
      <t>セツゲン</t>
    </rPh>
    <rPh sb="279" eb="281">
      <t>ルイジ</t>
    </rPh>
    <rPh sb="281" eb="283">
      <t>ダンタイ</t>
    </rPh>
    <rPh sb="285" eb="286">
      <t>タカ</t>
    </rPh>
    <rPh sb="287" eb="289">
      <t>ジョウキョウ</t>
    </rPh>
    <rPh sb="293" eb="294">
      <t>サラ</t>
    </rPh>
    <rPh sb="296" eb="298">
      <t>ケイヒ</t>
    </rPh>
    <rPh sb="298" eb="300">
      <t>セツゲン</t>
    </rPh>
    <rPh sb="301" eb="302">
      <t>ハカ</t>
    </rPh>
    <phoneticPr fontId="4"/>
  </si>
  <si>
    <t>　令和２年３月に将来にわたり持続的に下水道事業を運営するため，長期的視点にたち現状や課題を踏まえたうえで，経営基盤の強化推進の基本となる【三原市下水道事業経営戦略】を改定し，市議会へ報告するとともに，令和２年６月からホームページに公開しております。
　収益的収支比率向上を図るため，水洗化率の向上を最重点として取り組んでまいります。
　令和２年度から令和３年度に三原市下水道事業経営審議会（民間有識者を含む）を立ち上げ下水道事業の在り方等を検討してまいります。</t>
    <rPh sb="149" eb="152">
      <t>サイジュウテン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</si>
</sst>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2A-4F05-9978-5572BD2C8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5629440"/>
        <c:axId val="525622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2A-4F05-9978-5572BD2C8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629440"/>
        <c:axId val="525622776"/>
      </c:lineChart>
      <c:dateAx>
        <c:axId val="5256294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5622776"/>
        <c:crosses val="autoZero"/>
        <c:auto val="1"/>
        <c:lblOffset val="100"/>
        <c:baseTimeUnit val="years"/>
      </c:dateAx>
      <c:valAx>
        <c:axId val="525622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5629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59.24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37-4FA3-AA34-B8674F02B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92352"/>
        <c:axId val="524098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37-4FA3-AA34-B8674F02B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92352"/>
        <c:axId val="524098624"/>
      </c:lineChart>
      <c:dateAx>
        <c:axId val="5240923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8624"/>
        <c:crosses val="autoZero"/>
        <c:auto val="1"/>
        <c:lblOffset val="100"/>
        <c:baseTimeUnit val="years"/>
      </c:dateAx>
      <c:valAx>
        <c:axId val="524098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92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95.29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BF-4C87-9925-8110C9EFD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91960"/>
        <c:axId val="524093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84.19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BF-4C87-9925-8110C9EFD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91960"/>
        <c:axId val="524093136"/>
      </c:lineChart>
      <c:dateAx>
        <c:axId val="5240919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3136"/>
        <c:crosses val="autoZero"/>
        <c:auto val="1"/>
        <c:lblOffset val="100"/>
        <c:baseTimeUnit val="years"/>
      </c:dateAx>
      <c:valAx>
        <c:axId val="524093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91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112.39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1B-410C-977F-3533C2AB2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5627480"/>
        <c:axId val="525625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105.78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1B-410C-977F-3533C2AB2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627480"/>
        <c:axId val="525625520"/>
      </c:lineChart>
      <c:dateAx>
        <c:axId val="5256274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5625520"/>
        <c:crosses val="autoZero"/>
        <c:auto val="1"/>
        <c:lblOffset val="100"/>
        <c:baseTimeUnit val="years"/>
      </c:dateAx>
      <c:valAx>
        <c:axId val="525625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5627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47.7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4A-4080-A6FD-B1C7280A7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5629048"/>
        <c:axId val="525628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21.36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4A-4080-A6FD-B1C7280A7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629048"/>
        <c:axId val="525628656"/>
      </c:lineChart>
      <c:dateAx>
        <c:axId val="525629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5628656"/>
        <c:crosses val="autoZero"/>
        <c:auto val="1"/>
        <c:lblOffset val="100"/>
        <c:baseTimeUnit val="years"/>
      </c:dateAx>
      <c:valAx>
        <c:axId val="525628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5629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41-4714-8265-E00B2C322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2856"/>
        <c:axId val="519448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C41-4714-8265-E00B2C322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2856"/>
        <c:axId val="519448736"/>
      </c:lineChart>
      <c:dateAx>
        <c:axId val="519442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8736"/>
        <c:crosses val="autoZero"/>
        <c:auto val="1"/>
        <c:lblOffset val="100"/>
        <c:baseTimeUnit val="years"/>
      </c:dateAx>
      <c:valAx>
        <c:axId val="519448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2856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B7-4C00-BE9B-F299B2198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4816"/>
        <c:axId val="519449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63.96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BB7-4C00-BE9B-F299B2198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4816"/>
        <c:axId val="519449520"/>
      </c:lineChart>
      <c:dateAx>
        <c:axId val="5194448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9520"/>
        <c:crosses val="autoZero"/>
        <c:auto val="1"/>
        <c:lblOffset val="100"/>
        <c:baseTimeUnit val="years"/>
      </c:dateAx>
      <c:valAx>
        <c:axId val="519449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4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37.86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5F-45F5-9074-E84A0E3F1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6384"/>
        <c:axId val="519443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44.24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5F-45F5-9074-E84A0E3F1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6384"/>
        <c:axId val="519443248"/>
      </c:lineChart>
      <c:dateAx>
        <c:axId val="5194463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3248"/>
        <c:crosses val="autoZero"/>
        <c:auto val="1"/>
        <c:lblOffset val="100"/>
        <c:baseTimeUnit val="years"/>
      </c:dateAx>
      <c:valAx>
        <c:axId val="519443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6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83-490C-B1A2-F78DA9253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6776"/>
        <c:axId val="519447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1258.43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83-490C-B1A2-F78DA9253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6776"/>
        <c:axId val="519447168"/>
      </c:lineChart>
      <c:dateAx>
        <c:axId val="5194467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7168"/>
        <c:crosses val="autoZero"/>
        <c:auto val="1"/>
        <c:lblOffset val="100"/>
        <c:baseTimeUnit val="years"/>
      </c:dateAx>
      <c:valAx>
        <c:axId val="519447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6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95.25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ED-4405-B223-E7CFEB115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8344"/>
        <c:axId val="5240939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73.36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ED-4405-B223-E7CFEB115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8344"/>
        <c:axId val="524093920"/>
      </c:lineChart>
      <c:dateAx>
        <c:axId val="5194483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3920"/>
        <c:crosses val="autoZero"/>
        <c:auto val="1"/>
        <c:lblOffset val="100"/>
        <c:baseTimeUnit val="years"/>
      </c:dateAx>
      <c:valAx>
        <c:axId val="5240939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8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156.88999999999999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8C-4C8E-866F-7F6FBC9FB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92744"/>
        <c:axId val="524097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224.88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8C-4C8E-866F-7F6FBC9FB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92744"/>
        <c:axId val="524097840"/>
      </c:lineChart>
      <c:dateAx>
        <c:axId val="5240927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7840"/>
        <c:crosses val="autoZero"/>
        <c:auto val="1"/>
        <c:lblOffset val="100"/>
        <c:baseTimeUnit val="years"/>
      </c:dateAx>
      <c:valAx>
        <c:axId val="524097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92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【104.83】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【61.55】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【1,260.21】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【84.75】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【215.41】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V33" zoomScaleNormal="100" workbookViewId="0">
      <selection activeCell="A83" sqref="A83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2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2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4" t="str">
        <f>データ!H6</f>
        <v>広島県　三原市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9" t="str">
        <f>データ!I6</f>
        <v>法適用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特定環境保全公共下水道</v>
      </c>
      <c r="Q8" s="49"/>
      <c r="R8" s="49"/>
      <c r="S8" s="49"/>
      <c r="T8" s="49"/>
      <c r="U8" s="49"/>
      <c r="V8" s="49"/>
      <c r="W8" s="49" t="str">
        <f>データ!L6</f>
        <v>D2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92009</v>
      </c>
      <c r="AM8" s="51"/>
      <c r="AN8" s="51"/>
      <c r="AO8" s="51"/>
      <c r="AP8" s="51"/>
      <c r="AQ8" s="51"/>
      <c r="AR8" s="51"/>
      <c r="AS8" s="51"/>
      <c r="AT8" s="46">
        <f>データ!T6</f>
        <v>471.51</v>
      </c>
      <c r="AU8" s="46"/>
      <c r="AV8" s="46"/>
      <c r="AW8" s="46"/>
      <c r="AX8" s="46"/>
      <c r="AY8" s="46"/>
      <c r="AZ8" s="46"/>
      <c r="BA8" s="46"/>
      <c r="BB8" s="46">
        <f>データ!U6</f>
        <v>195.14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74.650000000000006</v>
      </c>
      <c r="J10" s="46"/>
      <c r="K10" s="46"/>
      <c r="L10" s="46"/>
      <c r="M10" s="46"/>
      <c r="N10" s="46"/>
      <c r="O10" s="46"/>
      <c r="P10" s="46">
        <f>データ!P6</f>
        <v>2.95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4290</v>
      </c>
      <c r="AE10" s="51"/>
      <c r="AF10" s="51"/>
      <c r="AG10" s="51"/>
      <c r="AH10" s="51"/>
      <c r="AI10" s="51"/>
      <c r="AJ10" s="51"/>
      <c r="AK10" s="2"/>
      <c r="AL10" s="51">
        <f>データ!V6</f>
        <v>2698</v>
      </c>
      <c r="AM10" s="51"/>
      <c r="AN10" s="51"/>
      <c r="AO10" s="51"/>
      <c r="AP10" s="51"/>
      <c r="AQ10" s="51"/>
      <c r="AR10" s="51"/>
      <c r="AS10" s="51"/>
      <c r="AT10" s="46">
        <f>データ!W6</f>
        <v>0.93</v>
      </c>
      <c r="AU10" s="46"/>
      <c r="AV10" s="46"/>
      <c r="AW10" s="46"/>
      <c r="AX10" s="46"/>
      <c r="AY10" s="46"/>
      <c r="AZ10" s="46"/>
      <c r="BA10" s="46"/>
      <c r="BB10" s="46">
        <f>データ!X6</f>
        <v>2901.08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2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2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115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114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2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2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116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2">
      <c r="C83" s="2" t="s">
        <v>30</v>
      </c>
    </row>
    <row r="84" spans="1:78" hidden="1" x14ac:dyDescent="0.2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2">
      <c r="B85" s="26"/>
      <c r="C85" s="26"/>
      <c r="D85" s="26"/>
      <c r="E85" s="26" t="str">
        <f>データ!AI6</f>
        <v>【104.83】</v>
      </c>
      <c r="F85" s="26" t="str">
        <f>データ!AT6</f>
        <v>【61.55】</v>
      </c>
      <c r="G85" s="26" t="str">
        <f>データ!BE6</f>
        <v>【45.34】</v>
      </c>
      <c r="H85" s="26" t="str">
        <f>データ!BP6</f>
        <v>【1,260.21】</v>
      </c>
      <c r="I85" s="26" t="str">
        <f>データ!CA6</f>
        <v>【75.29】</v>
      </c>
      <c r="J85" s="26" t="str">
        <f>データ!CL6</f>
        <v>【215.41】</v>
      </c>
      <c r="K85" s="26" t="str">
        <f>データ!CW6</f>
        <v>【42.90】</v>
      </c>
      <c r="L85" s="26" t="str">
        <f>データ!DH6</f>
        <v>【84.75】</v>
      </c>
      <c r="M85" s="26" t="str">
        <f>データ!DS6</f>
        <v>【23.60】</v>
      </c>
      <c r="N85" s="26" t="str">
        <f>データ!ED6</f>
        <v>【0.01】</v>
      </c>
      <c r="O85" s="26" t="str">
        <f>データ!EO6</f>
        <v>【0.30】</v>
      </c>
    </row>
  </sheetData>
  <sheetProtection algorithmName="SHA-512" hashValue="6/h2bcVC1QySjZq459vTICqLa/GdLK3cjQyhN/rP7riLX9drXisxViIOImnykI2HzkL9N8ySlVzrwR53cmyJmA==" saltValue="gosqq6PENsFAqHnsYE4GXw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8" x14ac:dyDescent="0.2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2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2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2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2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2">
      <c r="A6" s="28" t="s">
        <v>95</v>
      </c>
      <c r="B6" s="33">
        <f>B7</f>
        <v>2020</v>
      </c>
      <c r="C6" s="33">
        <f t="shared" ref="C6:X6" si="3">C7</f>
        <v>342041</v>
      </c>
      <c r="D6" s="33">
        <f t="shared" si="3"/>
        <v>46</v>
      </c>
      <c r="E6" s="33">
        <f t="shared" si="3"/>
        <v>17</v>
      </c>
      <c r="F6" s="33">
        <f t="shared" si="3"/>
        <v>4</v>
      </c>
      <c r="G6" s="33">
        <f t="shared" si="3"/>
        <v>0</v>
      </c>
      <c r="H6" s="33" t="str">
        <f t="shared" si="3"/>
        <v>広島県　三原市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特定環境保全公共下水道</v>
      </c>
      <c r="L6" s="33" t="str">
        <f t="shared" si="3"/>
        <v>D2</v>
      </c>
      <c r="M6" s="33" t="str">
        <f t="shared" si="3"/>
        <v>非設置</v>
      </c>
      <c r="N6" s="34" t="str">
        <f t="shared" si="3"/>
        <v>-</v>
      </c>
      <c r="O6" s="34">
        <f t="shared" si="3"/>
        <v>74.650000000000006</v>
      </c>
      <c r="P6" s="34">
        <f t="shared" si="3"/>
        <v>2.95</v>
      </c>
      <c r="Q6" s="34">
        <f t="shared" si="3"/>
        <v>100</v>
      </c>
      <c r="R6" s="34">
        <f t="shared" si="3"/>
        <v>4290</v>
      </c>
      <c r="S6" s="34">
        <f t="shared" si="3"/>
        <v>92009</v>
      </c>
      <c r="T6" s="34">
        <f t="shared" si="3"/>
        <v>471.51</v>
      </c>
      <c r="U6" s="34">
        <f t="shared" si="3"/>
        <v>195.14</v>
      </c>
      <c r="V6" s="34">
        <f t="shared" si="3"/>
        <v>2698</v>
      </c>
      <c r="W6" s="34">
        <f t="shared" si="3"/>
        <v>0.93</v>
      </c>
      <c r="X6" s="34">
        <f t="shared" si="3"/>
        <v>2901.08</v>
      </c>
      <c r="Y6" s="35" t="str">
        <f>IF(Y7="",NA(),Y7)</f>
        <v>-</v>
      </c>
      <c r="Z6" s="35" t="str">
        <f t="shared" ref="Z6:AH6" si="4">IF(Z7="",NA(),Z7)</f>
        <v>-</v>
      </c>
      <c r="AA6" s="35" t="str">
        <f t="shared" si="4"/>
        <v>-</v>
      </c>
      <c r="AB6" s="35" t="str">
        <f t="shared" si="4"/>
        <v>-</v>
      </c>
      <c r="AC6" s="35">
        <f t="shared" si="4"/>
        <v>112.39</v>
      </c>
      <c r="AD6" s="35" t="str">
        <f t="shared" si="4"/>
        <v>-</v>
      </c>
      <c r="AE6" s="35" t="str">
        <f t="shared" si="4"/>
        <v>-</v>
      </c>
      <c r="AF6" s="35" t="str">
        <f t="shared" si="4"/>
        <v>-</v>
      </c>
      <c r="AG6" s="35" t="str">
        <f t="shared" si="4"/>
        <v>-</v>
      </c>
      <c r="AH6" s="35">
        <f t="shared" si="4"/>
        <v>105.78</v>
      </c>
      <c r="AI6" s="34" t="str">
        <f>IF(AI7="","",IF(AI7="-","【-】","【"&amp;SUBSTITUTE(TEXT(AI7,"#,##0.00"),"-","△")&amp;"】"))</f>
        <v>【104.83】</v>
      </c>
      <c r="AJ6" s="35" t="str">
        <f>IF(AJ7="",NA(),AJ7)</f>
        <v>-</v>
      </c>
      <c r="AK6" s="35" t="str">
        <f t="shared" ref="AK6:AS6" si="5">IF(AK7="",NA(),AK7)</f>
        <v>-</v>
      </c>
      <c r="AL6" s="35" t="str">
        <f t="shared" si="5"/>
        <v>-</v>
      </c>
      <c r="AM6" s="35" t="str">
        <f t="shared" si="5"/>
        <v>-</v>
      </c>
      <c r="AN6" s="34">
        <f t="shared" si="5"/>
        <v>0</v>
      </c>
      <c r="AO6" s="35" t="str">
        <f t="shared" si="5"/>
        <v>-</v>
      </c>
      <c r="AP6" s="35" t="str">
        <f t="shared" si="5"/>
        <v>-</v>
      </c>
      <c r="AQ6" s="35" t="str">
        <f t="shared" si="5"/>
        <v>-</v>
      </c>
      <c r="AR6" s="35" t="str">
        <f t="shared" si="5"/>
        <v>-</v>
      </c>
      <c r="AS6" s="35">
        <f t="shared" si="5"/>
        <v>63.96</v>
      </c>
      <c r="AT6" s="34" t="str">
        <f>IF(AT7="","",IF(AT7="-","【-】","【"&amp;SUBSTITUTE(TEXT(AT7,"#,##0.00"),"-","△")&amp;"】"))</f>
        <v>【61.55】</v>
      </c>
      <c r="AU6" s="35" t="str">
        <f>IF(AU7="",NA(),AU7)</f>
        <v>-</v>
      </c>
      <c r="AV6" s="35" t="str">
        <f t="shared" ref="AV6:BD6" si="6">IF(AV7="",NA(),AV7)</f>
        <v>-</v>
      </c>
      <c r="AW6" s="35" t="str">
        <f t="shared" si="6"/>
        <v>-</v>
      </c>
      <c r="AX6" s="35" t="str">
        <f t="shared" si="6"/>
        <v>-</v>
      </c>
      <c r="AY6" s="35">
        <f t="shared" si="6"/>
        <v>37.86</v>
      </c>
      <c r="AZ6" s="35" t="str">
        <f t="shared" si="6"/>
        <v>-</v>
      </c>
      <c r="BA6" s="35" t="str">
        <f t="shared" si="6"/>
        <v>-</v>
      </c>
      <c r="BB6" s="35" t="str">
        <f t="shared" si="6"/>
        <v>-</v>
      </c>
      <c r="BC6" s="35" t="str">
        <f t="shared" si="6"/>
        <v>-</v>
      </c>
      <c r="BD6" s="35">
        <f t="shared" si="6"/>
        <v>44.24</v>
      </c>
      <c r="BE6" s="34" t="str">
        <f>IF(BE7="","",IF(BE7="-","【-】","【"&amp;SUBSTITUTE(TEXT(BE7,"#,##0.00"),"-","△")&amp;"】"))</f>
        <v>【45.34】</v>
      </c>
      <c r="BF6" s="35" t="str">
        <f>IF(BF7="",NA(),BF7)</f>
        <v>-</v>
      </c>
      <c r="BG6" s="35" t="str">
        <f t="shared" ref="BG6:BO6" si="7">IF(BG7="",NA(),BG7)</f>
        <v>-</v>
      </c>
      <c r="BH6" s="35" t="str">
        <f t="shared" si="7"/>
        <v>-</v>
      </c>
      <c r="BI6" s="35" t="str">
        <f t="shared" si="7"/>
        <v>-</v>
      </c>
      <c r="BJ6" s="34">
        <f t="shared" si="7"/>
        <v>0</v>
      </c>
      <c r="BK6" s="35" t="str">
        <f t="shared" si="7"/>
        <v>-</v>
      </c>
      <c r="BL6" s="35" t="str">
        <f t="shared" si="7"/>
        <v>-</v>
      </c>
      <c r="BM6" s="35" t="str">
        <f t="shared" si="7"/>
        <v>-</v>
      </c>
      <c r="BN6" s="35" t="str">
        <f t="shared" si="7"/>
        <v>-</v>
      </c>
      <c r="BO6" s="35">
        <f t="shared" si="7"/>
        <v>1258.43</v>
      </c>
      <c r="BP6" s="34" t="str">
        <f>IF(BP7="","",IF(BP7="-","【-】","【"&amp;SUBSTITUTE(TEXT(BP7,"#,##0.00"),"-","△")&amp;"】"))</f>
        <v>【1,260.21】</v>
      </c>
      <c r="BQ6" s="35" t="str">
        <f>IF(BQ7="",NA(),BQ7)</f>
        <v>-</v>
      </c>
      <c r="BR6" s="35" t="str">
        <f t="shared" ref="BR6:BZ6" si="8">IF(BR7="",NA(),BR7)</f>
        <v>-</v>
      </c>
      <c r="BS6" s="35" t="str">
        <f t="shared" si="8"/>
        <v>-</v>
      </c>
      <c r="BT6" s="35" t="str">
        <f t="shared" si="8"/>
        <v>-</v>
      </c>
      <c r="BU6" s="35">
        <f t="shared" si="8"/>
        <v>95.25</v>
      </c>
      <c r="BV6" s="35" t="str">
        <f t="shared" si="8"/>
        <v>-</v>
      </c>
      <c r="BW6" s="35" t="str">
        <f t="shared" si="8"/>
        <v>-</v>
      </c>
      <c r="BX6" s="35" t="str">
        <f t="shared" si="8"/>
        <v>-</v>
      </c>
      <c r="BY6" s="35" t="str">
        <f t="shared" si="8"/>
        <v>-</v>
      </c>
      <c r="BZ6" s="35">
        <f t="shared" si="8"/>
        <v>73.36</v>
      </c>
      <c r="CA6" s="34" t="str">
        <f>IF(CA7="","",IF(CA7="-","【-】","【"&amp;SUBSTITUTE(TEXT(CA7,"#,##0.00"),"-","△")&amp;"】"))</f>
        <v>【75.29】</v>
      </c>
      <c r="CB6" s="35" t="str">
        <f>IF(CB7="",NA(),CB7)</f>
        <v>-</v>
      </c>
      <c r="CC6" s="35" t="str">
        <f t="shared" ref="CC6:CK6" si="9">IF(CC7="",NA(),CC7)</f>
        <v>-</v>
      </c>
      <c r="CD6" s="35" t="str">
        <f t="shared" si="9"/>
        <v>-</v>
      </c>
      <c r="CE6" s="35" t="str">
        <f t="shared" si="9"/>
        <v>-</v>
      </c>
      <c r="CF6" s="35">
        <f t="shared" si="9"/>
        <v>156.88999999999999</v>
      </c>
      <c r="CG6" s="35" t="str">
        <f t="shared" si="9"/>
        <v>-</v>
      </c>
      <c r="CH6" s="35" t="str">
        <f t="shared" si="9"/>
        <v>-</v>
      </c>
      <c r="CI6" s="35" t="str">
        <f t="shared" si="9"/>
        <v>-</v>
      </c>
      <c r="CJ6" s="35" t="str">
        <f t="shared" si="9"/>
        <v>-</v>
      </c>
      <c r="CK6" s="35">
        <f t="shared" si="9"/>
        <v>224.88</v>
      </c>
      <c r="CL6" s="34" t="str">
        <f>IF(CL7="","",IF(CL7="-","【-】","【"&amp;SUBSTITUTE(TEXT(CL7,"#,##0.00"),"-","△")&amp;"】"))</f>
        <v>【215.41】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>
        <f t="shared" si="10"/>
        <v>59.24</v>
      </c>
      <c r="CR6" s="35" t="str">
        <f t="shared" si="10"/>
        <v>-</v>
      </c>
      <c r="CS6" s="35" t="str">
        <f t="shared" si="10"/>
        <v>-</v>
      </c>
      <c r="CT6" s="35" t="str">
        <f t="shared" si="10"/>
        <v>-</v>
      </c>
      <c r="CU6" s="35" t="str">
        <f t="shared" si="10"/>
        <v>-</v>
      </c>
      <c r="CV6" s="35">
        <f t="shared" si="10"/>
        <v>42.4</v>
      </c>
      <c r="CW6" s="34" t="str">
        <f>IF(CW7="","",IF(CW7="-","【-】","【"&amp;SUBSTITUTE(TEXT(CW7,"#,##0.00"),"-","△")&amp;"】"))</f>
        <v>【42.90】</v>
      </c>
      <c r="CX6" s="35" t="str">
        <f>IF(CX7="",NA(),CX7)</f>
        <v>-</v>
      </c>
      <c r="CY6" s="35" t="str">
        <f t="shared" ref="CY6:DG6" si="11">IF(CY7="",NA(),CY7)</f>
        <v>-</v>
      </c>
      <c r="CZ6" s="35" t="str">
        <f t="shared" si="11"/>
        <v>-</v>
      </c>
      <c r="DA6" s="35" t="str">
        <f t="shared" si="11"/>
        <v>-</v>
      </c>
      <c r="DB6" s="35">
        <f t="shared" si="11"/>
        <v>95.29</v>
      </c>
      <c r="DC6" s="35" t="str">
        <f t="shared" si="11"/>
        <v>-</v>
      </c>
      <c r="DD6" s="35" t="str">
        <f t="shared" si="11"/>
        <v>-</v>
      </c>
      <c r="DE6" s="35" t="str">
        <f t="shared" si="11"/>
        <v>-</v>
      </c>
      <c r="DF6" s="35" t="str">
        <f t="shared" si="11"/>
        <v>-</v>
      </c>
      <c r="DG6" s="35">
        <f t="shared" si="11"/>
        <v>84.19</v>
      </c>
      <c r="DH6" s="34" t="str">
        <f>IF(DH7="","",IF(DH7="-","【-】","【"&amp;SUBSTITUTE(TEXT(DH7,"#,##0.00"),"-","△")&amp;"】"))</f>
        <v>【84.75】</v>
      </c>
      <c r="DI6" s="35" t="str">
        <f>IF(DI7="",NA(),DI7)</f>
        <v>-</v>
      </c>
      <c r="DJ6" s="35" t="str">
        <f t="shared" ref="DJ6:DR6" si="12">IF(DJ7="",NA(),DJ7)</f>
        <v>-</v>
      </c>
      <c r="DK6" s="35" t="str">
        <f t="shared" si="12"/>
        <v>-</v>
      </c>
      <c r="DL6" s="35" t="str">
        <f t="shared" si="12"/>
        <v>-</v>
      </c>
      <c r="DM6" s="35">
        <f t="shared" si="12"/>
        <v>47.7</v>
      </c>
      <c r="DN6" s="35" t="str">
        <f t="shared" si="12"/>
        <v>-</v>
      </c>
      <c r="DO6" s="35" t="str">
        <f t="shared" si="12"/>
        <v>-</v>
      </c>
      <c r="DP6" s="35" t="str">
        <f t="shared" si="12"/>
        <v>-</v>
      </c>
      <c r="DQ6" s="35" t="str">
        <f t="shared" si="12"/>
        <v>-</v>
      </c>
      <c r="DR6" s="35">
        <f t="shared" si="12"/>
        <v>21.36</v>
      </c>
      <c r="DS6" s="34" t="str">
        <f>IF(DS7="","",IF(DS7="-","【-】","【"&amp;SUBSTITUTE(TEXT(DS7,"#,##0.00"),"-","△")&amp;"】"))</f>
        <v>【23.60】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4">
        <f t="shared" si="13"/>
        <v>0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>
        <f t="shared" si="13"/>
        <v>0.01</v>
      </c>
      <c r="ED6" s="34" t="str">
        <f>IF(ED7="","",IF(ED7="-","【-】","【"&amp;SUBSTITUTE(TEXT(ED7,"#,##0.00"),"-","△")&amp;"】"))</f>
        <v>【0.01】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4">
        <f t="shared" si="14"/>
        <v>0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>
        <f t="shared" si="14"/>
        <v>0.39</v>
      </c>
      <c r="EO6" s="34" t="str">
        <f>IF(EO7="","",IF(EO7="-","【-】","【"&amp;SUBSTITUTE(TEXT(EO7,"#,##0.00"),"-","△")&amp;"】"))</f>
        <v>【0.30】</v>
      </c>
    </row>
    <row r="7" spans="1:148" s="36" customFormat="1" x14ac:dyDescent="0.2">
      <c r="A7" s="28"/>
      <c r="B7" s="37">
        <v>2020</v>
      </c>
      <c r="C7" s="37">
        <v>342041</v>
      </c>
      <c r="D7" s="37">
        <v>46</v>
      </c>
      <c r="E7" s="37">
        <v>17</v>
      </c>
      <c r="F7" s="37">
        <v>4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74.650000000000006</v>
      </c>
      <c r="P7" s="38">
        <v>2.95</v>
      </c>
      <c r="Q7" s="38">
        <v>100</v>
      </c>
      <c r="R7" s="38">
        <v>4290</v>
      </c>
      <c r="S7" s="38">
        <v>92009</v>
      </c>
      <c r="T7" s="38">
        <v>471.51</v>
      </c>
      <c r="U7" s="38">
        <v>195.14</v>
      </c>
      <c r="V7" s="38">
        <v>2698</v>
      </c>
      <c r="W7" s="38">
        <v>0.93</v>
      </c>
      <c r="X7" s="38">
        <v>2901.08</v>
      </c>
      <c r="Y7" s="38" t="s">
        <v>102</v>
      </c>
      <c r="Z7" s="38" t="s">
        <v>102</v>
      </c>
      <c r="AA7" s="38" t="s">
        <v>102</v>
      </c>
      <c r="AB7" s="38" t="s">
        <v>102</v>
      </c>
      <c r="AC7" s="38">
        <v>112.39</v>
      </c>
      <c r="AD7" s="38" t="s">
        <v>102</v>
      </c>
      <c r="AE7" s="38" t="s">
        <v>102</v>
      </c>
      <c r="AF7" s="38" t="s">
        <v>102</v>
      </c>
      <c r="AG7" s="38" t="s">
        <v>102</v>
      </c>
      <c r="AH7" s="38">
        <v>105.78</v>
      </c>
      <c r="AI7" s="38">
        <v>104.83</v>
      </c>
      <c r="AJ7" s="38" t="s">
        <v>102</v>
      </c>
      <c r="AK7" s="38" t="s">
        <v>102</v>
      </c>
      <c r="AL7" s="38" t="s">
        <v>102</v>
      </c>
      <c r="AM7" s="38" t="s">
        <v>102</v>
      </c>
      <c r="AN7" s="38">
        <v>0</v>
      </c>
      <c r="AO7" s="38" t="s">
        <v>102</v>
      </c>
      <c r="AP7" s="38" t="s">
        <v>102</v>
      </c>
      <c r="AQ7" s="38" t="s">
        <v>102</v>
      </c>
      <c r="AR7" s="38" t="s">
        <v>102</v>
      </c>
      <c r="AS7" s="38">
        <v>63.96</v>
      </c>
      <c r="AT7" s="38">
        <v>61.55</v>
      </c>
      <c r="AU7" s="38" t="s">
        <v>102</v>
      </c>
      <c r="AV7" s="38" t="s">
        <v>102</v>
      </c>
      <c r="AW7" s="38" t="s">
        <v>102</v>
      </c>
      <c r="AX7" s="38" t="s">
        <v>102</v>
      </c>
      <c r="AY7" s="38">
        <v>37.86</v>
      </c>
      <c r="AZ7" s="38" t="s">
        <v>102</v>
      </c>
      <c r="BA7" s="38" t="s">
        <v>102</v>
      </c>
      <c r="BB7" s="38" t="s">
        <v>102</v>
      </c>
      <c r="BC7" s="38" t="s">
        <v>102</v>
      </c>
      <c r="BD7" s="38">
        <v>44.24</v>
      </c>
      <c r="BE7" s="38">
        <v>45.34</v>
      </c>
      <c r="BF7" s="38" t="s">
        <v>102</v>
      </c>
      <c r="BG7" s="38" t="s">
        <v>102</v>
      </c>
      <c r="BH7" s="38" t="s">
        <v>102</v>
      </c>
      <c r="BI7" s="38" t="s">
        <v>102</v>
      </c>
      <c r="BJ7" s="38">
        <v>0</v>
      </c>
      <c r="BK7" s="38" t="s">
        <v>102</v>
      </c>
      <c r="BL7" s="38" t="s">
        <v>102</v>
      </c>
      <c r="BM7" s="38" t="s">
        <v>102</v>
      </c>
      <c r="BN7" s="38" t="s">
        <v>102</v>
      </c>
      <c r="BO7" s="38">
        <v>1258.43</v>
      </c>
      <c r="BP7" s="38">
        <v>1260.21</v>
      </c>
      <c r="BQ7" s="38" t="s">
        <v>102</v>
      </c>
      <c r="BR7" s="38" t="s">
        <v>102</v>
      </c>
      <c r="BS7" s="38" t="s">
        <v>102</v>
      </c>
      <c r="BT7" s="38" t="s">
        <v>102</v>
      </c>
      <c r="BU7" s="38">
        <v>95.25</v>
      </c>
      <c r="BV7" s="38" t="s">
        <v>102</v>
      </c>
      <c r="BW7" s="38" t="s">
        <v>102</v>
      </c>
      <c r="BX7" s="38" t="s">
        <v>102</v>
      </c>
      <c r="BY7" s="38" t="s">
        <v>102</v>
      </c>
      <c r="BZ7" s="38">
        <v>73.36</v>
      </c>
      <c r="CA7" s="38">
        <v>75.290000000000006</v>
      </c>
      <c r="CB7" s="38" t="s">
        <v>102</v>
      </c>
      <c r="CC7" s="38" t="s">
        <v>102</v>
      </c>
      <c r="CD7" s="38" t="s">
        <v>102</v>
      </c>
      <c r="CE7" s="38" t="s">
        <v>102</v>
      </c>
      <c r="CF7" s="38">
        <v>156.88999999999999</v>
      </c>
      <c r="CG7" s="38" t="s">
        <v>102</v>
      </c>
      <c r="CH7" s="38" t="s">
        <v>102</v>
      </c>
      <c r="CI7" s="38" t="s">
        <v>102</v>
      </c>
      <c r="CJ7" s="38" t="s">
        <v>102</v>
      </c>
      <c r="CK7" s="38">
        <v>224.88</v>
      </c>
      <c r="CL7" s="38">
        <v>215.41</v>
      </c>
      <c r="CM7" s="38" t="s">
        <v>102</v>
      </c>
      <c r="CN7" s="38" t="s">
        <v>102</v>
      </c>
      <c r="CO7" s="38" t="s">
        <v>102</v>
      </c>
      <c r="CP7" s="38" t="s">
        <v>102</v>
      </c>
      <c r="CQ7" s="38">
        <v>59.24</v>
      </c>
      <c r="CR7" s="38" t="s">
        <v>102</v>
      </c>
      <c r="CS7" s="38" t="s">
        <v>102</v>
      </c>
      <c r="CT7" s="38" t="s">
        <v>102</v>
      </c>
      <c r="CU7" s="38" t="s">
        <v>102</v>
      </c>
      <c r="CV7" s="38">
        <v>42.4</v>
      </c>
      <c r="CW7" s="38">
        <v>42.9</v>
      </c>
      <c r="CX7" s="38" t="s">
        <v>102</v>
      </c>
      <c r="CY7" s="38" t="s">
        <v>102</v>
      </c>
      <c r="CZ7" s="38" t="s">
        <v>102</v>
      </c>
      <c r="DA7" s="38" t="s">
        <v>102</v>
      </c>
      <c r="DB7" s="38">
        <v>95.29</v>
      </c>
      <c r="DC7" s="38" t="s">
        <v>102</v>
      </c>
      <c r="DD7" s="38" t="s">
        <v>102</v>
      </c>
      <c r="DE7" s="38" t="s">
        <v>102</v>
      </c>
      <c r="DF7" s="38" t="s">
        <v>102</v>
      </c>
      <c r="DG7" s="38">
        <v>84.19</v>
      </c>
      <c r="DH7" s="38">
        <v>84.75</v>
      </c>
      <c r="DI7" s="38" t="s">
        <v>102</v>
      </c>
      <c r="DJ7" s="38" t="s">
        <v>102</v>
      </c>
      <c r="DK7" s="38" t="s">
        <v>102</v>
      </c>
      <c r="DL7" s="38" t="s">
        <v>102</v>
      </c>
      <c r="DM7" s="38">
        <v>47.7</v>
      </c>
      <c r="DN7" s="38" t="s">
        <v>102</v>
      </c>
      <c r="DO7" s="38" t="s">
        <v>102</v>
      </c>
      <c r="DP7" s="38" t="s">
        <v>102</v>
      </c>
      <c r="DQ7" s="38" t="s">
        <v>102</v>
      </c>
      <c r="DR7" s="38">
        <v>21.36</v>
      </c>
      <c r="DS7" s="38">
        <v>23.6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>
        <v>0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>
        <v>0.01</v>
      </c>
      <c r="ED7" s="38">
        <v>0.01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>
        <v>0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>
        <v>0.39</v>
      </c>
      <c r="EO7" s="38">
        <v>0.3</v>
      </c>
    </row>
    <row r="8" spans="1:148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2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2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2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2">
      <c r="B13" t="s">
        <v>110</v>
      </c>
      <c r="C13" t="s">
        <v>110</v>
      </c>
      <c r="D13" t="s">
        <v>111</v>
      </c>
      <c r="E13" t="s">
        <v>112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村上 隆行</cp:lastModifiedBy>
  <cp:lastPrinted>2022-01-25T06:12:44Z</cp:lastPrinted>
  <dcterms:created xsi:type="dcterms:W3CDTF">2021-12-03T07:27:13Z</dcterms:created>
  <dcterms:modified xsi:type="dcterms:W3CDTF">2022-01-25T06:54:59Z</dcterms:modified>
  <cp:category/>
</cp:coreProperties>
</file>