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1384\Desktop\★ホームページ原稿\★消費税及び地方消費税のしいれ\"/>
    </mc:Choice>
  </mc:AlternateContent>
  <bookViews>
    <workbookView xWindow="480" yWindow="30" windowWidth="8480" windowHeight="4730" tabRatio="1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①返納額がない場合!$I$3:$I$4</definedName>
    <definedName name="_xlnm._FilterDatabase" localSheetId="1" hidden="1">'②課税売上割合９５％以上（申告で明確）'!$I$3:$I$4</definedName>
    <definedName name="_xlnm._FilterDatabase" localSheetId="2" hidden="1">'③課税売上割合９５％以上（申告で明確でない）'!$I$3:$I$4</definedName>
    <definedName name="_xlnm._FilterDatabase" localSheetId="3" hidden="1">'④個別対応方式（申告で明確）'!$I$3:$I$4</definedName>
    <definedName name="_xlnm._FilterDatabase" localSheetId="4" hidden="1">'⑤一括比例配分方式（申告で明確）'!$I$3:$I$4</definedName>
    <definedName name="_xlnm._FilterDatabase" localSheetId="5" hidden="1">'⑥個別対応方式（申告で明確でない）'!$I$3:$I$4</definedName>
    <definedName name="_xlnm._FilterDatabase" localSheetId="6" hidden="1">'⑦一括比例配分方式（申告で明確でない)'!$I$3:$I$4</definedName>
    <definedName name="_xlnm.Print_Area" localSheetId="0">①返納額がない場合!$A$1:$H$55</definedName>
    <definedName name="_xlnm.Print_Area" localSheetId="1">'②課税売上割合９５％以上（申告で明確）'!$A$1:$H$55</definedName>
    <definedName name="_xlnm.Print_Area" localSheetId="2">'③課税売上割合９５％以上（申告で明確でない）'!$A$1:$H$55</definedName>
    <definedName name="_xlnm.Print_Area" localSheetId="3">'④個別対応方式（申告で明確）'!$A$1:$H$55</definedName>
    <definedName name="_xlnm.Print_Area" localSheetId="4">'⑤一括比例配分方式（申告で明確）'!$A$1:$H$55</definedName>
    <definedName name="_xlnm.Print_Area" localSheetId="5">'⑥個別対応方式（申告で明確でない）'!$A$1:$H$55</definedName>
    <definedName name="_xlnm.Print_Area" localSheetId="6">'⑦一括比例配分方式（申告で明確でない)'!$A$1:$H$55</definedName>
  </definedNames>
  <calcPr calcId="152511"/>
</workbook>
</file>

<file path=xl/calcChain.xml><?xml version="1.0" encoding="utf-8"?>
<calcChain xmlns="http://schemas.openxmlformats.org/spreadsheetml/2006/main">
  <c r="C54" i="10" l="1"/>
  <c r="C53" i="10"/>
  <c r="C54" i="12"/>
  <c r="C53" i="12"/>
  <c r="C54" i="15"/>
  <c r="C53" i="15"/>
  <c r="C54" i="14"/>
  <c r="C53" i="14"/>
  <c r="C52" i="13"/>
  <c r="C55" i="15"/>
  <c r="I12" i="15"/>
  <c r="B28" i="15"/>
  <c r="H31" i="15"/>
  <c r="H32" i="15"/>
  <c r="H33" i="15"/>
  <c r="H34" i="15"/>
  <c r="H35" i="15"/>
  <c r="H38" i="15" s="1"/>
  <c r="H36" i="15"/>
  <c r="H37" i="15"/>
  <c r="D38" i="15"/>
  <c r="E38" i="15"/>
  <c r="F38" i="15"/>
  <c r="J20" i="15" s="1"/>
  <c r="M20" i="15" s="1"/>
  <c r="G38" i="15"/>
  <c r="I38" i="15"/>
  <c r="J39" i="15"/>
  <c r="L39" i="15"/>
  <c r="F41" i="15"/>
  <c r="F41" i="13"/>
  <c r="I12" i="14"/>
  <c r="F41" i="14"/>
  <c r="B28" i="14"/>
  <c r="H31" i="14"/>
  <c r="H32" i="14"/>
  <c r="H38" i="14" s="1"/>
  <c r="H33" i="14"/>
  <c r="H34" i="14"/>
  <c r="H35" i="14"/>
  <c r="H36" i="14"/>
  <c r="H37" i="14"/>
  <c r="D38" i="14"/>
  <c r="I20" i="14" s="1"/>
  <c r="E38" i="14"/>
  <c r="J39" i="14"/>
  <c r="F38" i="14"/>
  <c r="G38" i="14"/>
  <c r="L39" i="14"/>
  <c r="I38" i="14"/>
  <c r="C55" i="14"/>
  <c r="I12" i="13"/>
  <c r="D38" i="13"/>
  <c r="I20" i="13" s="1"/>
  <c r="E38" i="13"/>
  <c r="F38" i="13"/>
  <c r="J20" i="13" s="1"/>
  <c r="M20" i="13" s="1"/>
  <c r="K39" i="13"/>
  <c r="H31" i="13"/>
  <c r="H38" i="13" s="1"/>
  <c r="H32" i="13"/>
  <c r="H33" i="13"/>
  <c r="B28" i="13"/>
  <c r="H34" i="13"/>
  <c r="H35" i="13"/>
  <c r="H36" i="13"/>
  <c r="H37" i="13"/>
  <c r="G38" i="13"/>
  <c r="L39" i="13"/>
  <c r="I38" i="13"/>
  <c r="I39" i="13"/>
  <c r="J39" i="13"/>
  <c r="F41" i="10"/>
  <c r="F41" i="8"/>
  <c r="F41" i="12"/>
  <c r="I12" i="10"/>
  <c r="B28" i="10"/>
  <c r="H31" i="10"/>
  <c r="H32" i="10"/>
  <c r="H33" i="10"/>
  <c r="H38" i="10" s="1"/>
  <c r="H34" i="10"/>
  <c r="H35" i="10"/>
  <c r="H36" i="10"/>
  <c r="H37" i="10"/>
  <c r="D38" i="10"/>
  <c r="I20" i="10" s="1"/>
  <c r="E38" i="10"/>
  <c r="J39" i="10"/>
  <c r="F38" i="10"/>
  <c r="K39" i="10" s="1"/>
  <c r="G38" i="10"/>
  <c r="I38" i="10"/>
  <c r="L39" i="10"/>
  <c r="C55" i="10"/>
  <c r="I12" i="8"/>
  <c r="B28" i="8"/>
  <c r="H31" i="8"/>
  <c r="H38" i="8" s="1"/>
  <c r="H32" i="8"/>
  <c r="H33" i="8"/>
  <c r="H34" i="8"/>
  <c r="H35" i="8"/>
  <c r="H36" i="8"/>
  <c r="H37" i="8"/>
  <c r="D38" i="8"/>
  <c r="I39" i="8" s="1"/>
  <c r="E38" i="8"/>
  <c r="J39" i="8"/>
  <c r="F38" i="8"/>
  <c r="G38" i="8"/>
  <c r="I38" i="8"/>
  <c r="L39" i="8"/>
  <c r="C52" i="8"/>
  <c r="I12" i="12"/>
  <c r="B28" i="12"/>
  <c r="H31" i="12"/>
  <c r="H32" i="12"/>
  <c r="H33" i="12"/>
  <c r="H34" i="12"/>
  <c r="H38" i="12" s="1"/>
  <c r="H35" i="12"/>
  <c r="H36" i="12"/>
  <c r="H37" i="12"/>
  <c r="D38" i="12"/>
  <c r="E38" i="12"/>
  <c r="J39" i="12" s="1"/>
  <c r="F38" i="12"/>
  <c r="G38" i="12"/>
  <c r="I38" i="12"/>
  <c r="L39" i="12"/>
  <c r="C55" i="12"/>
  <c r="I12" i="11"/>
  <c r="F41" i="11"/>
  <c r="B28" i="11"/>
  <c r="H31" i="11"/>
  <c r="H32" i="11"/>
  <c r="H33" i="11"/>
  <c r="H34" i="11"/>
  <c r="H38" i="11" s="1"/>
  <c r="H35" i="11"/>
  <c r="H36" i="11"/>
  <c r="H37" i="11"/>
  <c r="D38" i="11"/>
  <c r="I20" i="11" s="1"/>
  <c r="E38" i="11"/>
  <c r="J39" i="11" s="1"/>
  <c r="F38" i="11"/>
  <c r="J20" i="11" s="1"/>
  <c r="M20" i="11" s="1"/>
  <c r="K39" i="11"/>
  <c r="G38" i="11"/>
  <c r="L39" i="11"/>
  <c r="I38" i="11"/>
  <c r="I39" i="11"/>
  <c r="C52" i="11"/>
  <c r="K39" i="14"/>
  <c r="I39" i="10"/>
  <c r="I39" i="14"/>
  <c r="K39" i="15"/>
  <c r="I39" i="15"/>
  <c r="L20" i="11" l="1"/>
  <c r="K20" i="11"/>
  <c r="M39" i="10"/>
  <c r="I21" i="10"/>
  <c r="I19" i="10"/>
  <c r="L19" i="10" s="1"/>
  <c r="L20" i="13"/>
  <c r="K20" i="13"/>
  <c r="N20" i="13" s="1"/>
  <c r="I21" i="12"/>
  <c r="M39" i="12"/>
  <c r="I19" i="12"/>
  <c r="L19" i="12" s="1"/>
  <c r="I20" i="12"/>
  <c r="M39" i="8"/>
  <c r="I21" i="8"/>
  <c r="L21" i="8" s="1"/>
  <c r="I19" i="8"/>
  <c r="L19" i="8" s="1"/>
  <c r="L20" i="14"/>
  <c r="K20" i="14"/>
  <c r="N20" i="14" s="1"/>
  <c r="L20" i="10"/>
  <c r="I21" i="11"/>
  <c r="L21" i="11" s="1"/>
  <c r="M39" i="11"/>
  <c r="C53" i="11" s="1"/>
  <c r="I19" i="11"/>
  <c r="L19" i="11" s="1"/>
  <c r="M39" i="13"/>
  <c r="I21" i="13"/>
  <c r="L21" i="13" s="1"/>
  <c r="I19" i="13"/>
  <c r="L19" i="13" s="1"/>
  <c r="I20" i="15"/>
  <c r="J20" i="12"/>
  <c r="M20" i="12" s="1"/>
  <c r="J20" i="8"/>
  <c r="M20" i="8" s="1"/>
  <c r="I19" i="14"/>
  <c r="M39" i="14"/>
  <c r="I21" i="14"/>
  <c r="L21" i="14" s="1"/>
  <c r="J20" i="14"/>
  <c r="M20" i="14" s="1"/>
  <c r="M39" i="15"/>
  <c r="I19" i="15"/>
  <c r="I21" i="15"/>
  <c r="L21" i="15" s="1"/>
  <c r="J20" i="10"/>
  <c r="M20" i="10" s="1"/>
  <c r="I39" i="12"/>
  <c r="I20" i="8"/>
  <c r="K39" i="12"/>
  <c r="K39" i="8"/>
  <c r="C54" i="8" s="1"/>
  <c r="C52" i="15" l="1"/>
  <c r="C52" i="12"/>
  <c r="L21" i="12"/>
  <c r="F50" i="12"/>
  <c r="F50" i="15"/>
  <c r="L19" i="15"/>
  <c r="K20" i="15"/>
  <c r="N20" i="15" s="1"/>
  <c r="L20" i="15"/>
  <c r="L19" i="14"/>
  <c r="C52" i="14" s="1"/>
  <c r="F50" i="14"/>
  <c r="K20" i="10"/>
  <c r="N20" i="10" s="1"/>
  <c r="C54" i="11"/>
  <c r="K20" i="8"/>
  <c r="L20" i="8"/>
  <c r="C53" i="8" s="1"/>
  <c r="L20" i="12"/>
  <c r="K20" i="12"/>
  <c r="N20" i="12" s="1"/>
  <c r="F50" i="10"/>
  <c r="L21" i="10"/>
  <c r="C52" i="10" s="1"/>
  <c r="N20" i="11"/>
  <c r="C55" i="11" s="1"/>
  <c r="F50" i="11"/>
  <c r="N20" i="8" l="1"/>
  <c r="C55" i="8" s="1"/>
  <c r="F50" i="8"/>
</calcChain>
</file>

<file path=xl/comments1.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実績報告の「対象経費の支出済額」と一致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<sst xmlns="http://schemas.openxmlformats.org/spreadsheetml/2006/main" count="361" uniqueCount="51">
  <si>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</si>
  <si>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</si>
  <si>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</si>
  <si>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</si>
  <si>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</si>
  <si>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</si>
  <si>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</si>
  <si>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</si>
  <si>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</si>
  <si>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</si>
  <si>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</si>
  <si>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</si>
  <si>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</si>
  <si>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</si>
  <si>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</si>
  <si>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</si>
  <si>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</si>
  <si>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</si>
  <si>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</si>
  <si>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</si>
  <si>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</si>
  <si>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</si>
  <si>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</si>
  <si>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</si>
  <si>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</si>
  <si>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</si>
  <si>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</si>
  <si>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</si>
  <si>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</si>
  <si>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</si>
  <si>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</si>
  <si>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</si>
  <si>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</si>
  <si>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</si>
  <si>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</si>
  <si>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</si>
  <si>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</si>
  <si>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</si>
  <si>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</si>
  <si>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</si>
  <si>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</si>
  <si>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</si>
  <si>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</si>
  <si>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</si>
  <si>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</si>
  <si>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１　法人名</t>
    <rPh sb="2" eb="4">
      <t>ホウジン</t>
    </rPh>
    <rPh sb="4" eb="5">
      <t>メイ</t>
    </rPh>
    <phoneticPr fontId="2"/>
  </si>
  <si>
    <t>２　代表者名</t>
    <rPh sb="2" eb="5">
      <t>ダイヒョウシャ</t>
    </rPh>
    <rPh sb="5" eb="6">
      <t>メイ</t>
    </rPh>
    <phoneticPr fontId="2"/>
  </si>
  <si>
    <t>３　所在地</t>
    <phoneticPr fontId="2"/>
  </si>
  <si>
    <t>広島県介護サービス事業所・施設における感染防止対策支援事業補助金</t>
    <phoneticPr fontId="2"/>
  </si>
  <si>
    <t>広島県介護サービス事業所・施設における感染防止対策支援事業補助金</t>
    <phoneticPr fontId="2"/>
  </si>
  <si>
    <t>広島県介護サービス事業所・施設における感染防止対策支援事業補助金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</si>
</sst>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2">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3" fillId="2" borderId="0" xfId="0" applyFont="1" applyFill="1" applyAlignment="1">
      <alignment horizontal="left" vertical="center" wrapText="1"/>
    </xf>
    <xf numFmtId="0" fontId="0" fillId="0" borderId="0" xfId="0" applyAlignment="1">
      <alignment horizontal="left" vertical="center" wrapText="1"/>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184150</xdr:colOff>
      <xdr:row>14</xdr:row>
      <xdr:rowOff>44450</xdr:rowOff>
    </xdr:from>
    <xdr:to>
      <xdr:col>2</xdr:col>
      <xdr:colOff>254000</xdr:colOff>
      <xdr:row>18</xdr:row>
      <xdr:rowOff>19050</xdr:rowOff>
    </xdr:to>
    <xdr:sp macro="" textlink="">
      <xdr:nvSpPr>
        <xdr:cNvPr id="9392" name="AutoShape 9"/>
        <xdr:cNvSpPr>
          <a:spLocks/>
        </xdr:cNvSpPr>
      </xdr:nvSpPr>
      <xdr:spPr bwMode="auto">
        <a:xfrm>
          <a:off x="615950" y="2590800"/>
          <a:ext cx="69850" cy="685800"/>
        </a:xfrm>
        <a:prstGeom prst="rightBrace">
          <a:avLst>
            <a:gd name="adj1" fmla="val 81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247650</xdr:colOff>
      <xdr:row>6</xdr:row>
      <xdr:rowOff>38100</xdr:rowOff>
    </xdr:from>
    <xdr:to>
      <xdr:col>5</xdr:col>
      <xdr:colOff>139700</xdr:colOff>
      <xdr:row>16</xdr:row>
      <xdr:rowOff>25400</xdr:rowOff>
    </xdr:to>
    <xdr:sp macro="" textlink="">
      <xdr:nvSpPr>
        <xdr:cNvPr id="9393" name="Line 10"/>
        <xdr:cNvSpPr>
          <a:spLocks noChangeShapeType="1"/>
        </xdr:cNvSpPr>
      </xdr:nvSpPr>
      <xdr:spPr bwMode="auto">
        <a:xfrm flipV="1">
          <a:off x="679450" y="1162050"/>
          <a:ext cx="2959100" cy="176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139700</xdr:colOff>
      <xdr:row>5</xdr:row>
      <xdr:rowOff>60325</xdr:rowOff>
    </xdr:from>
    <xdr:to>
      <xdr:col>7</xdr:col>
      <xdr:colOff>841398</xdr:colOff>
      <xdr:row>7</xdr:row>
      <xdr:rowOff>95247</xdr:rowOff>
    </xdr:to>
    <xdr:sp macro="" textlink="">
      <xdr:nvSpPr>
        <xdr:cNvPr id="9227" name="Text Box 11">
          <a:extLst>
            <a:ext uri="{FF2B5EF4-FFF2-40B4-BE49-F238E27FC236}"/>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zoomScale="85" zoomScaleNormal="85" zoomScaleSheetLayoutView="100" workbookViewId="0">
      <selection activeCell="C10" sqref="C10:H10"/>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3" customHeight="1" x14ac:dyDescent="0.2">
      <c r="A10" s="2"/>
      <c r="B10" s="2"/>
      <c r="C10" s="62" t="s">
        <v>48</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c r="D12" s="1" t="s">
        <v>8</v>
      </c>
      <c r="I12" s="22" t="str">
        <f>TEXT(C12,"#,###")</f>
        <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39" t="s">
        <v>24</v>
      </c>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39</v>
      </c>
      <c r="D18" s="11"/>
      <c r="E18" s="11"/>
      <c r="F18" s="11"/>
      <c r="G18" s="11"/>
      <c r="H18" s="12"/>
      <c r="I18" s="22"/>
      <c r="J18" s="22"/>
      <c r="K18" s="22"/>
      <c r="L18" s="22"/>
      <c r="M18" s="22"/>
      <c r="N18" s="22"/>
      <c r="O18" s="21"/>
      <c r="P18" s="21"/>
      <c r="Q18" s="15"/>
      <c r="R18" s="15"/>
    </row>
    <row r="19" spans="1:18" x14ac:dyDescent="0.2">
      <c r="A19" s="1"/>
      <c r="B19" s="16"/>
      <c r="C19" s="11" t="s">
        <v>11</v>
      </c>
      <c r="D19" s="11"/>
      <c r="E19" s="11"/>
      <c r="F19" s="11"/>
      <c r="G19" s="11"/>
      <c r="H19" s="12"/>
      <c r="I19" s="23" t="e">
        <f>INT(C12*10/110*SUM(D38:F38)/H38)</f>
        <v>#DIV/0!</v>
      </c>
      <c r="J19" s="23"/>
      <c r="K19" s="23"/>
      <c r="L19" s="23" t="e">
        <f>TEXT(I19,"#,##0")</f>
        <v>#DIV/0!</v>
      </c>
      <c r="M19" s="23"/>
      <c r="N19" s="23"/>
      <c r="O19" s="21"/>
      <c r="P19" s="21"/>
      <c r="Q19" s="15"/>
      <c r="R19" s="15"/>
    </row>
    <row r="20" spans="1:18" x14ac:dyDescent="0.2">
      <c r="A20" s="1"/>
      <c r="B20" s="16"/>
      <c r="C20" s="11" t="s">
        <v>10</v>
      </c>
      <c r="D20" s="11"/>
      <c r="E20" s="11"/>
      <c r="F20" s="11"/>
      <c r="G20" s="11"/>
      <c r="H20" s="12"/>
      <c r="I20" s="23" t="e">
        <f>INT(C12*10/110*D38/H38)</f>
        <v>#DIV/0!</v>
      </c>
      <c r="J20" s="23" t="e">
        <f>INT(C12*10/110*F38/H38*F41)</f>
        <v>#DIV/0!</v>
      </c>
      <c r="K20" s="23" t="e">
        <f>I20+J20</f>
        <v>#DIV/0!</v>
      </c>
      <c r="L20" s="23" t="e">
        <f>TEXT(I20,"#,##0")</f>
        <v>#DIV/0!</v>
      </c>
      <c r="M20" s="23" t="e">
        <f>TEXT(J20,"#,##0")</f>
        <v>#DIV/0!</v>
      </c>
      <c r="N20" s="23" t="e">
        <f>TEXT(K20,"#,##0")</f>
        <v>#DIV/0!</v>
      </c>
      <c r="O20" s="21"/>
      <c r="P20" s="21"/>
      <c r="Q20" s="15"/>
      <c r="R20" s="15"/>
    </row>
    <row r="21" spans="1:18" x14ac:dyDescent="0.2">
      <c r="A21" s="1"/>
      <c r="B21" s="16"/>
      <c r="C21" s="11" t="s">
        <v>9</v>
      </c>
      <c r="D21" s="11"/>
      <c r="E21" s="11"/>
      <c r="F21" s="11"/>
      <c r="G21" s="11"/>
      <c r="H21" s="12"/>
      <c r="I21" s="23" t="e">
        <f>INT(C12*10/110*SUM(D38:F38)/H38*F41)</f>
        <v>#DIV/0!</v>
      </c>
      <c r="J21" s="23"/>
      <c r="K21" s="23"/>
      <c r="L21" s="23" t="e">
        <f>TEXT(I21,"#,##0")</f>
        <v>#DIV/0!</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33</v>
      </c>
      <c r="I24" s="22"/>
      <c r="J24" s="22"/>
      <c r="K24" s="22"/>
      <c r="L24" s="22"/>
      <c r="M24" s="22"/>
      <c r="N24" s="22"/>
      <c r="O24" s="21"/>
      <c r="P24" s="21"/>
      <c r="Q24" s="15"/>
      <c r="R24" s="15"/>
    </row>
    <row r="25" spans="1:18" x14ac:dyDescent="0.2">
      <c r="A25" s="1"/>
      <c r="B25" s="16"/>
      <c r="C25" s="11" t="s">
        <v>12</v>
      </c>
      <c r="D25" s="11"/>
      <c r="E25" s="11"/>
      <c r="F25" s="11"/>
      <c r="G25" s="11"/>
      <c r="H25" s="12"/>
      <c r="I25" s="22"/>
      <c r="J25" s="22"/>
      <c r="K25" s="22"/>
      <c r="L25" s="22"/>
      <c r="M25" s="22"/>
      <c r="N25" s="22"/>
      <c r="O25" s="21"/>
      <c r="P25" s="21"/>
      <c r="Q25" s="15"/>
      <c r="R25" s="15"/>
    </row>
    <row r="26" spans="1:18" x14ac:dyDescent="0.2">
      <c r="B26" s="16"/>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3" t="str">
        <f>"①"&amp;IF(B25="○","補助金の使途の内訳",IF(B26="○","補助対象経費の内訳",""))</f>
        <v>①</v>
      </c>
      <c r="C28" s="36" t="s">
        <v>32</v>
      </c>
      <c r="I28" s="22"/>
      <c r="J28" s="22"/>
      <c r="K28" s="22"/>
      <c r="L28" s="22"/>
      <c r="M28" s="22"/>
      <c r="N28" s="22"/>
      <c r="O28" s="21"/>
      <c r="P28" s="21"/>
      <c r="Q28" s="15"/>
      <c r="R28" s="15"/>
    </row>
    <row r="29" spans="1:18"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16"/>
      <c r="D31" s="31"/>
      <c r="E31" s="18"/>
      <c r="F31" s="18"/>
      <c r="G31" s="18"/>
      <c r="H31" s="14">
        <f t="shared" ref="H31:H37" si="0">SUM(D31:G31)</f>
        <v>0</v>
      </c>
      <c r="I31" s="25"/>
      <c r="J31" s="21"/>
      <c r="K31" s="21"/>
      <c r="L31" s="21"/>
      <c r="M31" s="21"/>
      <c r="N31" s="21"/>
      <c r="O31" s="21"/>
      <c r="P31" s="21"/>
      <c r="Q31" s="15"/>
      <c r="R31" s="15"/>
    </row>
    <row r="32" spans="1:18" ht="19.5" customHeight="1" x14ac:dyDescent="0.2">
      <c r="B32" s="55"/>
      <c r="C32" s="16"/>
      <c r="D32" s="18"/>
      <c r="E32" s="18"/>
      <c r="F32" s="18"/>
      <c r="G32" s="18"/>
      <c r="H32" s="14">
        <f t="shared" si="0"/>
        <v>0</v>
      </c>
      <c r="I32" s="25"/>
      <c r="J32" s="21"/>
      <c r="K32" s="21"/>
      <c r="L32" s="21"/>
      <c r="M32" s="21"/>
      <c r="N32" s="21"/>
      <c r="O32" s="21"/>
      <c r="P32" s="21"/>
      <c r="Q32" s="15"/>
      <c r="R32" s="15"/>
    </row>
    <row r="33" spans="2:18" ht="19.5" customHeight="1" x14ac:dyDescent="0.2">
      <c r="B33" s="55"/>
      <c r="C33" s="16"/>
      <c r="D33" s="18"/>
      <c r="E33" s="18"/>
      <c r="F33" s="18"/>
      <c r="G33" s="18"/>
      <c r="H33" s="14">
        <f t="shared" si="0"/>
        <v>0</v>
      </c>
      <c r="I33" s="25"/>
      <c r="J33" s="21"/>
      <c r="K33" s="21"/>
      <c r="L33" s="21"/>
      <c r="M33" s="21"/>
      <c r="N33" s="21"/>
      <c r="O33" s="21"/>
      <c r="P33" s="21"/>
      <c r="Q33" s="15"/>
      <c r="R33" s="15"/>
    </row>
    <row r="34" spans="2:18" ht="19.5" customHeight="1" x14ac:dyDescent="0.2">
      <c r="B34" s="55"/>
      <c r="C34" s="16"/>
      <c r="D34" s="18"/>
      <c r="E34" s="18"/>
      <c r="F34" s="18"/>
      <c r="G34" s="18"/>
      <c r="H34" s="14">
        <f t="shared" si="0"/>
        <v>0</v>
      </c>
      <c r="I34" s="25"/>
      <c r="J34" s="21"/>
      <c r="K34" s="21"/>
      <c r="L34" s="21"/>
      <c r="M34" s="21"/>
      <c r="N34" s="21"/>
      <c r="O34" s="21"/>
      <c r="P34" s="21"/>
      <c r="Q34" s="15"/>
      <c r="R34" s="15"/>
    </row>
    <row r="35" spans="2:18" ht="19.5" customHeight="1" x14ac:dyDescent="0.2">
      <c r="B35" s="55"/>
      <c r="C35" s="16"/>
      <c r="D35" s="18"/>
      <c r="E35" s="18"/>
      <c r="F35" s="18"/>
      <c r="G35" s="18"/>
      <c r="H35" s="14">
        <f t="shared" si="0"/>
        <v>0</v>
      </c>
      <c r="I35" s="25"/>
      <c r="J35" s="21"/>
      <c r="K35" s="21"/>
      <c r="L35" s="21"/>
      <c r="M35" s="21"/>
      <c r="N35" s="21"/>
      <c r="O35" s="21"/>
      <c r="P35" s="21"/>
      <c r="Q35" s="15"/>
      <c r="R35" s="15"/>
    </row>
    <row r="36" spans="2:18" ht="19.5" customHeight="1" x14ac:dyDescent="0.2">
      <c r="B36" s="55"/>
      <c r="C36" s="16"/>
      <c r="D36" s="18"/>
      <c r="E36" s="18"/>
      <c r="F36" s="18"/>
      <c r="G36" s="18"/>
      <c r="H36" s="14">
        <f t="shared" si="0"/>
        <v>0</v>
      </c>
      <c r="I36" s="25"/>
      <c r="J36" s="21"/>
      <c r="K36" s="21"/>
      <c r="L36" s="21"/>
      <c r="M36" s="21"/>
      <c r="N36" s="21"/>
      <c r="O36" s="21"/>
      <c r="P36" s="21"/>
      <c r="Q36" s="15"/>
      <c r="R36" s="15"/>
    </row>
    <row r="37" spans="2:18" ht="19.5" customHeight="1" x14ac:dyDescent="0.2">
      <c r="B37" s="55"/>
      <c r="C37" s="16"/>
      <c r="D37" s="18"/>
      <c r="E37" s="18"/>
      <c r="F37" s="18"/>
      <c r="G37" s="18"/>
      <c r="H37" s="14">
        <f t="shared" si="0"/>
        <v>0</v>
      </c>
      <c r="I37" s="25"/>
      <c r="J37" s="21"/>
      <c r="K37" s="21"/>
      <c r="L37" s="21"/>
      <c r="M37" s="21"/>
      <c r="N37" s="21"/>
      <c r="O37" s="21"/>
      <c r="P37" s="21"/>
      <c r="Q37" s="15"/>
      <c r="R37" s="15"/>
    </row>
    <row r="38" spans="2:18" ht="19.5" customHeight="1" x14ac:dyDescent="0.2">
      <c r="B38" s="55"/>
      <c r="C38" s="4" t="s">
        <v>4</v>
      </c>
      <c r="D38" s="14">
        <f>SUM(D31:D37)</f>
        <v>0</v>
      </c>
      <c r="E38" s="14">
        <f>SUM(E31:E37)</f>
        <v>0</v>
      </c>
      <c r="F38" s="14">
        <f>SUM(F31:F37)</f>
        <v>0</v>
      </c>
      <c r="G38" s="14">
        <f>SUM(G31:G37)</f>
        <v>0</v>
      </c>
      <c r="H38" s="14">
        <f>SUM(H31:H37)</f>
        <v>0</v>
      </c>
      <c r="I38" s="26" t="str">
        <f>IF(B25="○","←５　国庫補助金確定額と一致させてください。",IF(B26="○","←実績報告の対象経費の支出済額と一致させてください",""))</f>
        <v/>
      </c>
      <c r="J38" s="21"/>
      <c r="K38" s="21"/>
      <c r="L38" s="21"/>
      <c r="M38" s="21"/>
      <c r="N38" s="21"/>
      <c r="O38" s="21"/>
      <c r="P38" s="21"/>
      <c r="Q38" s="15"/>
      <c r="R38" s="15"/>
    </row>
    <row r="39" spans="2:18" ht="47.25" customHeight="1" x14ac:dyDescent="0.2">
      <c r="B39" s="8"/>
      <c r="C39" s="9"/>
      <c r="D39" s="10"/>
      <c r="E39" s="10"/>
      <c r="F39" s="10"/>
      <c r="G39" s="10"/>
      <c r="H39" s="10"/>
      <c r="I39" s="22" t="str">
        <f>TEXT(D38,"#,##0")</f>
        <v>0</v>
      </c>
      <c r="J39" s="22" t="str">
        <f>TEXT(E38,"#,##0")</f>
        <v>0</v>
      </c>
      <c r="K39" s="22" t="str">
        <f>TEXT(F38,"#,##0")</f>
        <v>0</v>
      </c>
      <c r="L39" s="22" t="str">
        <f>TEXT(G38,"#,##0")</f>
        <v>0</v>
      </c>
      <c r="M39" s="22" t="str">
        <f>TEXT(H38,"#,##0")</f>
        <v>0</v>
      </c>
    </row>
    <row r="40" spans="2:18" ht="14.5" thickBot="1" x14ac:dyDescent="0.25">
      <c r="B40" s="3" t="s">
        <v>34</v>
      </c>
      <c r="I40" s="21"/>
      <c r="J40" s="21"/>
      <c r="K40" s="21"/>
      <c r="L40" s="21"/>
      <c r="M40" s="21"/>
      <c r="N40" s="21"/>
      <c r="O40" s="21"/>
      <c r="P40" s="21"/>
      <c r="Q40" s="15"/>
      <c r="R40" s="15"/>
    </row>
    <row r="41" spans="2:18" ht="14.5" thickBot="1" x14ac:dyDescent="0.25">
      <c r="C41" s="53"/>
      <c r="D41" s="53"/>
      <c r="E41" s="48" t="s">
        <v>27</v>
      </c>
      <c r="F41" s="49" t="str">
        <f>IF(C42="","",C41/C42)</f>
        <v/>
      </c>
      <c r="G41" s="50"/>
      <c r="I41" s="21"/>
      <c r="J41" s="27" t="s">
        <v>22</v>
      </c>
      <c r="K41" s="27"/>
      <c r="L41" s="27"/>
      <c r="M41" s="27"/>
      <c r="N41" s="21"/>
      <c r="O41" s="21"/>
      <c r="P41" s="21"/>
      <c r="Q41" s="15"/>
      <c r="R41" s="15"/>
    </row>
    <row r="42" spans="2:18" ht="15" thickTop="1" thickBot="1" x14ac:dyDescent="0.25">
      <c r="C42" s="54"/>
      <c r="D42" s="54"/>
      <c r="E42" s="48"/>
      <c r="F42" s="51"/>
      <c r="G42" s="52"/>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v>0</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16.5" customHeight="1" x14ac:dyDescent="0.2">
      <c r="C52" s="46" t="str">
        <f>IF(B19="○",I12&amp;"×10／110×（"&amp;I39&amp;"＋"&amp;J39&amp;"＋"&amp;K39&amp;"）／"&amp;M39&amp;"＝"&amp;L19,IF(B21="○",I12&amp;"×10／110×("&amp;I39&amp;"＋"&amp;J39&amp;"＋"&amp;K39&amp;"）／"&amp;M39&amp;"×②＝"&amp;L21,""))</f>
        <v/>
      </c>
      <c r="D52" s="46"/>
      <c r="E52" s="46"/>
      <c r="F52" s="46"/>
      <c r="G52" s="46"/>
      <c r="H52" s="46"/>
      <c r="I52" s="30" t="s">
        <v>15</v>
      </c>
    </row>
    <row r="53" spans="1:18" ht="28.5" customHeight="1" x14ac:dyDescent="0.2">
      <c r="C53" s="47"/>
      <c r="D53" s="47"/>
      <c r="E53" s="47"/>
      <c r="F53" s="47"/>
      <c r="G53" s="47"/>
      <c r="H53" s="47"/>
      <c r="I53" s="30" t="s">
        <v>15</v>
      </c>
    </row>
    <row r="54" spans="1:18" ht="28.5" customHeight="1" x14ac:dyDescent="0.2">
      <c r="C54" s="47"/>
      <c r="D54" s="47"/>
      <c r="E54" s="47"/>
      <c r="F54" s="47"/>
      <c r="G54" s="47"/>
      <c r="H54" s="47"/>
      <c r="I54" s="30" t="s">
        <v>15</v>
      </c>
    </row>
    <row r="55" spans="1:18" x14ac:dyDescent="0.2">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zoomScalePageLayoutView="85" workbookViewId="0">
      <selection activeCell="N13" sqref="N13"/>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5.5" customHeight="1" x14ac:dyDescent="0.2">
      <c r="A10" s="2"/>
      <c r="B10" s="2"/>
      <c r="C10" s="62" t="s">
        <v>48</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45"/>
      <c r="J18" s="22"/>
      <c r="K18" s="22"/>
      <c r="L18" s="22"/>
      <c r="M18" s="22"/>
      <c r="N18" s="22"/>
      <c r="O18" s="21"/>
      <c r="P18" s="21"/>
      <c r="Q18" s="15"/>
      <c r="R18" s="15"/>
    </row>
    <row r="19" spans="1:18" x14ac:dyDescent="0.2">
      <c r="A19" s="1"/>
      <c r="B19" s="39" t="s">
        <v>24</v>
      </c>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2">
      <c r="A20" s="1"/>
      <c r="B20" s="16"/>
      <c r="C20" s="11" t="s">
        <v>10</v>
      </c>
      <c r="D20" s="11"/>
      <c r="E20" s="11"/>
      <c r="F20" s="11"/>
      <c r="G20" s="11"/>
      <c r="H20" s="12"/>
      <c r="I20" s="23">
        <f>INT(C12*10/110*D38/H38)</f>
        <v>172727</v>
      </c>
      <c r="J20" s="23">
        <f>INT(C12*10/110*F38/H38*F41)</f>
        <v>96428</v>
      </c>
      <c r="K20" s="23">
        <f>I20+J20</f>
        <v>269155</v>
      </c>
      <c r="L20" s="23" t="str">
        <f>TEXT(I20,"#,##0")</f>
        <v>172,727</v>
      </c>
      <c r="M20" s="23" t="str">
        <f>TEXT(J20,"#,##0")</f>
        <v>96,428</v>
      </c>
      <c r="N20" s="23" t="str">
        <f>TEXT(K20,"#,##0")</f>
        <v>269,155</v>
      </c>
      <c r="O20" s="21"/>
      <c r="P20" s="21"/>
      <c r="Q20" s="15"/>
      <c r="R20" s="15"/>
    </row>
    <row r="21" spans="1:18" x14ac:dyDescent="0.2">
      <c r="A21" s="1"/>
      <c r="B21" s="16"/>
      <c r="C21" s="11" t="s">
        <v>9</v>
      </c>
      <c r="D21" s="11"/>
      <c r="E21" s="11"/>
      <c r="F21" s="11"/>
      <c r="G21" s="11"/>
      <c r="H21" s="12"/>
      <c r="I21" s="23">
        <f>INT(C12*10/110*SUM(D38:F38)/H38*F41)</f>
        <v>376948</v>
      </c>
      <c r="J21" s="23"/>
      <c r="K21" s="23"/>
      <c r="L21" s="23" t="str">
        <f>TEXT(I21,"#,##0")</f>
        <v>376,948</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39" t="s">
        <v>35</v>
      </c>
      <c r="C25" s="11" t="s">
        <v>12</v>
      </c>
      <c r="D25" s="11"/>
      <c r="E25" s="11"/>
      <c r="F25" s="11"/>
      <c r="G25" s="11"/>
      <c r="H25" s="12"/>
      <c r="I25" s="22"/>
      <c r="J25" s="22"/>
      <c r="K25" s="22"/>
      <c r="L25" s="22"/>
      <c r="M25" s="22"/>
      <c r="N25" s="22"/>
      <c r="O25" s="21"/>
      <c r="P25" s="21"/>
      <c r="Q25" s="15"/>
      <c r="R25" s="15"/>
    </row>
    <row r="26" spans="1:18" x14ac:dyDescent="0.2">
      <c r="B26" s="16"/>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2">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2">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4.5" thickBot="1" x14ac:dyDescent="0.25">
      <c r="B40" s="3" t="s">
        <v>5</v>
      </c>
      <c r="I40" s="21"/>
      <c r="J40" s="21"/>
      <c r="K40" s="21"/>
      <c r="L40" s="21"/>
      <c r="M40" s="21"/>
      <c r="N40" s="21"/>
      <c r="O40" s="21"/>
      <c r="P40" s="21"/>
      <c r="Q40" s="15"/>
      <c r="R40" s="15"/>
    </row>
    <row r="41" spans="2:18" ht="14.5" thickBot="1" x14ac:dyDescent="0.25">
      <c r="C41" s="69">
        <v>27000000000</v>
      </c>
      <c r="D41" s="69"/>
      <c r="E41" s="48" t="s">
        <v>27</v>
      </c>
      <c r="F41" s="65">
        <f>IF(C42="","",C41/C42)</f>
        <v>0.9642857142857143</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390909</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34.5" customHeight="1" x14ac:dyDescent="0.2">
      <c r="C52" s="64" t="str">
        <f>IF(B19="○",I12&amp;"×10／110×（"&amp;I39&amp;"＋"&amp;J39&amp;"＋"&amp;K39&amp;"）／"&amp;M39&amp;"＝"&amp;L19,IF(B21="○",I12&amp;"×10／110×("&amp;I39&amp;"＋"&amp;J39&amp;"＋"&amp;K39&amp;"）／"&amp;M39&amp;"×②＝"&amp;L21,""))</f>
        <v>5,000,000×10／110×（1,900,000＋1,300,000＋1,100,000）／5,000,000＝390,909</v>
      </c>
      <c r="D52" s="64"/>
      <c r="E52" s="64"/>
      <c r="F52" s="64"/>
      <c r="G52" s="64"/>
      <c r="H52" s="64"/>
      <c r="I52" s="30" t="s">
        <v>15</v>
      </c>
    </row>
    <row r="53" spans="1:18" ht="28.5" customHeight="1" x14ac:dyDescent="0.2">
      <c r="C53" s="47" t="str">
        <f>IF(B20="○",I12&amp;"×10／110×"&amp;I39&amp;"／"&amp;M39&amp;"＝"&amp;L20&amp;"・・・ａ","")</f>
        <v/>
      </c>
      <c r="D53" s="47"/>
      <c r="E53" s="47"/>
      <c r="F53" s="47"/>
      <c r="G53" s="47"/>
      <c r="H53" s="47"/>
      <c r="I53" s="30" t="s">
        <v>15</v>
      </c>
    </row>
    <row r="54" spans="1:18" ht="28.5" customHeight="1" x14ac:dyDescent="0.2">
      <c r="C54" s="47" t="str">
        <f>IF(B20="○",I12&amp;"×10/110×"&amp;K39&amp;"／"&amp;M39&amp;"×②＝"&amp;M20&amp;"・・・ｂ","")</f>
        <v/>
      </c>
      <c r="D54" s="47"/>
      <c r="E54" s="47"/>
      <c r="F54" s="47"/>
      <c r="G54" s="47"/>
      <c r="H54" s="47"/>
      <c r="I54" s="30" t="s">
        <v>15</v>
      </c>
    </row>
    <row r="55" spans="1:18" x14ac:dyDescent="0.2">
      <c r="C55" s="1" t="str">
        <f>IF(B20="○","ａ＋ｂ＝"&amp;N20,"")</f>
        <v/>
      </c>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K9" sqref="K9"/>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6.5" customHeight="1" x14ac:dyDescent="0.2">
      <c r="A10" s="2"/>
      <c r="B10" s="2"/>
      <c r="C10" s="62" t="s">
        <v>48</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22"/>
      <c r="J18" s="22"/>
      <c r="K18" s="22"/>
      <c r="L18" s="22"/>
      <c r="M18" s="22"/>
      <c r="N18" s="22"/>
      <c r="O18" s="21"/>
      <c r="P18" s="21"/>
      <c r="Q18" s="15"/>
      <c r="R18" s="15"/>
    </row>
    <row r="19" spans="1:18" x14ac:dyDescent="0.2">
      <c r="A19" s="1"/>
      <c r="B19" s="39" t="s">
        <v>24</v>
      </c>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2">
      <c r="A20" s="1"/>
      <c r="B20" s="16"/>
      <c r="C20" s="11" t="s">
        <v>10</v>
      </c>
      <c r="D20" s="11"/>
      <c r="E20" s="11"/>
      <c r="F20" s="11"/>
      <c r="G20" s="11"/>
      <c r="H20" s="12"/>
      <c r="I20" s="23">
        <f>INT(C12*10/110*D38/H38)</f>
        <v>85227</v>
      </c>
      <c r="J20" s="23">
        <f>INT(C12*10/110*F38/H38*F41)</f>
        <v>54788</v>
      </c>
      <c r="K20" s="23">
        <f>I20+J20</f>
        <v>140015</v>
      </c>
      <c r="L20" s="23" t="str">
        <f>TEXT(I20,"#,##0")</f>
        <v>85,227</v>
      </c>
      <c r="M20" s="23" t="str">
        <f>TEXT(J20,"#,##0")</f>
        <v>54,788</v>
      </c>
      <c r="N20" s="23" t="str">
        <f>TEXT(K20,"#,##0")</f>
        <v>140,015</v>
      </c>
      <c r="O20" s="21"/>
      <c r="P20" s="21"/>
      <c r="Q20" s="15"/>
      <c r="R20" s="15"/>
    </row>
    <row r="21" spans="1:18" x14ac:dyDescent="0.2">
      <c r="A21" s="1"/>
      <c r="B21" s="16"/>
      <c r="C21" s="11" t="s">
        <v>9</v>
      </c>
      <c r="D21" s="11"/>
      <c r="E21" s="11"/>
      <c r="F21" s="11"/>
      <c r="G21" s="11"/>
      <c r="H21" s="12"/>
      <c r="I21" s="23">
        <f>INT(C12*10/110*SUM(D38:F38)/H38*F41)</f>
        <v>164366</v>
      </c>
      <c r="J21" s="23"/>
      <c r="K21" s="23"/>
      <c r="L21" s="23" t="str">
        <f>TEXT(I21,"#,##0")</f>
        <v>164,366</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39"/>
      <c r="C25" s="11" t="s">
        <v>12</v>
      </c>
      <c r="D25" s="11"/>
      <c r="E25" s="11"/>
      <c r="F25" s="11"/>
      <c r="G25" s="11"/>
      <c r="H25" s="12"/>
      <c r="I25" s="22"/>
      <c r="J25" s="22"/>
      <c r="K25" s="22"/>
      <c r="L25" s="22"/>
      <c r="M25" s="22"/>
      <c r="N25" s="22"/>
      <c r="O25" s="21"/>
      <c r="P25" s="21"/>
      <c r="Q25" s="15"/>
      <c r="R25" s="15"/>
    </row>
    <row r="26" spans="1:18" x14ac:dyDescent="0.2">
      <c r="B26" s="39" t="s">
        <v>35</v>
      </c>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2">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2">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4.5" thickBot="1" x14ac:dyDescent="0.25">
      <c r="B40" s="3" t="s">
        <v>5</v>
      </c>
      <c r="I40" s="21"/>
      <c r="J40" s="21"/>
      <c r="K40" s="21"/>
      <c r="L40" s="21"/>
      <c r="M40" s="21"/>
      <c r="N40" s="21"/>
      <c r="O40" s="21"/>
      <c r="P40" s="21"/>
      <c r="Q40" s="15"/>
      <c r="R40" s="15"/>
    </row>
    <row r="41" spans="2:18" ht="14.5" thickBot="1" x14ac:dyDescent="0.25">
      <c r="C41" s="69">
        <v>27000000000</v>
      </c>
      <c r="D41" s="69"/>
      <c r="E41" s="48" t="s">
        <v>27</v>
      </c>
      <c r="F41" s="65">
        <f>IF(C42="","",C41/C42)</f>
        <v>0.9642857142857143</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170454</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38.25" customHeight="1" x14ac:dyDescent="0.2">
      <c r="C52" s="64" t="str">
        <f>IF(B19="○",I12&amp;"×10／110×（"&amp;I39&amp;"＋"&amp;J39&amp;"＋"&amp;K39&amp;"）／"&amp;M39&amp;"＝"&amp;L19,IF(B21="○",I12&amp;"×10／110×("&amp;I39&amp;"＋"&amp;J39&amp;"＋"&amp;K39&amp;"）／"&amp;M39&amp;"×②＝"&amp;L21,""))</f>
        <v>5,000,000×10／110×（3,000,000＋1,000,000＋2,000,000）／16,000,000＝170,454</v>
      </c>
      <c r="D52" s="64"/>
      <c r="E52" s="64"/>
      <c r="F52" s="64"/>
      <c r="G52" s="64"/>
      <c r="H52" s="64"/>
      <c r="I52" s="30" t="s">
        <v>15</v>
      </c>
    </row>
    <row r="53" spans="1:18" ht="28.5" customHeight="1" x14ac:dyDescent="0.2">
      <c r="C53" s="47" t="str">
        <f>IF(B20="○",I12&amp;"×10／110×"&amp;I39&amp;"／"&amp;M39&amp;"＝"&amp;L20&amp;"・・・ａ","")</f>
        <v/>
      </c>
      <c r="D53" s="47"/>
      <c r="E53" s="47"/>
      <c r="F53" s="47"/>
      <c r="G53" s="47"/>
      <c r="H53" s="47"/>
      <c r="I53" s="30" t="s">
        <v>15</v>
      </c>
    </row>
    <row r="54" spans="1:18" ht="28.5" customHeight="1" x14ac:dyDescent="0.2">
      <c r="C54" s="47" t="str">
        <f>IF(B20="○",I12&amp;"×10／110×"&amp;K39&amp;"／"&amp;M39&amp;"×②＝"&amp;M20&amp;"・・・ｂ","")</f>
        <v/>
      </c>
      <c r="D54" s="47"/>
      <c r="E54" s="47"/>
      <c r="F54" s="47"/>
      <c r="G54" s="47"/>
      <c r="H54" s="47"/>
      <c r="I54" s="30" t="s">
        <v>15</v>
      </c>
    </row>
    <row r="55" spans="1:18" x14ac:dyDescent="0.2">
      <c r="C55" s="1" t="str">
        <f>IF(B20="○","ａ＋ｂ＝"&amp;N20,"")</f>
        <v/>
      </c>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M10" sqref="M10"/>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8.5" customHeight="1" x14ac:dyDescent="0.2">
      <c r="A10" s="2"/>
      <c r="B10" s="2"/>
      <c r="C10" s="62" t="s">
        <v>48</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22"/>
      <c r="J18" s="22"/>
      <c r="K18" s="22"/>
      <c r="L18" s="22"/>
      <c r="M18" s="22"/>
      <c r="N18" s="22"/>
      <c r="O18" s="21"/>
      <c r="P18" s="21"/>
      <c r="Q18" s="15"/>
      <c r="R18" s="15"/>
    </row>
    <row r="19" spans="1:18" x14ac:dyDescent="0.2">
      <c r="A19" s="1"/>
      <c r="B19" s="16"/>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2">
      <c r="A20" s="1"/>
      <c r="B20" s="39" t="s">
        <v>24</v>
      </c>
      <c r="C20" s="11" t="s">
        <v>10</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x14ac:dyDescent="0.2">
      <c r="A21" s="1"/>
      <c r="B21" s="16"/>
      <c r="C21" s="11" t="s">
        <v>9</v>
      </c>
      <c r="D21" s="11"/>
      <c r="E21" s="11"/>
      <c r="F21" s="11"/>
      <c r="G21" s="11"/>
      <c r="H21" s="12"/>
      <c r="I21" s="23">
        <f>INT(C12*10/110*SUM(D38:F38)/H38*F41)</f>
        <v>41883</v>
      </c>
      <c r="J21" s="23"/>
      <c r="K21" s="23"/>
      <c r="L21" s="23" t="str">
        <f>TEXT(I21,"#,##0")</f>
        <v>41,883</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39" t="s">
        <v>24</v>
      </c>
      <c r="C25" s="11" t="s">
        <v>12</v>
      </c>
      <c r="D25" s="11"/>
      <c r="E25" s="11"/>
      <c r="F25" s="11"/>
      <c r="G25" s="11"/>
      <c r="H25" s="12"/>
      <c r="I25" s="22"/>
      <c r="J25" s="22"/>
      <c r="K25" s="22"/>
      <c r="L25" s="22"/>
      <c r="M25" s="22"/>
      <c r="N25" s="22"/>
      <c r="O25" s="21"/>
      <c r="P25" s="21"/>
      <c r="Q25" s="15"/>
      <c r="R25" s="15"/>
    </row>
    <row r="26" spans="1:18" x14ac:dyDescent="0.2">
      <c r="B26" s="16"/>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2">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2">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4.5" thickBot="1" x14ac:dyDescent="0.25">
      <c r="B40" s="3" t="s">
        <v>5</v>
      </c>
      <c r="I40" s="21"/>
      <c r="J40" s="21"/>
      <c r="K40" s="21"/>
      <c r="L40" s="21"/>
      <c r="M40" s="21"/>
      <c r="N40" s="21"/>
      <c r="O40" s="21"/>
      <c r="P40" s="21"/>
      <c r="Q40" s="15"/>
      <c r="R40" s="15"/>
    </row>
    <row r="41" spans="2:18" ht="14.5" thickBot="1" x14ac:dyDescent="0.25">
      <c r="C41" s="69">
        <v>3000000000</v>
      </c>
      <c r="D41" s="69"/>
      <c r="E41" s="48" t="s">
        <v>27</v>
      </c>
      <c r="F41" s="65">
        <f>IF(C42="","",C41/C42)</f>
        <v>0.10714285714285714</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183441</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16.5" customHeight="1" x14ac:dyDescent="0.2">
      <c r="C52" s="46" t="str">
        <f>IF(B19="○",I12&amp;"×5／105×（"&amp;I39&amp;"＋"&amp;J39&amp;"＋"&amp;K39&amp;"）／"&amp;M39&amp;"＝"&amp;L19,IF(B21="○",I12&amp;"×5／105×("&amp;I39&amp;"＋"&amp;J39&amp;"＋"&amp;K39&amp;"）／"&amp;M39&amp;"×②＝"&amp;L21,""))</f>
        <v/>
      </c>
      <c r="D52" s="46"/>
      <c r="E52" s="46"/>
      <c r="F52" s="46"/>
      <c r="G52" s="46"/>
      <c r="H52" s="46"/>
      <c r="I52" s="30" t="s">
        <v>15</v>
      </c>
    </row>
    <row r="53" spans="1:18" ht="28.5" customHeight="1" x14ac:dyDescent="0.2">
      <c r="C53" s="71" t="str">
        <f>IF(B20="○",I12&amp;"×10／110×"&amp;I39&amp;"／"&amp;M39&amp;"＝"&amp;L20&amp;"・・・ａ","")</f>
        <v>5,000,000×10／110×1,900,000／5,000,000＝172,727・・・ａ</v>
      </c>
      <c r="D53" s="71"/>
      <c r="E53" s="71"/>
      <c r="F53" s="71"/>
      <c r="G53" s="71"/>
      <c r="H53" s="71"/>
      <c r="I53" s="30" t="s">
        <v>15</v>
      </c>
    </row>
    <row r="54" spans="1:18" ht="28.5" customHeight="1" x14ac:dyDescent="0.2">
      <c r="C54" s="71" t="str">
        <f>IF(B20="○",I12&amp;"×10／110×"&amp;K39&amp;"／"&amp;M39&amp;"×②＝"&amp;M20&amp;"・・・ｂ","")</f>
        <v>5,000,000×10／110×1,100,000／5,000,000×②＝10,714・・・ｂ</v>
      </c>
      <c r="D54" s="71"/>
      <c r="E54" s="71"/>
      <c r="F54" s="71"/>
      <c r="G54" s="71"/>
      <c r="H54" s="71"/>
      <c r="I54" s="30" t="s">
        <v>15</v>
      </c>
    </row>
    <row r="55" spans="1:18" x14ac:dyDescent="0.2">
      <c r="C55" s="43" t="str">
        <f>IF(B20="○","ａ＋ｂ＝"&amp;N20,"")</f>
        <v>ａ＋ｂ＝183,441</v>
      </c>
      <c r="D55" s="43"/>
      <c r="E55" s="43"/>
      <c r="F55" s="43"/>
      <c r="G55" s="43"/>
      <c r="H55" s="43"/>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M12" sqref="M12"/>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8" customHeight="1" x14ac:dyDescent="0.2">
      <c r="A10" s="2"/>
      <c r="B10" s="2"/>
      <c r="C10" s="62" t="s">
        <v>48</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22"/>
      <c r="J18" s="22"/>
      <c r="K18" s="22"/>
      <c r="L18" s="22"/>
      <c r="M18" s="22"/>
      <c r="N18" s="22"/>
      <c r="O18" s="21"/>
      <c r="P18" s="21"/>
      <c r="Q18" s="15"/>
      <c r="R18" s="15"/>
    </row>
    <row r="19" spans="1:18" x14ac:dyDescent="0.2">
      <c r="A19" s="1"/>
      <c r="B19" s="16"/>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2">
      <c r="A20" s="1"/>
      <c r="B20" s="16"/>
      <c r="C20" s="11" t="s">
        <v>10</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x14ac:dyDescent="0.2">
      <c r="A21" s="1"/>
      <c r="B21" s="39" t="s">
        <v>24</v>
      </c>
      <c r="C21" s="11" t="s">
        <v>9</v>
      </c>
      <c r="D21" s="11"/>
      <c r="E21" s="11"/>
      <c r="F21" s="11"/>
      <c r="G21" s="11"/>
      <c r="H21" s="12"/>
      <c r="I21" s="23">
        <f>INT(C12*10/110*SUM(D38:F38)/H38*F41)</f>
        <v>41883</v>
      </c>
      <c r="J21" s="23"/>
      <c r="K21" s="23"/>
      <c r="L21" s="23" t="str">
        <f>TEXT(I21,"#,##0")</f>
        <v>41,883</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39" t="s">
        <v>24</v>
      </c>
      <c r="C25" s="11" t="s">
        <v>12</v>
      </c>
      <c r="D25" s="11"/>
      <c r="E25" s="11"/>
      <c r="F25" s="11"/>
      <c r="G25" s="11"/>
      <c r="H25" s="12"/>
      <c r="I25" s="22"/>
      <c r="J25" s="22"/>
      <c r="K25" s="22"/>
      <c r="L25" s="22"/>
      <c r="M25" s="22"/>
      <c r="N25" s="22"/>
      <c r="O25" s="21"/>
      <c r="P25" s="21"/>
      <c r="Q25" s="15"/>
      <c r="R25" s="15"/>
    </row>
    <row r="26" spans="1:18" x14ac:dyDescent="0.2">
      <c r="B26" s="16"/>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2">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2">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4.5" thickBot="1" x14ac:dyDescent="0.25">
      <c r="B40" s="3" t="s">
        <v>5</v>
      </c>
      <c r="I40" s="21"/>
      <c r="J40" s="21"/>
      <c r="K40" s="21"/>
      <c r="L40" s="21"/>
      <c r="M40" s="21"/>
      <c r="N40" s="21"/>
      <c r="O40" s="21"/>
      <c r="P40" s="21"/>
      <c r="Q40" s="15"/>
      <c r="R40" s="15"/>
    </row>
    <row r="41" spans="2:18" ht="14.5" thickBot="1" x14ac:dyDescent="0.25">
      <c r="C41" s="69">
        <v>3000000000</v>
      </c>
      <c r="D41" s="69"/>
      <c r="E41" s="48" t="s">
        <v>27</v>
      </c>
      <c r="F41" s="65">
        <f>IF(C42="","",C41/C42)</f>
        <v>0.10714285714285714</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41883</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28.5" customHeight="1" x14ac:dyDescent="0.2">
      <c r="C52" s="64" t="str">
        <f>IF(B19="○",I12&amp;"×10／110×（"&amp;I39&amp;"＋"&amp;J39&amp;"＋"&amp;K39&amp;"）／"&amp;M39&amp;"＝"&amp;L19,IF(B21="○",I12&amp;"×10／110×("&amp;I39&amp;"＋"&amp;J39&amp;"＋"&amp;K39&amp;"）／"&amp;M39&amp;"×②＝"&amp;L21,""))</f>
        <v>5,000,000×10／110×(1,900,000＋1,300,000＋1,100,000）／5,000,000×②＝41,883</v>
      </c>
      <c r="D52" s="64"/>
      <c r="E52" s="64"/>
      <c r="F52" s="64"/>
      <c r="G52" s="64"/>
      <c r="H52" s="64"/>
      <c r="I52" s="30" t="s">
        <v>15</v>
      </c>
    </row>
    <row r="53" spans="1:18" ht="28.5" customHeight="1" x14ac:dyDescent="0.2">
      <c r="C53" s="47" t="str">
        <f>IF(B20="○",I12&amp;"×10／110×"&amp;I39&amp;"／"&amp;M39&amp;"＝"&amp;L20&amp;"・・・ａ","")</f>
        <v/>
      </c>
      <c r="D53" s="47"/>
      <c r="E53" s="47"/>
      <c r="F53" s="47"/>
      <c r="G53" s="47"/>
      <c r="H53" s="47"/>
      <c r="I53" s="30" t="s">
        <v>15</v>
      </c>
    </row>
    <row r="54" spans="1:18" ht="28.5" customHeight="1" x14ac:dyDescent="0.2">
      <c r="C54" s="47" t="str">
        <f>IF(B20="○",I12&amp;"×10／110×"&amp;K39&amp;"／"&amp;M39&amp;"×②＝"&amp;M20&amp;"・・・ｂ","")</f>
        <v/>
      </c>
      <c r="D54" s="47"/>
      <c r="E54" s="47"/>
      <c r="F54" s="47"/>
      <c r="G54" s="47"/>
      <c r="H54" s="47"/>
      <c r="I54" s="30" t="s">
        <v>15</v>
      </c>
    </row>
    <row r="55" spans="1:18" x14ac:dyDescent="0.2">
      <c r="C55" s="1" t="str">
        <f>IF(B20="○","ａ＋ｂ＝"&amp;N20,"")</f>
        <v/>
      </c>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P14" sqref="P14"/>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D4" s="43"/>
      <c r="I4" s="21"/>
      <c r="J4" s="21"/>
      <c r="K4" s="21"/>
      <c r="L4" s="21"/>
      <c r="M4" s="21"/>
      <c r="N4" s="21"/>
      <c r="O4" s="21"/>
      <c r="P4" s="21"/>
      <c r="Q4" s="15"/>
      <c r="R4" s="15"/>
    </row>
    <row r="5" spans="1:18" x14ac:dyDescent="0.2">
      <c r="A5" s="2" t="s">
        <v>46</v>
      </c>
      <c r="B5" s="2"/>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I9" s="22"/>
      <c r="J9" s="22"/>
      <c r="K9" s="22"/>
      <c r="L9" s="22"/>
      <c r="M9" s="22"/>
      <c r="N9" s="22"/>
      <c r="O9" s="21"/>
      <c r="P9" s="21"/>
      <c r="Q9" s="15"/>
      <c r="R9" s="15"/>
    </row>
    <row r="10" spans="1:18" ht="36.5" customHeight="1" x14ac:dyDescent="0.2">
      <c r="A10" s="2"/>
      <c r="B10" s="2"/>
      <c r="C10" s="62" t="s">
        <v>49</v>
      </c>
      <c r="D10" s="63"/>
      <c r="E10" s="63"/>
      <c r="F10" s="63"/>
      <c r="G10" s="63"/>
      <c r="H10" s="63"/>
      <c r="I10" s="22"/>
      <c r="J10" s="22"/>
      <c r="K10" s="22"/>
      <c r="L10" s="22"/>
      <c r="M10" s="22"/>
      <c r="N10" s="22"/>
      <c r="O10" s="21"/>
      <c r="P10" s="21"/>
      <c r="Q10" s="15"/>
      <c r="R10" s="15"/>
    </row>
    <row r="11" spans="1:18" x14ac:dyDescent="0.2">
      <c r="A11" s="2" t="s">
        <v>43</v>
      </c>
      <c r="B11" s="2"/>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22"/>
      <c r="J18" s="22"/>
      <c r="K18" s="22"/>
      <c r="L18" s="22"/>
      <c r="M18" s="22"/>
      <c r="N18" s="22"/>
      <c r="O18" s="21"/>
      <c r="P18" s="21"/>
      <c r="Q18" s="15"/>
      <c r="R18" s="15"/>
    </row>
    <row r="19" spans="1:18" x14ac:dyDescent="0.2">
      <c r="A19" s="1"/>
      <c r="B19" s="16"/>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2">
      <c r="A20" s="1"/>
      <c r="B20" s="39" t="s">
        <v>24</v>
      </c>
      <c r="C20" s="11" t="s">
        <v>10</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x14ac:dyDescent="0.2">
      <c r="A21" s="1"/>
      <c r="B21" s="16"/>
      <c r="C21" s="11" t="s">
        <v>9</v>
      </c>
      <c r="D21" s="11"/>
      <c r="E21" s="11"/>
      <c r="F21" s="11"/>
      <c r="G21" s="11"/>
      <c r="H21" s="12"/>
      <c r="I21" s="23">
        <f>INT(C12*10/110*SUM(D38:F38)/H38*F41)</f>
        <v>18262</v>
      </c>
      <c r="J21" s="23"/>
      <c r="K21" s="23"/>
      <c r="L21" s="23" t="str">
        <f>TEXT(I21,"#,##0")</f>
        <v>18,262</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16"/>
      <c r="C25" s="11" t="s">
        <v>12</v>
      </c>
      <c r="D25" s="11"/>
      <c r="E25" s="11"/>
      <c r="F25" s="11"/>
      <c r="G25" s="11"/>
      <c r="H25" s="12"/>
      <c r="I25" s="22"/>
      <c r="J25" s="22"/>
      <c r="K25" s="22"/>
      <c r="L25" s="22"/>
      <c r="M25" s="22"/>
      <c r="N25" s="22"/>
      <c r="O25" s="21"/>
      <c r="P25" s="21"/>
      <c r="Q25" s="15"/>
      <c r="R25" s="15"/>
    </row>
    <row r="26" spans="1:18" x14ac:dyDescent="0.2">
      <c r="B26" s="39" t="s">
        <v>24</v>
      </c>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2">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2">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4.5" thickBot="1" x14ac:dyDescent="0.25">
      <c r="B40" s="3" t="s">
        <v>5</v>
      </c>
      <c r="I40" s="21"/>
      <c r="J40" s="21"/>
      <c r="K40" s="21"/>
      <c r="L40" s="21"/>
      <c r="M40" s="21"/>
      <c r="N40" s="21"/>
      <c r="O40" s="21"/>
      <c r="P40" s="21"/>
      <c r="Q40" s="15"/>
      <c r="R40" s="15"/>
    </row>
    <row r="41" spans="2:18" ht="14.5" thickBot="1" x14ac:dyDescent="0.25">
      <c r="C41" s="69">
        <v>3000000000</v>
      </c>
      <c r="D41" s="69"/>
      <c r="E41" s="48" t="s">
        <v>27</v>
      </c>
      <c r="F41" s="65">
        <f>IF(C42="","",C41/C42)</f>
        <v>0.10714285714285714</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91314</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28.5" customHeight="1" x14ac:dyDescent="0.2">
      <c r="C52" s="46" t="str">
        <f>IF(B19="○",I12&amp;"×5／105×（"&amp;I39&amp;"＋"&amp;J39&amp;"＋"&amp;K39&amp;"）／"&amp;M39&amp;"＝"&amp;L19,IF(B21="○",I12&amp;"×5／105×("&amp;I39&amp;"＋"&amp;J39&amp;"＋"&amp;K39&amp;"）／"&amp;M39&amp;"×②＝"&amp;L21,""))</f>
        <v/>
      </c>
      <c r="D52" s="46"/>
      <c r="E52" s="46"/>
      <c r="F52" s="46"/>
      <c r="G52" s="46"/>
      <c r="H52" s="46"/>
      <c r="I52" s="30" t="s">
        <v>15</v>
      </c>
    </row>
    <row r="53" spans="1:18" ht="28.5" customHeight="1" x14ac:dyDescent="0.2">
      <c r="C53" s="71" t="str">
        <f>IF(B20="○",I12&amp;"×10／110×"&amp;I39&amp;"／"&amp;M39&amp;"＝"&amp;L20&amp;"・・・ａ","")</f>
        <v>5,000,000×10／110×3,000,000／16,000,000＝85,227・・・ａ</v>
      </c>
      <c r="D53" s="71"/>
      <c r="E53" s="71"/>
      <c r="F53" s="71"/>
      <c r="G53" s="71"/>
      <c r="H53" s="71"/>
      <c r="I53" s="30" t="s">
        <v>15</v>
      </c>
    </row>
    <row r="54" spans="1:18" ht="28.5" customHeight="1" x14ac:dyDescent="0.2">
      <c r="C54" s="71" t="str">
        <f>IF(B20="○",I12&amp;"×10／110×"&amp;K39&amp;"／"&amp;M39&amp;"×②＝"&amp;M20&amp;"・・・ｂ","")</f>
        <v>5,000,000×10／110×2,000,000／16,000,000×②＝6,087・・・ｂ</v>
      </c>
      <c r="D54" s="71"/>
      <c r="E54" s="71"/>
      <c r="F54" s="71"/>
      <c r="G54" s="71"/>
      <c r="H54" s="71"/>
      <c r="I54" s="30" t="s">
        <v>15</v>
      </c>
    </row>
    <row r="55" spans="1:18" x14ac:dyDescent="0.2">
      <c r="C55" s="43" t="str">
        <f>IF(B20="○","ａ＋ｂ＝"&amp;N20,"")</f>
        <v>ａ＋ｂ＝91,314</v>
      </c>
      <c r="D55" s="43"/>
      <c r="E55" s="43"/>
      <c r="F55" s="43"/>
      <c r="G55" s="43"/>
      <c r="H55" s="43"/>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K10" sqref="K10"/>
    </sheetView>
  </sheetViews>
  <sheetFormatPr defaultColWidth="9" defaultRowHeight="14" x14ac:dyDescent="0.2"/>
  <cols>
    <col min="1" max="2" width="3.08984375" style="3" customWidth="1"/>
    <col min="3" max="8" width="14.6328125" style="1" customWidth="1"/>
    <col min="9" max="9" width="13.08984375" style="20" customWidth="1"/>
    <col min="10" max="16" width="9" style="20"/>
    <col min="17" max="16384" width="9" style="1"/>
  </cols>
  <sheetData>
    <row r="1" spans="1:18" ht="18.75" customHeight="1" x14ac:dyDescent="0.2">
      <c r="A1" s="56" t="s">
        <v>44</v>
      </c>
      <c r="B1" s="56"/>
      <c r="C1" s="56"/>
      <c r="D1" s="56"/>
      <c r="E1" s="56"/>
      <c r="F1" s="56"/>
      <c r="G1" s="56"/>
      <c r="H1" s="56"/>
      <c r="I1" s="19" t="s">
        <v>17</v>
      </c>
    </row>
    <row r="2" spans="1:18" x14ac:dyDescent="0.2">
      <c r="A2" s="2"/>
      <c r="B2" s="2"/>
      <c r="I2" s="21" t="s">
        <v>19</v>
      </c>
    </row>
    <row r="3" spans="1:18" x14ac:dyDescent="0.2">
      <c r="A3" s="2" t="s">
        <v>45</v>
      </c>
      <c r="B3" s="2"/>
      <c r="I3" s="21"/>
      <c r="J3" s="21"/>
      <c r="K3" s="21"/>
      <c r="L3" s="21"/>
      <c r="M3" s="21"/>
      <c r="N3" s="21"/>
      <c r="O3" s="21"/>
      <c r="P3" s="21"/>
      <c r="Q3" s="15"/>
      <c r="R3" s="15"/>
    </row>
    <row r="4" spans="1:18" x14ac:dyDescent="0.2">
      <c r="A4" s="2"/>
      <c r="B4" s="2"/>
      <c r="C4" s="37" t="s">
        <v>29</v>
      </c>
      <c r="I4" s="21"/>
      <c r="J4" s="21"/>
      <c r="K4" s="21"/>
      <c r="L4" s="21"/>
      <c r="M4" s="21"/>
      <c r="N4" s="21"/>
      <c r="O4" s="21"/>
      <c r="P4" s="21"/>
      <c r="Q4" s="15"/>
      <c r="R4" s="15"/>
    </row>
    <row r="5" spans="1:18" x14ac:dyDescent="0.2">
      <c r="A5" s="2" t="s">
        <v>46</v>
      </c>
      <c r="B5" s="2"/>
      <c r="C5" s="43"/>
      <c r="I5" s="21"/>
      <c r="J5" s="21"/>
      <c r="K5" s="21"/>
      <c r="L5" s="21"/>
      <c r="M5" s="21"/>
      <c r="N5" s="21"/>
      <c r="O5" s="21"/>
      <c r="P5" s="21"/>
      <c r="Q5" s="15"/>
      <c r="R5" s="15"/>
    </row>
    <row r="6" spans="1:18" x14ac:dyDescent="0.2">
      <c r="A6" s="2"/>
      <c r="B6" s="2"/>
      <c r="C6" s="37" t="s">
        <v>30</v>
      </c>
      <c r="I6" s="21"/>
      <c r="J6" s="21"/>
      <c r="K6" s="21"/>
      <c r="L6" s="21"/>
      <c r="M6" s="21"/>
      <c r="N6" s="21"/>
      <c r="O6" s="21"/>
      <c r="P6" s="21"/>
      <c r="Q6" s="15"/>
      <c r="R6" s="15"/>
    </row>
    <row r="7" spans="1:18" x14ac:dyDescent="0.2">
      <c r="A7" s="2" t="s">
        <v>47</v>
      </c>
      <c r="B7" s="2"/>
      <c r="C7" s="43"/>
      <c r="I7" s="21"/>
      <c r="J7" s="21"/>
      <c r="K7" s="21"/>
      <c r="L7" s="21"/>
      <c r="M7" s="21"/>
      <c r="N7" s="21"/>
      <c r="O7" s="21"/>
      <c r="P7" s="21"/>
      <c r="Q7" s="15"/>
      <c r="R7" s="15"/>
    </row>
    <row r="8" spans="1:18" x14ac:dyDescent="0.2">
      <c r="A8" s="2"/>
      <c r="B8" s="2"/>
      <c r="C8" s="37" t="s">
        <v>31</v>
      </c>
      <c r="I8" s="21"/>
      <c r="J8" s="21"/>
      <c r="K8" s="21"/>
      <c r="L8" s="21"/>
      <c r="M8" s="21"/>
      <c r="N8" s="21"/>
      <c r="O8" s="21"/>
      <c r="P8" s="21"/>
      <c r="Q8" s="15"/>
      <c r="R8" s="15"/>
    </row>
    <row r="9" spans="1:18" x14ac:dyDescent="0.2">
      <c r="A9" s="2" t="s">
        <v>0</v>
      </c>
      <c r="B9" s="2"/>
      <c r="C9" s="43"/>
      <c r="I9" s="22"/>
      <c r="J9" s="22"/>
      <c r="K9" s="22"/>
      <c r="L9" s="22"/>
      <c r="M9" s="22"/>
      <c r="N9" s="22"/>
      <c r="O9" s="21"/>
      <c r="P9" s="21"/>
      <c r="Q9" s="15"/>
      <c r="R9" s="15"/>
    </row>
    <row r="10" spans="1:18" ht="39.5" customHeight="1" x14ac:dyDescent="0.2">
      <c r="A10" s="2"/>
      <c r="B10" s="2"/>
      <c r="C10" s="62" t="s">
        <v>50</v>
      </c>
      <c r="D10" s="63"/>
      <c r="E10" s="63"/>
      <c r="F10" s="63"/>
      <c r="G10" s="63"/>
      <c r="H10" s="63"/>
      <c r="I10" s="22"/>
      <c r="J10" s="22"/>
      <c r="K10" s="22"/>
      <c r="L10" s="22"/>
      <c r="M10" s="22"/>
      <c r="N10" s="22"/>
      <c r="O10" s="21"/>
      <c r="P10" s="21"/>
      <c r="Q10" s="15"/>
      <c r="R10" s="15"/>
    </row>
    <row r="11" spans="1:18" x14ac:dyDescent="0.2">
      <c r="A11" s="2" t="s">
        <v>43</v>
      </c>
      <c r="B11" s="2"/>
      <c r="C11" s="43"/>
      <c r="I11" s="22"/>
      <c r="J11" s="22"/>
      <c r="K11" s="22"/>
      <c r="L11" s="22"/>
      <c r="M11" s="22"/>
      <c r="N11" s="22"/>
      <c r="O11" s="21"/>
      <c r="P11" s="21"/>
      <c r="Q11" s="15"/>
      <c r="R11" s="15"/>
    </row>
    <row r="12" spans="1:18" x14ac:dyDescent="0.2">
      <c r="A12" s="2"/>
      <c r="B12" s="2"/>
      <c r="C12" s="38">
        <v>5000000</v>
      </c>
      <c r="D12" s="1" t="s">
        <v>8</v>
      </c>
      <c r="I12" s="22" t="str">
        <f>TEXT(C12,"#,###")</f>
        <v>5,000,000</v>
      </c>
      <c r="J12" s="22"/>
      <c r="K12" s="22"/>
      <c r="L12" s="22"/>
      <c r="M12" s="22"/>
      <c r="N12" s="22"/>
      <c r="O12" s="21"/>
      <c r="P12" s="21"/>
      <c r="Q12" s="15"/>
      <c r="R12" s="15"/>
    </row>
    <row r="13" spans="1:18" x14ac:dyDescent="0.2">
      <c r="A13" s="2" t="s">
        <v>25</v>
      </c>
      <c r="B13" s="2"/>
      <c r="I13" s="22"/>
      <c r="J13" s="22"/>
      <c r="K13" s="22"/>
      <c r="L13" s="22"/>
      <c r="M13" s="22"/>
      <c r="N13" s="22"/>
      <c r="O13" s="21"/>
      <c r="P13" s="21"/>
      <c r="Q13" s="15"/>
      <c r="R13" s="15"/>
    </row>
    <row r="14" spans="1:18" x14ac:dyDescent="0.2">
      <c r="A14" s="1"/>
      <c r="B14" s="1" t="s">
        <v>20</v>
      </c>
      <c r="I14" s="22"/>
      <c r="J14" s="22"/>
      <c r="K14" s="22"/>
      <c r="L14" s="22"/>
      <c r="M14" s="22"/>
      <c r="N14" s="22"/>
      <c r="O14" s="21"/>
      <c r="P14" s="21"/>
      <c r="Q14" s="15"/>
      <c r="R14" s="15"/>
    </row>
    <row r="15" spans="1:18" x14ac:dyDescent="0.2">
      <c r="A15" s="1"/>
      <c r="B15" s="16"/>
      <c r="C15" s="11" t="s">
        <v>36</v>
      </c>
      <c r="D15" s="11"/>
      <c r="E15" s="11"/>
      <c r="F15" s="11"/>
      <c r="G15" s="11"/>
      <c r="H15" s="12"/>
      <c r="I15" s="22"/>
      <c r="J15" s="22"/>
      <c r="K15" s="22"/>
      <c r="L15" s="22"/>
      <c r="M15" s="22"/>
      <c r="N15" s="22"/>
      <c r="O15" s="21"/>
      <c r="P15" s="21"/>
      <c r="Q15" s="15"/>
      <c r="R15" s="15"/>
    </row>
    <row r="16" spans="1:18" x14ac:dyDescent="0.2">
      <c r="A16" s="1"/>
      <c r="B16" s="16"/>
      <c r="C16" s="11" t="s">
        <v>37</v>
      </c>
      <c r="D16" s="11"/>
      <c r="E16" s="11"/>
      <c r="F16" s="11"/>
      <c r="G16" s="11"/>
      <c r="H16" s="12"/>
      <c r="I16" s="22"/>
      <c r="J16" s="22"/>
      <c r="K16" s="22"/>
      <c r="L16" s="22"/>
      <c r="M16" s="22"/>
      <c r="N16" s="22"/>
      <c r="O16" s="21"/>
      <c r="P16" s="21"/>
      <c r="Q16" s="15"/>
      <c r="R16" s="15"/>
    </row>
    <row r="17" spans="1:18" x14ac:dyDescent="0.2">
      <c r="A17" s="1"/>
      <c r="B17" s="16"/>
      <c r="C17" s="11" t="s">
        <v>38</v>
      </c>
      <c r="D17" s="11"/>
      <c r="E17" s="11"/>
      <c r="F17" s="11"/>
      <c r="G17" s="11"/>
      <c r="H17" s="12"/>
      <c r="I17" s="22"/>
      <c r="J17" s="22"/>
      <c r="K17" s="22"/>
      <c r="L17" s="22"/>
      <c r="M17" s="22"/>
      <c r="N17" s="22"/>
      <c r="O17" s="21"/>
      <c r="P17" s="21"/>
      <c r="Q17" s="15"/>
      <c r="R17" s="15"/>
    </row>
    <row r="18" spans="1:18" x14ac:dyDescent="0.2">
      <c r="A18" s="1"/>
      <c r="B18" s="16"/>
      <c r="C18" s="11" t="s">
        <v>40</v>
      </c>
      <c r="D18" s="11"/>
      <c r="E18" s="11"/>
      <c r="F18" s="11"/>
      <c r="G18" s="11"/>
      <c r="H18" s="12"/>
      <c r="I18" s="22"/>
      <c r="J18" s="22"/>
      <c r="K18" s="22"/>
      <c r="L18" s="22"/>
      <c r="M18" s="22"/>
      <c r="N18" s="22"/>
      <c r="O18" s="21"/>
      <c r="P18" s="21"/>
      <c r="Q18" s="15"/>
      <c r="R18" s="15"/>
    </row>
    <row r="19" spans="1:18" x14ac:dyDescent="0.2">
      <c r="A19" s="1"/>
      <c r="B19" s="16"/>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2">
      <c r="A20" s="1"/>
      <c r="B20" s="16"/>
      <c r="C20" s="11" t="s">
        <v>10</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x14ac:dyDescent="0.2">
      <c r="A21" s="1"/>
      <c r="B21" s="39" t="s">
        <v>24</v>
      </c>
      <c r="C21" s="11" t="s">
        <v>9</v>
      </c>
      <c r="D21" s="11"/>
      <c r="E21" s="11"/>
      <c r="F21" s="11"/>
      <c r="G21" s="11"/>
      <c r="H21" s="12"/>
      <c r="I21" s="23">
        <f>INT(C12*10/110*SUM(D38:F38)/H38*F41)</f>
        <v>18262</v>
      </c>
      <c r="J21" s="23"/>
      <c r="K21" s="23"/>
      <c r="L21" s="23" t="str">
        <f>TEXT(I21,"#,##0")</f>
        <v>18,262</v>
      </c>
      <c r="M21" s="23"/>
      <c r="N21" s="23"/>
      <c r="O21" s="21"/>
      <c r="P21" s="21"/>
      <c r="Q21" s="15"/>
      <c r="R21" s="15"/>
    </row>
    <row r="22" spans="1:18" x14ac:dyDescent="0.2">
      <c r="A22" s="1"/>
      <c r="B22" s="1" t="s">
        <v>21</v>
      </c>
      <c r="I22" s="22"/>
      <c r="J22" s="22"/>
      <c r="K22" s="22"/>
      <c r="L22" s="22"/>
      <c r="M22" s="22"/>
      <c r="N22" s="22"/>
      <c r="O22" s="21"/>
      <c r="P22" s="21"/>
      <c r="Q22" s="15"/>
      <c r="R22" s="15"/>
    </row>
    <row r="23" spans="1:18" x14ac:dyDescent="0.2">
      <c r="A23" s="1"/>
      <c r="B23" s="1"/>
      <c r="I23" s="22"/>
      <c r="J23" s="22"/>
      <c r="K23" s="22"/>
      <c r="L23" s="22"/>
      <c r="M23" s="22"/>
      <c r="N23" s="22"/>
      <c r="O23" s="21"/>
      <c r="P23" s="21"/>
      <c r="Q23" s="15"/>
      <c r="R23" s="15"/>
    </row>
    <row r="24" spans="1:18" x14ac:dyDescent="0.2">
      <c r="A24" s="1"/>
      <c r="B24" s="1" t="s">
        <v>26</v>
      </c>
      <c r="I24" s="22"/>
      <c r="J24" s="22"/>
      <c r="K24" s="22"/>
      <c r="L24" s="22"/>
      <c r="M24" s="22"/>
      <c r="N24" s="22"/>
      <c r="O24" s="21"/>
      <c r="P24" s="21"/>
      <c r="Q24" s="15"/>
      <c r="R24" s="15"/>
    </row>
    <row r="25" spans="1:18" x14ac:dyDescent="0.2">
      <c r="A25" s="1"/>
      <c r="B25" s="16"/>
      <c r="C25" s="11" t="s">
        <v>12</v>
      </c>
      <c r="D25" s="11"/>
      <c r="E25" s="11"/>
      <c r="F25" s="11"/>
      <c r="G25" s="11"/>
      <c r="H25" s="12"/>
      <c r="I25" s="22"/>
      <c r="J25" s="22"/>
      <c r="K25" s="22"/>
      <c r="L25" s="22"/>
      <c r="M25" s="22"/>
      <c r="N25" s="22"/>
      <c r="O25" s="21"/>
      <c r="P25" s="21"/>
      <c r="Q25" s="15"/>
      <c r="R25" s="15"/>
    </row>
    <row r="26" spans="1:18" x14ac:dyDescent="0.2">
      <c r="B26" s="39" t="s">
        <v>24</v>
      </c>
      <c r="C26" s="11" t="s">
        <v>13</v>
      </c>
      <c r="D26" s="11"/>
      <c r="E26" s="11"/>
      <c r="F26" s="11"/>
      <c r="G26" s="11"/>
      <c r="H26" s="12"/>
      <c r="I26" s="22"/>
      <c r="J26" s="22"/>
      <c r="K26" s="22"/>
      <c r="L26" s="22"/>
      <c r="M26" s="22"/>
      <c r="N26" s="22"/>
      <c r="O26" s="21"/>
      <c r="P26" s="21"/>
      <c r="Q26" s="15"/>
      <c r="R26" s="15"/>
    </row>
    <row r="27" spans="1:18" x14ac:dyDescent="0.2">
      <c r="B27" s="13"/>
      <c r="C27" s="10"/>
      <c r="D27" s="10"/>
      <c r="E27" s="10"/>
      <c r="F27" s="10"/>
      <c r="G27" s="10"/>
      <c r="H27" s="10"/>
      <c r="I27" s="22"/>
      <c r="J27" s="22"/>
      <c r="K27" s="22"/>
      <c r="L27" s="22"/>
      <c r="M27" s="22"/>
      <c r="N27" s="22"/>
      <c r="O27" s="21"/>
      <c r="P27" s="21"/>
      <c r="Q27" s="15"/>
      <c r="R27" s="15"/>
    </row>
    <row r="28" spans="1:18" x14ac:dyDescent="0.2">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2">
      <c r="A29" s="1"/>
      <c r="B29" s="6"/>
      <c r="C29" s="60" t="s">
        <v>7</v>
      </c>
      <c r="D29" s="57" t="s">
        <v>41</v>
      </c>
      <c r="E29" s="57"/>
      <c r="F29" s="57"/>
      <c r="G29" s="58" t="s">
        <v>42</v>
      </c>
      <c r="H29" s="59" t="s">
        <v>4</v>
      </c>
      <c r="I29" s="17"/>
      <c r="J29" s="22"/>
      <c r="K29" s="22"/>
      <c r="L29" s="22"/>
      <c r="M29" s="22"/>
      <c r="N29" s="22"/>
      <c r="O29" s="21"/>
      <c r="P29" s="21"/>
      <c r="Q29" s="15"/>
      <c r="R29" s="15"/>
    </row>
    <row r="30" spans="1:18" ht="28" x14ac:dyDescent="0.2">
      <c r="B30" s="7"/>
      <c r="C30" s="61"/>
      <c r="D30" s="5" t="s">
        <v>2</v>
      </c>
      <c r="E30" s="5" t="s">
        <v>3</v>
      </c>
      <c r="F30" s="5" t="s">
        <v>1</v>
      </c>
      <c r="G30" s="59"/>
      <c r="H30" s="59"/>
      <c r="I30" s="24"/>
      <c r="J30" s="21"/>
      <c r="K30" s="21"/>
      <c r="L30" s="21"/>
      <c r="M30" s="21"/>
      <c r="N30" s="21"/>
      <c r="O30" s="21"/>
      <c r="P30" s="21"/>
      <c r="Q30" s="15"/>
      <c r="R30" s="15"/>
    </row>
    <row r="31" spans="1:18" ht="19.5" customHeight="1" x14ac:dyDescent="0.2">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2">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2">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2">
      <c r="B34" s="55"/>
      <c r="C34" s="39"/>
      <c r="D34" s="35"/>
      <c r="E34" s="35"/>
      <c r="F34" s="35"/>
      <c r="G34" s="35"/>
      <c r="H34" s="41">
        <f t="shared" si="0"/>
        <v>0</v>
      </c>
      <c r="I34" s="25"/>
      <c r="J34" s="21"/>
      <c r="K34" s="21"/>
      <c r="L34" s="21"/>
      <c r="M34" s="21"/>
      <c r="N34" s="21"/>
      <c r="O34" s="21"/>
      <c r="P34" s="21"/>
      <c r="Q34" s="15"/>
      <c r="R34" s="15"/>
    </row>
    <row r="35" spans="2:18" ht="19.5" customHeight="1" x14ac:dyDescent="0.2">
      <c r="B35" s="55"/>
      <c r="C35" s="39"/>
      <c r="D35" s="35"/>
      <c r="E35" s="35"/>
      <c r="F35" s="35"/>
      <c r="G35" s="35"/>
      <c r="H35" s="41">
        <f t="shared" si="0"/>
        <v>0</v>
      </c>
      <c r="I35" s="25"/>
      <c r="J35" s="21"/>
      <c r="K35" s="21"/>
      <c r="L35" s="21"/>
      <c r="M35" s="21"/>
      <c r="N35" s="21"/>
      <c r="O35" s="21"/>
      <c r="P35" s="21"/>
      <c r="Q35" s="15"/>
      <c r="R35" s="15"/>
    </row>
    <row r="36" spans="2:18" ht="19.5" customHeight="1" x14ac:dyDescent="0.2">
      <c r="B36" s="55"/>
      <c r="C36" s="39"/>
      <c r="D36" s="35"/>
      <c r="E36" s="35"/>
      <c r="F36" s="35"/>
      <c r="G36" s="35"/>
      <c r="H36" s="41">
        <f t="shared" si="0"/>
        <v>0</v>
      </c>
      <c r="I36" s="25"/>
      <c r="J36" s="21"/>
      <c r="K36" s="21"/>
      <c r="L36" s="21"/>
      <c r="M36" s="21"/>
      <c r="N36" s="21"/>
      <c r="O36" s="21"/>
      <c r="P36" s="21"/>
      <c r="Q36" s="15"/>
      <c r="R36" s="15"/>
    </row>
    <row r="37" spans="2:18" ht="19.5" customHeight="1" x14ac:dyDescent="0.2">
      <c r="B37" s="55"/>
      <c r="C37" s="39"/>
      <c r="D37" s="35"/>
      <c r="E37" s="35"/>
      <c r="F37" s="35"/>
      <c r="G37" s="35"/>
      <c r="H37" s="41">
        <f t="shared" si="0"/>
        <v>0</v>
      </c>
      <c r="I37" s="25"/>
      <c r="J37" s="21"/>
      <c r="K37" s="21"/>
      <c r="L37" s="21"/>
      <c r="M37" s="21"/>
      <c r="N37" s="21"/>
      <c r="O37" s="21"/>
      <c r="P37" s="21"/>
      <c r="Q37" s="15"/>
      <c r="R37" s="15"/>
    </row>
    <row r="38" spans="2:18" ht="19.5" customHeight="1" x14ac:dyDescent="0.2">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2">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4.5" thickBot="1" x14ac:dyDescent="0.25">
      <c r="B40" s="3" t="s">
        <v>5</v>
      </c>
      <c r="I40" s="21"/>
      <c r="J40" s="21"/>
      <c r="K40" s="21"/>
      <c r="L40" s="21"/>
      <c r="M40" s="21"/>
      <c r="N40" s="21"/>
      <c r="O40" s="21"/>
      <c r="P40" s="21"/>
      <c r="Q40" s="15"/>
      <c r="R40" s="15"/>
    </row>
    <row r="41" spans="2:18" ht="14.5" thickBot="1" x14ac:dyDescent="0.25">
      <c r="C41" s="69">
        <v>3000000000</v>
      </c>
      <c r="D41" s="69"/>
      <c r="E41" s="48" t="s">
        <v>27</v>
      </c>
      <c r="F41" s="65">
        <f>IF(C42="","",C41/C42)</f>
        <v>0.10714285714285714</v>
      </c>
      <c r="G41" s="66"/>
      <c r="I41" s="21"/>
      <c r="J41" s="27" t="s">
        <v>22</v>
      </c>
      <c r="K41" s="27"/>
      <c r="L41" s="27"/>
      <c r="M41" s="27"/>
      <c r="N41" s="21"/>
      <c r="O41" s="21"/>
      <c r="P41" s="21"/>
      <c r="Q41" s="15"/>
      <c r="R41" s="15"/>
    </row>
    <row r="42" spans="2:18" ht="15" thickTop="1" thickBot="1" x14ac:dyDescent="0.25">
      <c r="C42" s="70">
        <v>28000000000</v>
      </c>
      <c r="D42" s="70"/>
      <c r="E42" s="48"/>
      <c r="F42" s="67"/>
      <c r="G42" s="68"/>
      <c r="I42" s="21"/>
      <c r="J42" s="21" t="s">
        <v>23</v>
      </c>
      <c r="K42" s="21"/>
      <c r="L42" s="21"/>
      <c r="M42" s="21"/>
      <c r="N42" s="21"/>
      <c r="O42" s="21"/>
      <c r="P42" s="21"/>
      <c r="Q42" s="15"/>
      <c r="R42" s="15"/>
    </row>
    <row r="43" spans="2:18" x14ac:dyDescent="0.2">
      <c r="C43" s="34"/>
      <c r="D43" s="34"/>
      <c r="E43" s="32"/>
      <c r="F43" s="33"/>
      <c r="G43" s="33"/>
      <c r="I43" s="21"/>
      <c r="J43" s="21"/>
      <c r="K43" s="21"/>
      <c r="L43" s="21"/>
      <c r="M43" s="21"/>
      <c r="N43" s="21"/>
      <c r="O43" s="21"/>
      <c r="P43" s="21"/>
      <c r="Q43" s="15"/>
      <c r="R43" s="15"/>
    </row>
    <row r="44" spans="2:18" x14ac:dyDescent="0.2">
      <c r="C44" s="34"/>
      <c r="D44" s="34"/>
      <c r="E44" s="32"/>
      <c r="F44" s="33"/>
      <c r="G44" s="33"/>
      <c r="I44" s="21"/>
      <c r="J44" s="21"/>
      <c r="K44" s="21"/>
      <c r="L44" s="21"/>
      <c r="M44" s="21"/>
      <c r="N44" s="21"/>
      <c r="O44" s="21"/>
      <c r="P44" s="21"/>
      <c r="Q44" s="15"/>
      <c r="R44" s="15"/>
    </row>
    <row r="45" spans="2:18" x14ac:dyDescent="0.2">
      <c r="C45" s="34"/>
      <c r="D45" s="34"/>
      <c r="E45" s="32"/>
      <c r="F45" s="33"/>
      <c r="G45" s="33"/>
      <c r="I45" s="21"/>
      <c r="J45" s="21"/>
      <c r="K45" s="21"/>
      <c r="L45" s="21"/>
      <c r="M45" s="21"/>
      <c r="N45" s="21"/>
      <c r="O45" s="21"/>
      <c r="P45" s="21"/>
      <c r="Q45" s="15"/>
      <c r="R45" s="15"/>
    </row>
    <row r="46" spans="2:18" x14ac:dyDescent="0.2">
      <c r="C46" s="34"/>
      <c r="D46" s="34"/>
      <c r="E46" s="32"/>
      <c r="F46" s="33"/>
      <c r="G46" s="33"/>
      <c r="I46" s="21"/>
      <c r="J46" s="21"/>
      <c r="K46" s="21"/>
      <c r="L46" s="21"/>
      <c r="M46" s="21"/>
      <c r="N46" s="21"/>
      <c r="O46" s="21"/>
      <c r="P46" s="21"/>
      <c r="Q46" s="15"/>
      <c r="R46" s="15"/>
    </row>
    <row r="47" spans="2:18" x14ac:dyDescent="0.2">
      <c r="C47" s="34"/>
      <c r="D47" s="34"/>
      <c r="E47" s="32"/>
      <c r="F47" s="33"/>
      <c r="G47" s="33"/>
      <c r="I47" s="21"/>
      <c r="J47" s="21"/>
      <c r="K47" s="21"/>
      <c r="L47" s="21"/>
      <c r="M47" s="21"/>
      <c r="N47" s="21"/>
      <c r="O47" s="21"/>
      <c r="P47" s="21"/>
      <c r="Q47" s="15"/>
      <c r="R47" s="15"/>
    </row>
    <row r="48" spans="2:18" x14ac:dyDescent="0.2">
      <c r="C48" s="34"/>
      <c r="D48" s="34"/>
      <c r="E48" s="32"/>
      <c r="F48" s="33"/>
      <c r="G48" s="33"/>
      <c r="I48" s="21"/>
      <c r="J48" s="21"/>
      <c r="K48" s="21"/>
      <c r="L48" s="21"/>
      <c r="M48" s="21"/>
      <c r="N48" s="21"/>
      <c r="O48" s="21"/>
      <c r="P48" s="21"/>
      <c r="Q48" s="15"/>
      <c r="R48" s="15"/>
    </row>
    <row r="49" spans="1:18" ht="14.5" thickBot="1" x14ac:dyDescent="0.25">
      <c r="A49" s="1"/>
      <c r="B49" s="1" t="s">
        <v>14</v>
      </c>
      <c r="I49" s="21" t="s">
        <v>18</v>
      </c>
      <c r="K49" s="28"/>
      <c r="L49" s="21"/>
      <c r="M49" s="21"/>
      <c r="N49" s="21"/>
      <c r="O49" s="21"/>
      <c r="P49" s="21"/>
      <c r="Q49" s="15"/>
      <c r="R49" s="15"/>
    </row>
    <row r="50" spans="1:18" ht="14.5" thickBot="1" x14ac:dyDescent="0.25">
      <c r="A50" s="1"/>
      <c r="B50" s="1"/>
      <c r="F50" s="42">
        <f>IF(B15&amp;B16&amp;B17&amp;B18="○",0,IF(B19="○",I19,IF(B20="○",K20,IF(B21="○",I21,""))))</f>
        <v>18262</v>
      </c>
      <c r="G50" s="1" t="s">
        <v>8</v>
      </c>
      <c r="I50" s="21"/>
      <c r="J50" s="21"/>
      <c r="K50" s="21"/>
      <c r="L50" s="21"/>
      <c r="M50" s="21"/>
      <c r="N50" s="21"/>
      <c r="O50" s="21"/>
      <c r="P50" s="21"/>
      <c r="Q50" s="15"/>
      <c r="R50" s="15"/>
    </row>
    <row r="51" spans="1:18" x14ac:dyDescent="0.2">
      <c r="I51" s="21"/>
      <c r="J51" s="21"/>
      <c r="K51" s="21"/>
      <c r="L51" s="21"/>
      <c r="M51" s="21"/>
      <c r="N51" s="21"/>
      <c r="O51" s="21"/>
      <c r="P51" s="21"/>
      <c r="Q51" s="15"/>
      <c r="R51" s="15"/>
    </row>
    <row r="52" spans="1:18" ht="28.5" customHeight="1" x14ac:dyDescent="0.2">
      <c r="C52" s="64" t="str">
        <f>IF(B19="○",I12&amp;"×10／110×（"&amp;I39&amp;"＋"&amp;J39&amp;"＋"&amp;K39&amp;"）／"&amp;M39&amp;"＝"&amp;L19,IF(B21="○",I12&amp;"×10／110×("&amp;I39&amp;"＋"&amp;J39&amp;"＋"&amp;K39&amp;"）／"&amp;M39&amp;"×②＝"&amp;L21,""))</f>
        <v>5,000,000×10／110×(3,000,000＋1,000,000＋2,000,000）／16,000,000×②＝18,262</v>
      </c>
      <c r="D52" s="64"/>
      <c r="E52" s="64"/>
      <c r="F52" s="64"/>
      <c r="G52" s="64"/>
      <c r="H52" s="64"/>
      <c r="I52" s="30" t="s">
        <v>15</v>
      </c>
    </row>
    <row r="53" spans="1:18" ht="28.5" customHeight="1" x14ac:dyDescent="0.2">
      <c r="C53" s="47" t="str">
        <f>IF(B20="○",I12&amp;"×10／110×"&amp;I39&amp;"／"&amp;M39&amp;"＝"&amp;L20&amp;"・・・ａ","")</f>
        <v/>
      </c>
      <c r="D53" s="47"/>
      <c r="E53" s="47"/>
      <c r="F53" s="47"/>
      <c r="G53" s="47"/>
      <c r="H53" s="47"/>
      <c r="I53" s="30" t="s">
        <v>15</v>
      </c>
    </row>
    <row r="54" spans="1:18" ht="28.5" customHeight="1" x14ac:dyDescent="0.2">
      <c r="C54" s="47" t="str">
        <f>IF(B20="○",I12&amp;"×10／110×"&amp;K39&amp;"／"&amp;M39&amp;"×②＝"&amp;M20&amp;"・・・ｂ","")</f>
        <v/>
      </c>
      <c r="D54" s="47"/>
      <c r="E54" s="47"/>
      <c r="F54" s="47"/>
      <c r="G54" s="47"/>
      <c r="H54" s="47"/>
      <c r="I54" s="30" t="s">
        <v>15</v>
      </c>
    </row>
    <row r="55" spans="1:18" x14ac:dyDescent="0.2">
      <c r="C55" s="1" t="str">
        <f>IF(B20="○","ａ＋ｂ＝"&amp;N20,"")</f>
        <v/>
      </c>
      <c r="I55" s="21" t="s">
        <v>15</v>
      </c>
    </row>
    <row r="56" spans="1:18" x14ac:dyDescent="0.2">
      <c r="A56" s="29"/>
      <c r="B56" s="29"/>
      <c r="C56" s="20"/>
      <c r="D56" s="20"/>
      <c r="E56" s="20"/>
      <c r="F56" s="20"/>
      <c r="G56" s="20"/>
      <c r="H56" s="20"/>
      <c r="I56" s="21" t="s">
        <v>16</v>
      </c>
    </row>
    <row r="57" spans="1:18" x14ac:dyDescent="0.2">
      <c r="A57" s="29"/>
      <c r="B57" s="29"/>
      <c r="C57" s="20"/>
      <c r="D57" s="20"/>
      <c r="E57" s="20"/>
      <c r="F57" s="20"/>
      <c r="G57" s="20"/>
      <c r="H57" s="20"/>
    </row>
    <row r="58" spans="1:18" x14ac:dyDescent="0.2">
      <c r="A58" s="29"/>
      <c r="B58" s="29"/>
      <c r="C58" s="20"/>
      <c r="D58" s="20"/>
      <c r="E58" s="20"/>
      <c r="F58" s="20"/>
      <c r="G58" s="20"/>
      <c r="H58" s="20"/>
    </row>
    <row r="59" spans="1:18" x14ac:dyDescent="0.2">
      <c r="A59" s="29"/>
      <c r="B59" s="29"/>
      <c r="C59" s="20"/>
      <c r="D59" s="20"/>
      <c r="E59" s="20"/>
      <c r="F59" s="20"/>
      <c r="G59" s="20"/>
      <c r="H59" s="20"/>
    </row>
    <row r="60" spans="1:18" x14ac:dyDescent="0.2">
      <c r="A60" s="29"/>
      <c r="B60" s="29"/>
      <c r="C60" s="20"/>
      <c r="D60" s="20"/>
      <c r="E60" s="20"/>
      <c r="F60" s="20"/>
      <c r="G60" s="20"/>
      <c r="H60" s="20"/>
    </row>
    <row r="61" spans="1:18" x14ac:dyDescent="0.2">
      <c r="A61" s="29"/>
      <c r="B61" s="29"/>
      <c r="C61" s="20"/>
      <c r="D61" s="20"/>
      <c r="E61" s="20"/>
      <c r="F61" s="20"/>
      <c r="G61" s="20"/>
      <c r="H61" s="20"/>
    </row>
    <row r="62" spans="1:18" x14ac:dyDescent="0.2">
      <c r="A62" s="29"/>
      <c r="B62" s="29"/>
      <c r="C62" s="20"/>
      <c r="D62" s="20"/>
      <c r="E62" s="20"/>
      <c r="F62" s="20"/>
      <c r="G62" s="20"/>
      <c r="H62" s="20"/>
    </row>
    <row r="63" spans="1:18" x14ac:dyDescent="0.2">
      <c r="A63" s="29"/>
      <c r="B63" s="29"/>
      <c r="C63" s="20"/>
      <c r="D63" s="20"/>
      <c r="E63" s="20"/>
      <c r="F63" s="20"/>
      <c r="G63" s="20"/>
      <c r="H63" s="20"/>
    </row>
    <row r="64" spans="1:18" x14ac:dyDescent="0.2">
      <c r="A64" s="29"/>
      <c r="B64" s="29"/>
      <c r="C64" s="20"/>
      <c r="D64" s="20"/>
      <c r="E64" s="20"/>
      <c r="F64" s="20"/>
      <c r="G64" s="20"/>
      <c r="H64" s="20"/>
    </row>
    <row r="65" spans="1:8" x14ac:dyDescent="0.2">
      <c r="A65" s="29"/>
      <c r="B65" s="29"/>
      <c r="C65" s="20"/>
      <c r="D65" s="20"/>
      <c r="E65" s="20"/>
      <c r="F65" s="20"/>
      <c r="G65" s="20"/>
      <c r="H65" s="20"/>
    </row>
    <row r="66" spans="1:8" x14ac:dyDescent="0.2">
      <c r="A66" s="29"/>
      <c r="B66" s="29"/>
      <c r="C66" s="20"/>
      <c r="D66" s="20"/>
      <c r="E66" s="20"/>
      <c r="F66" s="20"/>
      <c r="G66" s="20"/>
      <c r="H66" s="20"/>
    </row>
    <row r="67" spans="1:8" x14ac:dyDescent="0.2">
      <c r="A67" s="29"/>
      <c r="B67" s="29"/>
      <c r="C67" s="20"/>
      <c r="D67" s="20"/>
      <c r="E67" s="20"/>
      <c r="F67" s="20"/>
      <c r="G67" s="20"/>
      <c r="H67" s="20"/>
    </row>
    <row r="68" spans="1:8" x14ac:dyDescent="0.2">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広島県</cp:lastModifiedBy>
  <cp:lastPrinted>2021-06-14T22:50:37Z</cp:lastPrinted>
  <dcterms:created xsi:type="dcterms:W3CDTF">1997-01-08T22:48:59Z</dcterms:created>
  <dcterms:modified xsi:type="dcterms:W3CDTF">2021-12-13T07:54:04Z</dcterms:modified>
</cp:coreProperties>
</file>