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lFCCjSu20lsPQ8g+uHu/I45mobfn6iikqBq2i+7wR0g4++DWH4Luc7hNR1xl9zN3cwhz9wS1hR0poDoE0W7U4A==" workbookSaltValue="rhbjscMV4i7pyl8u3ry50g==" workbookSpinCount="100000"/>
  <bookViews>
    <workbookView xWindow="0" yWindow="0" windowWidth="15360" windowHeight="7635"/>
  </bookViews>
  <sheets>
    <sheet name="法適用_下水道事業" sheetId="4" r:id="rId1"/>
    <sheet name="データ" sheetId="5" state="hidden" r:id="rId2"/>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<sst xmlns="http://schemas.openxmlformats.org/spreadsheetml/2006/main" xmlns:r="http://schemas.openxmlformats.org/officeDocument/2006/relationships" count="115" uniqueCount="115">
  <si>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</si>
  <si>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</si>
  <si>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</si>
  <si>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</si>
  <si>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</si>
  <si>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</si>
  <si>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</si>
  <si>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</si>
  <si>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</si>
  <si>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</si>
  <si>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</si>
  <si>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</si>
  <si>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</si>
  <si>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</si>
  <si>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</si>
  <si>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</si>
  <si>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</si>
  <si>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t>【経常収支比率・累積欠損金比率】
　経常収支比率は100％で推移しており，累積欠損も発生していないが，一般会計繰入金によるもので，基準外繰入の縮小・解消に向け，経営改善に取り組む必要がある。
【流動比率】
　流動負債の建設改良費に充てられた企業債の比率が高いことによる。
【企業債残高対事業規模比率】
　整備に伴う企業債の借入による企業債残高が多額である。整備計画の変更を予定しており，縮小に伴い整備に係る借入は減少しているが，今後大規模な施設改修を見込んでおり，増加が見込まれる。
【経費回収率・汚水処理原価】
　汚水処理原価は，約200円で推移し，類似団体平均を下回っている。経費回収率も約100％程度で推移し，類似団体平均を上回っているが，引き続き施設の維持管理経費の節減に努めていく必要がある。
【施設利用率】
　施設利用率は，約55％前後で推移し，類似団体平均値を上回っている。
【水洗化率】
　水洗化率は約80％前後で推移していたが，下水道区域の見直しを実施したためＲ元年度では向上し，平均値を上回った。引き続き水洗化促進員の訪問等による普及促進に取り組み水洗化率の向上に努める。</t>
    <rPh sb="214" eb="216">
      <t>コンゴ</t>
    </rPh>
    <rPh sb="216" eb="219">
      <t>ダイキボ</t>
    </rPh>
    <rPh sb="220" eb="222">
      <t>シセツ</t>
    </rPh>
    <rPh sb="222" eb="224">
      <t>カイシュウ</t>
    </rPh>
    <rPh sb="225" eb="227">
      <t>ミコ</t>
    </rPh>
    <rPh sb="232" eb="234">
      <t>ゾウカ</t>
    </rPh>
    <rPh sb="235" eb="237">
      <t>ミコ</t>
    </rPh>
    <rPh sb="301" eb="303">
      <t>テイド</t>
    </rPh>
    <rPh sb="423" eb="426">
      <t>ゲスイドウ</t>
    </rPh>
    <rPh sb="426" eb="428">
      <t>クイキ</t>
    </rPh>
    <rPh sb="429" eb="431">
      <t>ミナオ</t>
    </rPh>
    <rPh sb="433" eb="435">
      <t>ジッシ</t>
    </rPh>
    <rPh sb="440" eb="441">
      <t>モト</t>
    </rPh>
    <rPh sb="441" eb="443">
      <t>ネンド</t>
    </rPh>
    <rPh sb="445" eb="447">
      <t>コウジョウ</t>
    </rPh>
    <rPh sb="449" eb="452">
      <t>ヘイキンチ</t>
    </rPh>
    <rPh sb="453" eb="455">
      <t>ウワマワ</t>
    </rPh>
    <rPh sb="458" eb="459">
      <t>ヒ</t>
    </rPh>
    <rPh sb="460" eb="461">
      <t>ツヅ</t>
    </rPh>
    <rPh sb="462" eb="465">
      <t>スイセンカ</t>
    </rPh>
    <rPh sb="465" eb="467">
      <t>ソクシン</t>
    </rPh>
    <rPh sb="467" eb="468">
      <t>イン</t>
    </rPh>
    <rPh sb="469" eb="471">
      <t>ホウモン</t>
    </rPh>
    <rPh sb="471" eb="472">
      <t>トウ</t>
    </rPh>
    <rPh sb="475" eb="477">
      <t>フキュウ</t>
    </rPh>
    <rPh sb="477" eb="479">
      <t>ソクシン</t>
    </rPh>
    <rPh sb="480" eb="481">
      <t>ト</t>
    </rPh>
    <rPh sb="482" eb="483">
      <t>ク</t>
    </rPh>
    <rPh sb="484" eb="487">
      <t>スイセンカ</t>
    </rPh>
    <rPh sb="487" eb="488">
      <t>リツ</t>
    </rPh>
    <rPh sb="489" eb="491">
      <t>コウジョウ</t>
    </rPh>
    <rPh sb="492" eb="493">
      <t>ツト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</si>
  <si>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</si>
  <si>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</si>
  <si>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</si>
  <si>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</si>
  <si>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</si>
  <si>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</si>
  <si>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</si>
  <si>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</si>
  <si>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</si>
  <si>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</si>
  <si>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</si>
  <si>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</si>
  <si>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</si>
  <si>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</si>
  <si>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</si>
  <si>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</si>
  <si>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</si>
  <si>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</si>
  <si>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</si>
  <si>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</si>
  <si>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</si>
  <si>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</si>
  <si>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</si>
  <si>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</si>
  <si>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</si>
  <si>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</si>
  <si>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</si>
  <si>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</si>
  <si>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</si>
  <si>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</si>
  <si>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</si>
  <si>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</si>
  <si>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</si>
  <si>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</si>
  <si>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</si>
  <si>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</si>
  <si>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</si>
  <si>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</si>
  <si>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</si>
  <si>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</si>
  <si>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</si>
  <si>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</si>
  <si>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</si>
  <si>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</si>
  <si>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</si>
  <si>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</si>
  <si>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</si>
  <si>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</si>
  <si>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</si>
  <si>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</si>
  <si>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</si>
  <si>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</si>
  <si>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</si>
  <si>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</si>
  <si>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</si>
  <si>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</si>
  <si>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</si>
  <si>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</si>
  <si>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</si>
  <si>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</si>
  <si>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</si>
  <si>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</si>
  <si>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</si>
  <si>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</si>
  <si>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</si>
  <si>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</si>
  <si>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</si>
  <si>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</si>
  <si>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</si>
  <si>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</si>
  <si>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</si>
  <si>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</si>
  <si>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</si>
  <si>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</si>
  <si>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</si>
  <si>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</si>
  <si>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</si>
  <si>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</si>
  <si>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江田島市</t>
  </si>
  <si>
    <t>法適用</t>
  </si>
  <si>
    <t>下水道事業</t>
  </si>
  <si>
    <t>　令和2年度に整備計画を見直し，江田島市の下水道事業は，完了した。今後は，水洗化率の向上のため，未接続世帯の実態の把握，啓発等により接続推進を継続していく。
　経費回収率は100％を超えているとはいえ，安定した経営には課題が多い。引き続き，基準外繰入の解消のため，令和３年度に使用料の改定を予定している。また，維持管理経費の節約などにも努める。
　企業債残高が多額で，将来的な負担が大きい。大規模な施設改修を予定しているので，企業債残高は，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t>
    <rPh sb="1" eb="3">
      <t>レイワ</t>
    </rPh>
    <rPh sb="4" eb="6">
      <t>ネンド</t>
    </rPh>
    <rPh sb="7" eb="9">
      <t>セイビ</t>
    </rPh>
    <rPh sb="9" eb="11">
      <t>ケイカク</t>
    </rPh>
    <rPh sb="12" eb="14">
      <t>ミナオ</t>
    </rPh>
    <rPh sb="16" eb="19">
      <t>エタジマ</t>
    </rPh>
    <rPh sb="19" eb="20">
      <t>シ</t>
    </rPh>
    <rPh sb="21" eb="24">
      <t>ゲスイドウ</t>
    </rPh>
    <rPh sb="24" eb="26">
      <t>ジギョウ</t>
    </rPh>
    <rPh sb="28" eb="30">
      <t>カンリョウ</t>
    </rPh>
    <rPh sb="33" eb="35">
      <t>コンゴ</t>
    </rPh>
    <rPh sb="132" eb="134">
      <t>レイワ</t>
    </rPh>
    <rPh sb="135" eb="137">
      <t>ネンド</t>
    </rPh>
    <rPh sb="145" eb="147">
      <t>ヨテイ</t>
    </rPh>
    <rPh sb="195" eb="198">
      <t>ダイキボ</t>
    </rPh>
    <rPh sb="199" eb="201">
      <t>シセツ</t>
    </rPh>
    <rPh sb="201" eb="203">
      <t>カイシュウ</t>
    </rPh>
    <rPh sb="204" eb="206">
      <t>ヨテイ</t>
    </rPh>
    <phoneticPr fontId="1"/>
  </si>
  <si>
    <t>公共下水道</t>
  </si>
  <si>
    <t>Cd2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</si>
  <si>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</si>
  <si>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</si>
  <si>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</si>
  <si>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</si>
  <si>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</si>
  <si>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</si>
  <si>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</si>
  <si>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</si>
  <si>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</si>
  <si>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</si>
  <si>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</si>
  <si>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</si>
  <si>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【有形固定資産減価償却率・管渠老朽化率・管渠改善率】
　 グラフ③管渠改善率の表中，平成27年度のデータ「 1.89」は，誤記載で正しくは「0」である。
　したがって，グラフには数値が記入されているが，管渠老化率，管渠改善率はともに0％で推移している。
　平成9年度に供用開始し，22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</si>
</sst>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1.89</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0.15</c:v>
                </c:pt>
                <c:pt idx="1">
                  <c:v>0.1</c:v>
                </c:pt>
                <c:pt idx="2">
                  <c:v>0.13</c:v>
                </c:pt>
                <c:pt idx="3">
                  <c:v>0.12</c:v>
                </c:pt>
                <c:pt idx="4">
                  <c:v>0.1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54.83</c:v>
                </c:pt>
                <c:pt idx="1">
                  <c:v>55.68</c:v>
                </c:pt>
                <c:pt idx="2">
                  <c:v>55.62</c:v>
                </c:pt>
                <c:pt idx="3">
                  <c:v>53.66</c:v>
                </c:pt>
                <c:pt idx="4">
                  <c:v>53.9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49.39</c:v>
                </c:pt>
                <c:pt idx="1">
                  <c:v>49.25</c:v>
                </c:pt>
                <c:pt idx="2">
                  <c:v>50.24</c:v>
                </c:pt>
                <c:pt idx="3">
                  <c:v>49.68</c:v>
                </c:pt>
                <c:pt idx="4">
                  <c:v>49.27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79.349999999999994</c:v>
                </c:pt>
                <c:pt idx="1">
                  <c:v>80.95</c:v>
                </c:pt>
                <c:pt idx="2">
                  <c:v>78.98</c:v>
                </c:pt>
                <c:pt idx="3">
                  <c:v>81.93</c:v>
                </c:pt>
                <c:pt idx="4">
                  <c:v>86.86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83.96</c:v>
                </c:pt>
                <c:pt idx="1">
                  <c:v>84.12</c:v>
                </c:pt>
                <c:pt idx="2">
                  <c:v>84.17</c:v>
                </c:pt>
                <c:pt idx="3">
                  <c:v>83.35</c:v>
                </c:pt>
                <c:pt idx="4">
                  <c:v>83.16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101.17</c:v>
                </c:pt>
                <c:pt idx="4">
                  <c:v>100.28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110.8</c:v>
                </c:pt>
                <c:pt idx="1">
                  <c:v>110.07</c:v>
                </c:pt>
                <c:pt idx="2">
                  <c:v>106.7</c:v>
                </c:pt>
                <c:pt idx="3">
                  <c:v>106.83</c:v>
                </c:pt>
                <c:pt idx="4">
                  <c:v>109.21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34.71</c:v>
                </c:pt>
                <c:pt idx="1">
                  <c:v>36.36</c:v>
                </c:pt>
                <c:pt idx="2">
                  <c:v>37.299999999999997</c:v>
                </c:pt>
                <c:pt idx="3">
                  <c:v>38.5</c:v>
                </c:pt>
                <c:pt idx="4">
                  <c:v>38.89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22.6</c:v>
                </c:pt>
                <c:pt idx="1">
                  <c:v>26.91</c:v>
                </c:pt>
                <c:pt idx="2">
                  <c:v>26.81</c:v>
                </c:pt>
                <c:pt idx="3">
                  <c:v>26.06</c:v>
                </c:pt>
                <c:pt idx="4">
                  <c:v>24.1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31.45</c:v>
                </c:pt>
                <c:pt idx="1">
                  <c:v>31.4</c:v>
                </c:pt>
                <c:pt idx="2">
                  <c:v>26.14</c:v>
                </c:pt>
                <c:pt idx="3">
                  <c:v>22.02</c:v>
                </c:pt>
                <c:pt idx="4">
                  <c:v>15.73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30.68</c:v>
                </c:pt>
                <c:pt idx="1">
                  <c:v>48.42</c:v>
                </c:pt>
                <c:pt idx="2">
                  <c:v>75.86</c:v>
                </c:pt>
                <c:pt idx="3">
                  <c:v>62.52</c:v>
                </c:pt>
                <c:pt idx="4">
                  <c:v>38.47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70.16</c:v>
                </c:pt>
                <c:pt idx="1">
                  <c:v>79.709999999999994</c:v>
                </c:pt>
                <c:pt idx="2">
                  <c:v>68.290000000000006</c:v>
                </c:pt>
                <c:pt idx="3">
                  <c:v>68.040000000000006</c:v>
                </c:pt>
                <c:pt idx="4">
                  <c:v>57.26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1547.03</c:v>
                </c:pt>
                <c:pt idx="1">
                  <c:v>1437.17</c:v>
                </c:pt>
                <c:pt idx="2">
                  <c:v>1399.69</c:v>
                </c:pt>
                <c:pt idx="3">
                  <c:v>1299.83</c:v>
                </c:pt>
                <c:pt idx="4">
                  <c:v>1121.06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1162.3599999999999</c:v>
                </c:pt>
                <c:pt idx="1">
                  <c:v>1047.6500000000001</c:v>
                </c:pt>
                <c:pt idx="2">
                  <c:v>1124.26</c:v>
                </c:pt>
                <c:pt idx="3">
                  <c:v>1048.23</c:v>
                </c:pt>
                <c:pt idx="4">
                  <c:v>1130.42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102.02</c:v>
                </c:pt>
                <c:pt idx="1">
                  <c:v>104.82</c:v>
                </c:pt>
                <c:pt idx="2">
                  <c:v>98.95</c:v>
                </c:pt>
                <c:pt idx="3">
                  <c:v>100</c:v>
                </c:pt>
                <c:pt idx="4">
                  <c:v>91.32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68.209999999999994</c:v>
                </c:pt>
                <c:pt idx="1">
                  <c:v>74.040000000000006</c:v>
                </c:pt>
                <c:pt idx="2">
                  <c:v>80.58</c:v>
                </c:pt>
                <c:pt idx="3">
                  <c:v>78.92</c:v>
                </c:pt>
                <c:pt idx="4">
                  <c:v>74.17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194.61</c:v>
                </c:pt>
                <c:pt idx="1">
                  <c:v>190.03</c:v>
                </c:pt>
                <c:pt idx="2">
                  <c:v>200.86</c:v>
                </c:pt>
                <c:pt idx="3">
                  <c:v>199.68</c:v>
                </c:pt>
                <c:pt idx="4">
                  <c:v>218.7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250.84</c:v>
                </c:pt>
                <c:pt idx="1">
                  <c:v>235.61</c:v>
                </c:pt>
                <c:pt idx="2">
                  <c:v>216.21</c:v>
                </c:pt>
                <c:pt idx="3">
                  <c:v>220.31</c:v>
                </c:pt>
                <c:pt idx="4">
                  <c:v>230.95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【108.07】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【69.54】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【682.51】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【59.64】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【136.15】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【100.34】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【38.57】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【5.90】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BZ85"/>
  <sheetViews>
    <sheetView showGridLines="0" tabSelected="1" topLeftCell="N13"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江田島市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16</v>
      </c>
      <c r="AM7" s="5"/>
      <c r="AN7" s="5"/>
      <c r="AO7" s="5"/>
      <c r="AP7" s="5"/>
      <c r="AQ7" s="5"/>
      <c r="AR7" s="5"/>
      <c r="AS7" s="5"/>
      <c r="AT7" s="5" t="s">
        <v>13</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1" t="str">
        <f>データ!$M$6</f>
        <v>非設置</v>
      </c>
      <c r="AE8" s="21"/>
      <c r="AF8" s="21"/>
      <c r="AG8" s="21"/>
      <c r="AH8" s="21"/>
      <c r="AI8" s="21"/>
      <c r="AJ8" s="21"/>
      <c r="AK8" s="3"/>
      <c r="AL8" s="22">
        <f>データ!S6</f>
        <v>22932</v>
      </c>
      <c r="AM8" s="22"/>
      <c r="AN8" s="22"/>
      <c r="AO8" s="22"/>
      <c r="AP8" s="22"/>
      <c r="AQ8" s="22"/>
      <c r="AR8" s="22"/>
      <c r="AS8" s="22"/>
      <c r="AT8" s="7">
        <f>データ!T6</f>
        <v>100.71</v>
      </c>
      <c r="AU8" s="7"/>
      <c r="AV8" s="7"/>
      <c r="AW8" s="7"/>
      <c r="AX8" s="7"/>
      <c r="AY8" s="7"/>
      <c r="AZ8" s="7"/>
      <c r="BA8" s="7"/>
      <c r="BB8" s="7">
        <f>データ!U6</f>
        <v>227.7</v>
      </c>
      <c r="BC8" s="7"/>
      <c r="BD8" s="7"/>
      <c r="BE8" s="7"/>
      <c r="BF8" s="7"/>
      <c r="BG8" s="7"/>
      <c r="BH8" s="7"/>
      <c r="BI8" s="7"/>
      <c r="BJ8" s="3"/>
      <c r="BK8" s="3"/>
      <c r="BL8" s="28" t="s">
        <v>14</v>
      </c>
      <c r="BM8" s="38"/>
      <c r="BN8" s="45" t="s">
        <v>21</v>
      </c>
      <c r="BO8" s="48"/>
      <c r="BP8" s="48"/>
      <c r="BQ8" s="48"/>
      <c r="BR8" s="48"/>
      <c r="BS8" s="48"/>
      <c r="BT8" s="48"/>
      <c r="BU8" s="48"/>
      <c r="BV8" s="48"/>
      <c r="BW8" s="48"/>
      <c r="BX8" s="48"/>
      <c r="BY8" s="52"/>
    </row>
    <row r="9" spans="1:78" ht="18.75" customHeight="1">
      <c r="A9" s="2"/>
      <c r="B9" s="5" t="s">
        <v>3</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9" t="s">
        <v>33</v>
      </c>
      <c r="BM9" s="39"/>
      <c r="BN9" s="46"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f>データ!O6</f>
        <v>75.790000000000006</v>
      </c>
      <c r="J10" s="7"/>
      <c r="K10" s="7"/>
      <c r="L10" s="7"/>
      <c r="M10" s="7"/>
      <c r="N10" s="7"/>
      <c r="O10" s="7"/>
      <c r="P10" s="7">
        <f>データ!P6</f>
        <v>19.809999999999999</v>
      </c>
      <c r="Q10" s="7"/>
      <c r="R10" s="7"/>
      <c r="S10" s="7"/>
      <c r="T10" s="7"/>
      <c r="U10" s="7"/>
      <c r="V10" s="7"/>
      <c r="W10" s="7">
        <f>データ!Q6</f>
        <v>99.06</v>
      </c>
      <c r="X10" s="7"/>
      <c r="Y10" s="7"/>
      <c r="Z10" s="7"/>
      <c r="AA10" s="7"/>
      <c r="AB10" s="7"/>
      <c r="AC10" s="7"/>
      <c r="AD10" s="22">
        <f>データ!R6</f>
        <v>3531</v>
      </c>
      <c r="AE10" s="22"/>
      <c r="AF10" s="22"/>
      <c r="AG10" s="22"/>
      <c r="AH10" s="22"/>
      <c r="AI10" s="22"/>
      <c r="AJ10" s="22"/>
      <c r="AK10" s="2"/>
      <c r="AL10" s="22">
        <f>データ!V6</f>
        <v>4484</v>
      </c>
      <c r="AM10" s="22"/>
      <c r="AN10" s="22"/>
      <c r="AO10" s="22"/>
      <c r="AP10" s="22"/>
      <c r="AQ10" s="22"/>
      <c r="AR10" s="22"/>
      <c r="AS10" s="22"/>
      <c r="AT10" s="7">
        <f>データ!W6</f>
        <v>3.09</v>
      </c>
      <c r="AU10" s="7"/>
      <c r="AV10" s="7"/>
      <c r="AW10" s="7"/>
      <c r="AX10" s="7"/>
      <c r="AY10" s="7"/>
      <c r="AZ10" s="7"/>
      <c r="BA10" s="7"/>
      <c r="BB10" s="7">
        <f>データ!X6</f>
        <v>1451.13</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39</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17</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41</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114</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99</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42</v>
      </c>
    </row>
    <row r="84" spans="1:78" hidden="1">
      <c r="B84" s="12" t="s">
        <v>43</v>
      </c>
      <c r="C84" s="12"/>
      <c r="D84" s="12"/>
      <c r="E84" s="12" t="s">
        <v>45</v>
      </c>
      <c r="F84" s="12" t="s">
        <v>46</v>
      </c>
      <c r="G84" s="12" t="s">
        <v>47</v>
      </c>
      <c r="H84" s="12" t="s">
        <v>40</v>
      </c>
      <c r="I84" s="12" t="s">
        <v>10</v>
      </c>
      <c r="J84" s="12" t="s">
        <v>48</v>
      </c>
      <c r="K84" s="12" t="s">
        <v>49</v>
      </c>
      <c r="L84" s="12" t="s">
        <v>31</v>
      </c>
      <c r="M84" s="12" t="s">
        <v>34</v>
      </c>
      <c r="N84" s="12" t="s">
        <v>51</v>
      </c>
      <c r="O84" s="12" t="s">
        <v>53</v>
      </c>
    </row>
    <row r="85" spans="1:78" hidden="1">
      <c r="B85" s="12"/>
      <c r="C85" s="12"/>
      <c r="D85" s="12"/>
      <c r="E85" s="12" t="str">
        <f>データ!AI6</f>
        <v>【108.07】</v>
      </c>
      <c r="F85" s="12" t="str">
        <f>データ!AT6</f>
        <v>【3.09】</v>
      </c>
      <c r="G85" s="12" t="str">
        <f>データ!BE6</f>
        <v>【69.54】</v>
      </c>
      <c r="H85" s="12" t="str">
        <f>データ!BP6</f>
        <v>【682.51】</v>
      </c>
      <c r="I85" s="12" t="str">
        <f>データ!CA6</f>
        <v>【100.34】</v>
      </c>
      <c r="J85" s="12" t="str">
        <f>データ!CL6</f>
        <v>【136.15】</v>
      </c>
      <c r="K85" s="12" t="str">
        <f>データ!CW6</f>
        <v>【59.64】</v>
      </c>
      <c r="L85" s="12" t="str">
        <f>データ!DH6</f>
        <v>【95.35】</v>
      </c>
      <c r="M85" s="12" t="str">
        <f>データ!DS6</f>
        <v>【38.57】</v>
      </c>
      <c r="N85" s="12" t="str">
        <f>データ!ED6</f>
        <v>【5.90】</v>
      </c>
      <c r="O85" s="12" t="str">
        <f>データ!EO6</f>
        <v>【0.22】</v>
      </c>
    </row>
  </sheetData>
  <sheetProtection algorithmName="SHA-512" hashValue="KsDHxydmDHOBfbKqRWjJWG/6JHyWkvajoeO+/J1HO3bakuZoI6l39BC9A86PyoQH9xKf0bnlM3WbSQVTnGJ5Ew==" saltValue="mRyJAjK2b856xw21FgCii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ER13"/>
  <sheetViews>
    <sheetView showGridLines="0" workbookViewId="0"/>
  </sheetViews>
  <sheetFormatPr defaultRowHeight="13.5"/>
  <cols>
    <col min="2" max="144" width="11.875" customWidth="1"/>
  </cols>
  <sheetData>
    <row r="1" spans="1:148">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8">
      <c r="A2" s="60" t="s">
        <v>55</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8">
      <c r="A3" s="60" t="s">
        <v>20</v>
      </c>
      <c r="B3" s="62" t="s">
        <v>30</v>
      </c>
      <c r="C3" s="62" t="s">
        <v>57</v>
      </c>
      <c r="D3" s="62" t="s">
        <v>58</v>
      </c>
      <c r="E3" s="62" t="s">
        <v>6</v>
      </c>
      <c r="F3" s="62" t="s">
        <v>5</v>
      </c>
      <c r="G3" s="62" t="s">
        <v>23</v>
      </c>
      <c r="H3" s="69" t="s">
        <v>59</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8">
      <c r="A4" s="60" t="s">
        <v>60</v>
      </c>
      <c r="B4" s="63"/>
      <c r="C4" s="63"/>
      <c r="D4" s="63"/>
      <c r="E4" s="63"/>
      <c r="F4" s="63"/>
      <c r="G4" s="63"/>
      <c r="H4" s="70"/>
      <c r="I4" s="73"/>
      <c r="J4" s="73"/>
      <c r="K4" s="73"/>
      <c r="L4" s="73"/>
      <c r="M4" s="73"/>
      <c r="N4" s="73"/>
      <c r="O4" s="73"/>
      <c r="P4" s="73"/>
      <c r="Q4" s="73"/>
      <c r="R4" s="73"/>
      <c r="S4" s="73"/>
      <c r="T4" s="73"/>
      <c r="U4" s="73"/>
      <c r="V4" s="73"/>
      <c r="W4" s="73"/>
      <c r="X4" s="78"/>
      <c r="Y4" s="81" t="s">
        <v>50</v>
      </c>
      <c r="Z4" s="81"/>
      <c r="AA4" s="81"/>
      <c r="AB4" s="81"/>
      <c r="AC4" s="81"/>
      <c r="AD4" s="81"/>
      <c r="AE4" s="81"/>
      <c r="AF4" s="81"/>
      <c r="AG4" s="81"/>
      <c r="AH4" s="81"/>
      <c r="AI4" s="81"/>
      <c r="AJ4" s="81" t="s">
        <v>44</v>
      </c>
      <c r="AK4" s="81"/>
      <c r="AL4" s="81"/>
      <c r="AM4" s="81"/>
      <c r="AN4" s="81"/>
      <c r="AO4" s="81"/>
      <c r="AP4" s="81"/>
      <c r="AQ4" s="81"/>
      <c r="AR4" s="81"/>
      <c r="AS4" s="81"/>
      <c r="AT4" s="81"/>
      <c r="AU4" s="81" t="s">
        <v>26</v>
      </c>
      <c r="AV4" s="81"/>
      <c r="AW4" s="81"/>
      <c r="AX4" s="81"/>
      <c r="AY4" s="81"/>
      <c r="AZ4" s="81"/>
      <c r="BA4" s="81"/>
      <c r="BB4" s="81"/>
      <c r="BC4" s="81"/>
      <c r="BD4" s="81"/>
      <c r="BE4" s="81"/>
      <c r="BF4" s="81" t="s">
        <v>62</v>
      </c>
      <c r="BG4" s="81"/>
      <c r="BH4" s="81"/>
      <c r="BI4" s="81"/>
      <c r="BJ4" s="81"/>
      <c r="BK4" s="81"/>
      <c r="BL4" s="81"/>
      <c r="BM4" s="81"/>
      <c r="BN4" s="81"/>
      <c r="BO4" s="81"/>
      <c r="BP4" s="81"/>
      <c r="BQ4" s="81" t="s">
        <v>0</v>
      </c>
      <c r="BR4" s="81"/>
      <c r="BS4" s="81"/>
      <c r="BT4" s="81"/>
      <c r="BU4" s="81"/>
      <c r="BV4" s="81"/>
      <c r="BW4" s="81"/>
      <c r="BX4" s="81"/>
      <c r="BY4" s="81"/>
      <c r="BZ4" s="81"/>
      <c r="CA4" s="81"/>
      <c r="CB4" s="81" t="s">
        <v>61</v>
      </c>
      <c r="CC4" s="81"/>
      <c r="CD4" s="81"/>
      <c r="CE4" s="81"/>
      <c r="CF4" s="81"/>
      <c r="CG4" s="81"/>
      <c r="CH4" s="81"/>
      <c r="CI4" s="81"/>
      <c r="CJ4" s="81"/>
      <c r="CK4" s="81"/>
      <c r="CL4" s="81"/>
      <c r="CM4" s="81" t="s">
        <v>64</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8">
      <c r="A5" s="60" t="s">
        <v>69</v>
      </c>
      <c r="B5" s="64"/>
      <c r="C5" s="64"/>
      <c r="D5" s="64"/>
      <c r="E5" s="64"/>
      <c r="F5" s="64"/>
      <c r="G5" s="64"/>
      <c r="H5" s="71" t="s">
        <v>56</v>
      </c>
      <c r="I5" s="71" t="s">
        <v>70</v>
      </c>
      <c r="J5" s="71" t="s">
        <v>71</v>
      </c>
      <c r="K5" s="71" t="s">
        <v>72</v>
      </c>
      <c r="L5" s="71" t="s">
        <v>73</v>
      </c>
      <c r="M5" s="71" t="s">
        <v>7</v>
      </c>
      <c r="N5" s="71" t="s">
        <v>74</v>
      </c>
      <c r="O5" s="71" t="s">
        <v>75</v>
      </c>
      <c r="P5" s="71" t="s">
        <v>76</v>
      </c>
      <c r="Q5" s="71" t="s">
        <v>77</v>
      </c>
      <c r="R5" s="71" t="s">
        <v>78</v>
      </c>
      <c r="S5" s="71" t="s">
        <v>79</v>
      </c>
      <c r="T5" s="71" t="s">
        <v>80</v>
      </c>
      <c r="U5" s="71" t="s">
        <v>63</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43</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8" s="59" customFormat="1">
      <c r="A6" s="60" t="s">
        <v>95</v>
      </c>
      <c r="B6" s="65">
        <f t="shared" ref="B6:X6" si="1">B7</f>
        <v>2019</v>
      </c>
      <c r="C6" s="65">
        <f t="shared" si="1"/>
        <v>342157</v>
      </c>
      <c r="D6" s="65">
        <f t="shared" si="1"/>
        <v>46</v>
      </c>
      <c r="E6" s="65">
        <f t="shared" si="1"/>
        <v>17</v>
      </c>
      <c r="F6" s="65">
        <f t="shared" si="1"/>
        <v>1</v>
      </c>
      <c r="G6" s="65">
        <f t="shared" si="1"/>
        <v>0</v>
      </c>
      <c r="H6" s="65" t="str">
        <f t="shared" si="1"/>
        <v>広島県　江田島市</v>
      </c>
      <c r="I6" s="65" t="str">
        <f t="shared" si="1"/>
        <v>法適用</v>
      </c>
      <c r="J6" s="65" t="str">
        <f t="shared" si="1"/>
        <v>下水道事業</v>
      </c>
      <c r="K6" s="65" t="str">
        <f t="shared" si="1"/>
        <v>公共下水道</v>
      </c>
      <c r="L6" s="65" t="str">
        <f t="shared" si="1"/>
        <v>Cd2</v>
      </c>
      <c r="M6" s="65" t="str">
        <f t="shared" si="1"/>
        <v>非設置</v>
      </c>
      <c r="N6" s="74" t="str">
        <f t="shared" si="1"/>
        <v>-</v>
      </c>
      <c r="O6" s="74">
        <f t="shared" si="1"/>
        <v>75.790000000000006</v>
      </c>
      <c r="P6" s="74">
        <f t="shared" si="1"/>
        <v>19.809999999999999</v>
      </c>
      <c r="Q6" s="74">
        <f t="shared" si="1"/>
        <v>99.06</v>
      </c>
      <c r="R6" s="74">
        <f t="shared" si="1"/>
        <v>3531</v>
      </c>
      <c r="S6" s="74">
        <f t="shared" si="1"/>
        <v>22932</v>
      </c>
      <c r="T6" s="74">
        <f t="shared" si="1"/>
        <v>100.71</v>
      </c>
      <c r="U6" s="74">
        <f t="shared" si="1"/>
        <v>227.7</v>
      </c>
      <c r="V6" s="74">
        <f t="shared" si="1"/>
        <v>4484</v>
      </c>
      <c r="W6" s="74">
        <f t="shared" si="1"/>
        <v>3.09</v>
      </c>
      <c r="X6" s="74">
        <f t="shared" si="1"/>
        <v>1451.13</v>
      </c>
      <c r="Y6" s="82">
        <f t="shared" ref="Y6:AH6" si="2">IF(Y7="",NA(),Y7)</f>
        <v>100</v>
      </c>
      <c r="Z6" s="82">
        <f t="shared" si="2"/>
        <v>100</v>
      </c>
      <c r="AA6" s="82">
        <f t="shared" si="2"/>
        <v>100</v>
      </c>
      <c r="AB6" s="82">
        <f t="shared" si="2"/>
        <v>101.17</v>
      </c>
      <c r="AC6" s="82">
        <f t="shared" si="2"/>
        <v>100.28</v>
      </c>
      <c r="AD6" s="82">
        <f t="shared" si="2"/>
        <v>110.8</v>
      </c>
      <c r="AE6" s="82">
        <f t="shared" si="2"/>
        <v>110.07</v>
      </c>
      <c r="AF6" s="82">
        <f t="shared" si="2"/>
        <v>106.7</v>
      </c>
      <c r="AG6" s="82">
        <f t="shared" si="2"/>
        <v>106.83</v>
      </c>
      <c r="AH6" s="82">
        <f t="shared" si="2"/>
        <v>109.21</v>
      </c>
      <c r="AI6" s="74" t="str">
        <f>IF(AI7="","",IF(AI7="-","【-】","【"&amp;SUBSTITUTE(TEXT(AI7,"#,##0.00"),"-","△")&amp;"】"))</f>
        <v>【108.07】</v>
      </c>
      <c r="AJ6" s="74">
        <f t="shared" ref="AJ6:AS6" si="3">IF(AJ7="",NA(),AJ7)</f>
        <v>0</v>
      </c>
      <c r="AK6" s="74">
        <f t="shared" si="3"/>
        <v>0</v>
      </c>
      <c r="AL6" s="74">
        <f t="shared" si="3"/>
        <v>0</v>
      </c>
      <c r="AM6" s="74">
        <f t="shared" si="3"/>
        <v>0</v>
      </c>
      <c r="AN6" s="74">
        <f t="shared" si="3"/>
        <v>0</v>
      </c>
      <c r="AO6" s="82">
        <f t="shared" si="3"/>
        <v>31.45</v>
      </c>
      <c r="AP6" s="82">
        <f t="shared" si="3"/>
        <v>31.4</v>
      </c>
      <c r="AQ6" s="82">
        <f t="shared" si="3"/>
        <v>26.14</v>
      </c>
      <c r="AR6" s="82">
        <f t="shared" si="3"/>
        <v>22.02</v>
      </c>
      <c r="AS6" s="82">
        <f t="shared" si="3"/>
        <v>15.73</v>
      </c>
      <c r="AT6" s="74" t="str">
        <f>IF(AT7="","",IF(AT7="-","【-】","【"&amp;SUBSTITUTE(TEXT(AT7,"#,##0.00"),"-","△")&amp;"】"))</f>
        <v>【3.09】</v>
      </c>
      <c r="AU6" s="82">
        <f t="shared" ref="AU6:BD6" si="4">IF(AU7="",NA(),AU7)</f>
        <v>30.68</v>
      </c>
      <c r="AV6" s="82">
        <f t="shared" si="4"/>
        <v>48.42</v>
      </c>
      <c r="AW6" s="82">
        <f t="shared" si="4"/>
        <v>75.86</v>
      </c>
      <c r="AX6" s="82">
        <f t="shared" si="4"/>
        <v>62.52</v>
      </c>
      <c r="AY6" s="82">
        <f t="shared" si="4"/>
        <v>38.47</v>
      </c>
      <c r="AZ6" s="82">
        <f t="shared" si="4"/>
        <v>70.16</v>
      </c>
      <c r="BA6" s="82">
        <f t="shared" si="4"/>
        <v>79.709999999999994</v>
      </c>
      <c r="BB6" s="82">
        <f t="shared" si="4"/>
        <v>68.290000000000006</v>
      </c>
      <c r="BC6" s="82">
        <f t="shared" si="4"/>
        <v>68.040000000000006</v>
      </c>
      <c r="BD6" s="82">
        <f t="shared" si="4"/>
        <v>57.26</v>
      </c>
      <c r="BE6" s="74" t="str">
        <f>IF(BE7="","",IF(BE7="-","【-】","【"&amp;SUBSTITUTE(TEXT(BE7,"#,##0.00"),"-","△")&amp;"】"))</f>
        <v>【69.54】</v>
      </c>
      <c r="BF6" s="82">
        <f t="shared" ref="BF6:BO6" si="5">IF(BF7="",NA(),BF7)</f>
        <v>1547.03</v>
      </c>
      <c r="BG6" s="82">
        <f t="shared" si="5"/>
        <v>1437.17</v>
      </c>
      <c r="BH6" s="82">
        <f t="shared" si="5"/>
        <v>1399.69</v>
      </c>
      <c r="BI6" s="82">
        <f t="shared" si="5"/>
        <v>1299.83</v>
      </c>
      <c r="BJ6" s="82">
        <f t="shared" si="5"/>
        <v>1121.06</v>
      </c>
      <c r="BK6" s="82">
        <f t="shared" si="5"/>
        <v>1162.3599999999999</v>
      </c>
      <c r="BL6" s="82">
        <f t="shared" si="5"/>
        <v>1047.6500000000001</v>
      </c>
      <c r="BM6" s="82">
        <f t="shared" si="5"/>
        <v>1124.26</v>
      </c>
      <c r="BN6" s="82">
        <f t="shared" si="5"/>
        <v>1048.23</v>
      </c>
      <c r="BO6" s="82">
        <f t="shared" si="5"/>
        <v>1130.42</v>
      </c>
      <c r="BP6" s="74" t="str">
        <f>IF(BP7="","",IF(BP7="-","【-】","【"&amp;SUBSTITUTE(TEXT(BP7,"#,##0.00"),"-","△")&amp;"】"))</f>
        <v>【682.51】</v>
      </c>
      <c r="BQ6" s="82">
        <f t="shared" ref="BQ6:BZ6" si="6">IF(BQ7="",NA(),BQ7)</f>
        <v>102.02</v>
      </c>
      <c r="BR6" s="82">
        <f t="shared" si="6"/>
        <v>104.82</v>
      </c>
      <c r="BS6" s="82">
        <f t="shared" si="6"/>
        <v>98.95</v>
      </c>
      <c r="BT6" s="82">
        <f t="shared" si="6"/>
        <v>100</v>
      </c>
      <c r="BU6" s="82">
        <f t="shared" si="6"/>
        <v>91.32</v>
      </c>
      <c r="BV6" s="82">
        <f t="shared" si="6"/>
        <v>68.209999999999994</v>
      </c>
      <c r="BW6" s="82">
        <f t="shared" si="6"/>
        <v>74.040000000000006</v>
      </c>
      <c r="BX6" s="82">
        <f t="shared" si="6"/>
        <v>80.58</v>
      </c>
      <c r="BY6" s="82">
        <f t="shared" si="6"/>
        <v>78.92</v>
      </c>
      <c r="BZ6" s="82">
        <f t="shared" si="6"/>
        <v>74.17</v>
      </c>
      <c r="CA6" s="74" t="str">
        <f>IF(CA7="","",IF(CA7="-","【-】","【"&amp;SUBSTITUTE(TEXT(CA7,"#,##0.00"),"-","△")&amp;"】"))</f>
        <v>【100.34】</v>
      </c>
      <c r="CB6" s="82">
        <f t="shared" ref="CB6:CK6" si="7">IF(CB7="",NA(),CB7)</f>
        <v>194.61</v>
      </c>
      <c r="CC6" s="82">
        <f t="shared" si="7"/>
        <v>190.03</v>
      </c>
      <c r="CD6" s="82">
        <f t="shared" si="7"/>
        <v>200.86</v>
      </c>
      <c r="CE6" s="82">
        <f t="shared" si="7"/>
        <v>199.68</v>
      </c>
      <c r="CF6" s="82">
        <f t="shared" si="7"/>
        <v>218.7</v>
      </c>
      <c r="CG6" s="82">
        <f t="shared" si="7"/>
        <v>250.84</v>
      </c>
      <c r="CH6" s="82">
        <f t="shared" si="7"/>
        <v>235.61</v>
      </c>
      <c r="CI6" s="82">
        <f t="shared" si="7"/>
        <v>216.21</v>
      </c>
      <c r="CJ6" s="82">
        <f t="shared" si="7"/>
        <v>220.31</v>
      </c>
      <c r="CK6" s="82">
        <f t="shared" si="7"/>
        <v>230.95</v>
      </c>
      <c r="CL6" s="74" t="str">
        <f>IF(CL7="","",IF(CL7="-","【-】","【"&amp;SUBSTITUTE(TEXT(CL7,"#,##0.00"),"-","△")&amp;"】"))</f>
        <v>【136.15】</v>
      </c>
      <c r="CM6" s="82">
        <f t="shared" ref="CM6:CV6" si="8">IF(CM7="",NA(),CM7)</f>
        <v>54.83</v>
      </c>
      <c r="CN6" s="82">
        <f t="shared" si="8"/>
        <v>55.68</v>
      </c>
      <c r="CO6" s="82">
        <f t="shared" si="8"/>
        <v>55.62</v>
      </c>
      <c r="CP6" s="82">
        <f t="shared" si="8"/>
        <v>53.66</v>
      </c>
      <c r="CQ6" s="82">
        <f t="shared" si="8"/>
        <v>53.9</v>
      </c>
      <c r="CR6" s="82">
        <f t="shared" si="8"/>
        <v>49.39</v>
      </c>
      <c r="CS6" s="82">
        <f t="shared" si="8"/>
        <v>49.25</v>
      </c>
      <c r="CT6" s="82">
        <f t="shared" si="8"/>
        <v>50.24</v>
      </c>
      <c r="CU6" s="82">
        <f t="shared" si="8"/>
        <v>49.68</v>
      </c>
      <c r="CV6" s="82">
        <f t="shared" si="8"/>
        <v>49.27</v>
      </c>
      <c r="CW6" s="74" t="str">
        <f>IF(CW7="","",IF(CW7="-","【-】","【"&amp;SUBSTITUTE(TEXT(CW7,"#,##0.00"),"-","△")&amp;"】"))</f>
        <v>【59.64】</v>
      </c>
      <c r="CX6" s="82">
        <f t="shared" ref="CX6:DG6" si="9">IF(CX7="",NA(),CX7)</f>
        <v>79.349999999999994</v>
      </c>
      <c r="CY6" s="82">
        <f t="shared" si="9"/>
        <v>80.95</v>
      </c>
      <c r="CZ6" s="82">
        <f t="shared" si="9"/>
        <v>78.98</v>
      </c>
      <c r="DA6" s="82">
        <f t="shared" si="9"/>
        <v>81.93</v>
      </c>
      <c r="DB6" s="82">
        <f t="shared" si="9"/>
        <v>86.86</v>
      </c>
      <c r="DC6" s="82">
        <f t="shared" si="9"/>
        <v>83.96</v>
      </c>
      <c r="DD6" s="82">
        <f t="shared" si="9"/>
        <v>84.12</v>
      </c>
      <c r="DE6" s="82">
        <f t="shared" si="9"/>
        <v>84.17</v>
      </c>
      <c r="DF6" s="82">
        <f t="shared" si="9"/>
        <v>83.35</v>
      </c>
      <c r="DG6" s="82">
        <f t="shared" si="9"/>
        <v>83.16</v>
      </c>
      <c r="DH6" s="74" t="str">
        <f>IF(DH7="","",IF(DH7="-","【-】","【"&amp;SUBSTITUTE(TEXT(DH7,"#,##0.00"),"-","△")&amp;"】"))</f>
        <v>【95.35】</v>
      </c>
      <c r="DI6" s="82">
        <f t="shared" ref="DI6:DR6" si="10">IF(DI7="",NA(),DI7)</f>
        <v>34.71</v>
      </c>
      <c r="DJ6" s="82">
        <f t="shared" si="10"/>
        <v>36.36</v>
      </c>
      <c r="DK6" s="82">
        <f t="shared" si="10"/>
        <v>37.299999999999997</v>
      </c>
      <c r="DL6" s="82">
        <f t="shared" si="10"/>
        <v>38.5</v>
      </c>
      <c r="DM6" s="82">
        <f t="shared" si="10"/>
        <v>38.89</v>
      </c>
      <c r="DN6" s="82">
        <f t="shared" si="10"/>
        <v>22.6</v>
      </c>
      <c r="DO6" s="82">
        <f t="shared" si="10"/>
        <v>26.91</v>
      </c>
      <c r="DP6" s="82">
        <f t="shared" si="10"/>
        <v>26.81</v>
      </c>
      <c r="DQ6" s="82">
        <f t="shared" si="10"/>
        <v>26.06</v>
      </c>
      <c r="DR6" s="82">
        <f t="shared" si="10"/>
        <v>24.1</v>
      </c>
      <c r="DS6" s="74" t="str">
        <f>IF(DS7="","",IF(DS7="-","【-】","【"&amp;SUBSTITUTE(TEXT(DS7,"#,##0.00"),"-","△")&amp;"】"))</f>
        <v>【38.57】</v>
      </c>
      <c r="DT6" s="74">
        <f t="shared" ref="DT6:EC6" si="11">IF(DT7="",NA(),DT7)</f>
        <v>0</v>
      </c>
      <c r="DU6" s="74">
        <f t="shared" si="11"/>
        <v>0</v>
      </c>
      <c r="DV6" s="74">
        <f t="shared" si="11"/>
        <v>0</v>
      </c>
      <c r="DW6" s="74">
        <f t="shared" si="11"/>
        <v>0</v>
      </c>
      <c r="DX6" s="74">
        <f t="shared" si="11"/>
        <v>0</v>
      </c>
      <c r="DY6" s="74">
        <f t="shared" si="11"/>
        <v>0</v>
      </c>
      <c r="DZ6" s="74">
        <f t="shared" si="11"/>
        <v>0</v>
      </c>
      <c r="EA6" s="74">
        <f t="shared" si="11"/>
        <v>0</v>
      </c>
      <c r="EB6" s="74">
        <f t="shared" si="11"/>
        <v>0</v>
      </c>
      <c r="EC6" s="74">
        <f t="shared" si="11"/>
        <v>0</v>
      </c>
      <c r="ED6" s="74" t="str">
        <f>IF(ED7="","",IF(ED7="-","【-】","【"&amp;SUBSTITUTE(TEXT(ED7,"#,##0.00"),"-","△")&amp;"】"))</f>
        <v>【5.90】</v>
      </c>
      <c r="EE6" s="82">
        <f t="shared" ref="EE6:EN6" si="12">IF(EE7="",NA(),EE7)</f>
        <v>1.89</v>
      </c>
      <c r="EF6" s="74">
        <f t="shared" si="12"/>
        <v>0</v>
      </c>
      <c r="EG6" s="74">
        <f t="shared" si="12"/>
        <v>0</v>
      </c>
      <c r="EH6" s="74">
        <f t="shared" si="12"/>
        <v>0</v>
      </c>
      <c r="EI6" s="74">
        <f t="shared" si="12"/>
        <v>0</v>
      </c>
      <c r="EJ6" s="82">
        <f t="shared" si="12"/>
        <v>0.15</v>
      </c>
      <c r="EK6" s="82">
        <f t="shared" si="12"/>
        <v>0.1</v>
      </c>
      <c r="EL6" s="82">
        <f t="shared" si="12"/>
        <v>0.13</v>
      </c>
      <c r="EM6" s="82">
        <f t="shared" si="12"/>
        <v>0.12</v>
      </c>
      <c r="EN6" s="82">
        <f t="shared" si="12"/>
        <v>0.1</v>
      </c>
      <c r="EO6" s="74" t="str">
        <f>IF(EO7="","",IF(EO7="-","【-】","【"&amp;SUBSTITUTE(TEXT(EO7,"#,##0.00"),"-","△")&amp;"】"))</f>
        <v>【0.22】</v>
      </c>
    </row>
    <row r="7" spans="1:148" s="59" customFormat="1">
      <c r="A7" s="60"/>
      <c r="B7" s="66">
        <v>2019</v>
      </c>
      <c r="C7" s="66">
        <v>342157</v>
      </c>
      <c r="D7" s="66">
        <v>46</v>
      </c>
      <c r="E7" s="66">
        <v>17</v>
      </c>
      <c r="F7" s="66">
        <v>1</v>
      </c>
      <c r="G7" s="66">
        <v>0</v>
      </c>
      <c r="H7" s="66" t="s">
        <v>96</v>
      </c>
      <c r="I7" s="66" t="s">
        <v>97</v>
      </c>
      <c r="J7" s="66" t="s">
        <v>98</v>
      </c>
      <c r="K7" s="66" t="s">
        <v>100</v>
      </c>
      <c r="L7" s="66" t="s">
        <v>101</v>
      </c>
      <c r="M7" s="66" t="s">
        <v>102</v>
      </c>
      <c r="N7" s="75" t="s">
        <v>103</v>
      </c>
      <c r="O7" s="75">
        <v>75.790000000000006</v>
      </c>
      <c r="P7" s="75">
        <v>19.809999999999999</v>
      </c>
      <c r="Q7" s="75">
        <v>99.06</v>
      </c>
      <c r="R7" s="75">
        <v>3531</v>
      </c>
      <c r="S7" s="75">
        <v>22932</v>
      </c>
      <c r="T7" s="75">
        <v>100.71</v>
      </c>
      <c r="U7" s="75">
        <v>227.7</v>
      </c>
      <c r="V7" s="75">
        <v>4484</v>
      </c>
      <c r="W7" s="75">
        <v>3.09</v>
      </c>
      <c r="X7" s="75">
        <v>1451.13</v>
      </c>
      <c r="Y7" s="75">
        <v>100</v>
      </c>
      <c r="Z7" s="75">
        <v>100</v>
      </c>
      <c r="AA7" s="75">
        <v>100</v>
      </c>
      <c r="AB7" s="75">
        <v>101.17</v>
      </c>
      <c r="AC7" s="75">
        <v>100.28</v>
      </c>
      <c r="AD7" s="75">
        <v>110.8</v>
      </c>
      <c r="AE7" s="75">
        <v>110.07</v>
      </c>
      <c r="AF7" s="75">
        <v>106.7</v>
      </c>
      <c r="AG7" s="75">
        <v>106.83</v>
      </c>
      <c r="AH7" s="75">
        <v>109.21</v>
      </c>
      <c r="AI7" s="75">
        <v>108.07</v>
      </c>
      <c r="AJ7" s="75">
        <v>0</v>
      </c>
      <c r="AK7" s="75">
        <v>0</v>
      </c>
      <c r="AL7" s="75">
        <v>0</v>
      </c>
      <c r="AM7" s="75">
        <v>0</v>
      </c>
      <c r="AN7" s="75">
        <v>0</v>
      </c>
      <c r="AO7" s="75">
        <v>31.45</v>
      </c>
      <c r="AP7" s="75">
        <v>31.4</v>
      </c>
      <c r="AQ7" s="75">
        <v>26.14</v>
      </c>
      <c r="AR7" s="75">
        <v>22.02</v>
      </c>
      <c r="AS7" s="75">
        <v>15.73</v>
      </c>
      <c r="AT7" s="75">
        <v>3.09</v>
      </c>
      <c r="AU7" s="75">
        <v>30.68</v>
      </c>
      <c r="AV7" s="75">
        <v>48.42</v>
      </c>
      <c r="AW7" s="75">
        <v>75.86</v>
      </c>
      <c r="AX7" s="75">
        <v>62.52</v>
      </c>
      <c r="AY7" s="75">
        <v>38.47</v>
      </c>
      <c r="AZ7" s="75">
        <v>70.16</v>
      </c>
      <c r="BA7" s="75">
        <v>79.709999999999994</v>
      </c>
      <c r="BB7" s="75">
        <v>68.290000000000006</v>
      </c>
      <c r="BC7" s="75">
        <v>68.040000000000006</v>
      </c>
      <c r="BD7" s="75">
        <v>57.26</v>
      </c>
      <c r="BE7" s="75">
        <v>69.540000000000006</v>
      </c>
      <c r="BF7" s="75">
        <v>1547.03</v>
      </c>
      <c r="BG7" s="75">
        <v>1437.17</v>
      </c>
      <c r="BH7" s="75">
        <v>1399.69</v>
      </c>
      <c r="BI7" s="75">
        <v>1299.83</v>
      </c>
      <c r="BJ7" s="75">
        <v>1121.06</v>
      </c>
      <c r="BK7" s="75">
        <v>1162.3599999999999</v>
      </c>
      <c r="BL7" s="75">
        <v>1047.6500000000001</v>
      </c>
      <c r="BM7" s="75">
        <v>1124.26</v>
      </c>
      <c r="BN7" s="75">
        <v>1048.23</v>
      </c>
      <c r="BO7" s="75">
        <v>1130.42</v>
      </c>
      <c r="BP7" s="75">
        <v>682.51</v>
      </c>
      <c r="BQ7" s="75">
        <v>102.02</v>
      </c>
      <c r="BR7" s="75">
        <v>104.82</v>
      </c>
      <c r="BS7" s="75">
        <v>98.95</v>
      </c>
      <c r="BT7" s="75">
        <v>100</v>
      </c>
      <c r="BU7" s="75">
        <v>91.32</v>
      </c>
      <c r="BV7" s="75">
        <v>68.209999999999994</v>
      </c>
      <c r="BW7" s="75">
        <v>74.040000000000006</v>
      </c>
      <c r="BX7" s="75">
        <v>80.58</v>
      </c>
      <c r="BY7" s="75">
        <v>78.92</v>
      </c>
      <c r="BZ7" s="75">
        <v>74.17</v>
      </c>
      <c r="CA7" s="75">
        <v>100.34</v>
      </c>
      <c r="CB7" s="75">
        <v>194.61</v>
      </c>
      <c r="CC7" s="75">
        <v>190.03</v>
      </c>
      <c r="CD7" s="75">
        <v>200.86</v>
      </c>
      <c r="CE7" s="75">
        <v>199.68</v>
      </c>
      <c r="CF7" s="75">
        <v>218.7</v>
      </c>
      <c r="CG7" s="75">
        <v>250.84</v>
      </c>
      <c r="CH7" s="75">
        <v>235.61</v>
      </c>
      <c r="CI7" s="75">
        <v>216.21</v>
      </c>
      <c r="CJ7" s="75">
        <v>220.31</v>
      </c>
      <c r="CK7" s="75">
        <v>230.95</v>
      </c>
      <c r="CL7" s="75">
        <v>136.15</v>
      </c>
      <c r="CM7" s="75">
        <v>54.83</v>
      </c>
      <c r="CN7" s="75">
        <v>55.68</v>
      </c>
      <c r="CO7" s="75">
        <v>55.62</v>
      </c>
      <c r="CP7" s="75">
        <v>53.66</v>
      </c>
      <c r="CQ7" s="75">
        <v>53.9</v>
      </c>
      <c r="CR7" s="75">
        <v>49.39</v>
      </c>
      <c r="CS7" s="75">
        <v>49.25</v>
      </c>
      <c r="CT7" s="75">
        <v>50.24</v>
      </c>
      <c r="CU7" s="75">
        <v>49.68</v>
      </c>
      <c r="CV7" s="75">
        <v>49.27</v>
      </c>
      <c r="CW7" s="75">
        <v>59.64</v>
      </c>
      <c r="CX7" s="75">
        <v>79.349999999999994</v>
      </c>
      <c r="CY7" s="75">
        <v>80.95</v>
      </c>
      <c r="CZ7" s="75">
        <v>78.98</v>
      </c>
      <c r="DA7" s="75">
        <v>81.93</v>
      </c>
      <c r="DB7" s="75">
        <v>86.86</v>
      </c>
      <c r="DC7" s="75">
        <v>83.96</v>
      </c>
      <c r="DD7" s="75">
        <v>84.12</v>
      </c>
      <c r="DE7" s="75">
        <v>84.17</v>
      </c>
      <c r="DF7" s="75">
        <v>83.35</v>
      </c>
      <c r="DG7" s="75">
        <v>83.16</v>
      </c>
      <c r="DH7" s="75">
        <v>95.35</v>
      </c>
      <c r="DI7" s="75">
        <v>34.71</v>
      </c>
      <c r="DJ7" s="75">
        <v>36.36</v>
      </c>
      <c r="DK7" s="75">
        <v>37.299999999999997</v>
      </c>
      <c r="DL7" s="75">
        <v>38.5</v>
      </c>
      <c r="DM7" s="75">
        <v>38.89</v>
      </c>
      <c r="DN7" s="75">
        <v>22.6</v>
      </c>
      <c r="DO7" s="75">
        <v>26.91</v>
      </c>
      <c r="DP7" s="75">
        <v>26.81</v>
      </c>
      <c r="DQ7" s="75">
        <v>26.06</v>
      </c>
      <c r="DR7" s="75">
        <v>24.1</v>
      </c>
      <c r="DS7" s="75">
        <v>38.57</v>
      </c>
      <c r="DT7" s="75">
        <v>0</v>
      </c>
      <c r="DU7" s="75">
        <v>0</v>
      </c>
      <c r="DV7" s="75">
        <v>0</v>
      </c>
      <c r="DW7" s="75">
        <v>0</v>
      </c>
      <c r="DX7" s="75">
        <v>0</v>
      </c>
      <c r="DY7" s="75">
        <v>0</v>
      </c>
      <c r="DZ7" s="75">
        <v>0</v>
      </c>
      <c r="EA7" s="75">
        <v>0</v>
      </c>
      <c r="EB7" s="75">
        <v>0</v>
      </c>
      <c r="EC7" s="75">
        <v>0</v>
      </c>
      <c r="ED7" s="75">
        <v>5.9</v>
      </c>
      <c r="EE7" s="75">
        <v>1.89</v>
      </c>
      <c r="EF7" s="75">
        <v>0</v>
      </c>
      <c r="EG7" s="75">
        <v>0</v>
      </c>
      <c r="EH7" s="75">
        <v>0</v>
      </c>
      <c r="EI7" s="75">
        <v>0</v>
      </c>
      <c r="EJ7" s="75">
        <v>0.15</v>
      </c>
      <c r="EK7" s="75">
        <v>0.1</v>
      </c>
      <c r="EL7" s="75">
        <v>0.13</v>
      </c>
      <c r="EM7" s="75">
        <v>0.12</v>
      </c>
      <c r="EN7" s="75">
        <v>0.1</v>
      </c>
      <c r="EO7" s="75">
        <v>0.22</v>
      </c>
    </row>
    <row r="8" spans="1:148">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row>
    <row r="9" spans="1:148">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8">
      <c r="A10" s="61" t="s">
        <v>30</v>
      </c>
      <c r="B10" s="67">
        <f>DATEVALUE($B7+12-B11&amp;"/1/"&amp;B12)</f>
        <v>46388</v>
      </c>
      <c r="C10" s="67">
        <f>DATEVALUE($B7+12-C11&amp;"/1/"&amp;C12)</f>
        <v>46753</v>
      </c>
      <c r="D10" s="67">
        <f>DATEVALUE($B7+12-D11&amp;"/1/"&amp;D12)</f>
        <v>47119</v>
      </c>
      <c r="E10" s="67">
        <f>DATEVALUE($B7+12-E11&amp;"/1/"&amp;E12)</f>
        <v>47484</v>
      </c>
      <c r="F10" s="68">
        <f>DATEVALUE($B7+12-F11&amp;"/1/"&amp;F12)</f>
        <v>47849</v>
      </c>
    </row>
    <row r="11" spans="1:148">
      <c r="B11">
        <v>4</v>
      </c>
      <c r="C11">
        <v>3</v>
      </c>
      <c r="D11">
        <v>2</v>
      </c>
      <c r="E11">
        <v>1</v>
      </c>
      <c r="F11">
        <v>0</v>
      </c>
      <c r="G11" t="s">
        <v>109</v>
      </c>
    </row>
    <row r="12" spans="1:148">
      <c r="B12">
        <v>1</v>
      </c>
      <c r="C12">
        <v>1</v>
      </c>
      <c r="D12">
        <v>1</v>
      </c>
      <c r="E12">
        <v>1</v>
      </c>
      <c r="F12">
        <v>1</v>
      </c>
      <c r="G12" t="s">
        <v>110</v>
      </c>
    </row>
    <row r="13" spans="1:148">
      <c r="B13" t="s">
        <v>111</v>
      </c>
      <c r="C13" t="s">
        <v>111</v>
      </c>
      <c r="D13" t="s">
        <v>111</v>
      </c>
      <c r="E13" t="s">
        <v>111</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h-nouma658</cp:lastModifiedBy>
  <cp:lastPrinted>2021-01-18T23:49:46Z</cp:lastPrinted>
  <dcterms:created xsi:type="dcterms:W3CDTF">2020-12-04T02:29:42Z</dcterms:created>
  <dcterms:modified xsi:type="dcterms:W3CDTF">2021-01-29T10:47:51Z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2021-01-29T10:47:51Z</vt:filetime>
  </property>
</Properties>
</file>