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40地域政策局\030市町行財政課\理財関係\010 公営企業\経営比較分析表（Ｈ27～）\R2\03 公営企業に係る経営比較分析表（令和元年度決算）の分析等について\03 市町→県\08 三次市 ○\"/>
    </mc:Choice>
  </mc:AlternateContent>
  <workbookProtection workbookAlgorithmName="SHA-512" workbookHashValue="nE6ve9jogP+XdJe+iu77PlzD5UadEbA4nJVJ9IfRWkffUPrIcTpcdrMz4pPvKYJ2CdnaK6VTz7SJhywtfRznCQ==" workbookSaltValue="zm/47YEfrR0Y6WSaFr9DLA==" workbookSpinCount="100000" lockStructure="1"/>
  <bookViews>
    <workbookView xWindow="0" yWindow="0" windowWidth="28800" windowHeight="11940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AL10" i="4" s="1"/>
  <c r="U6" i="5"/>
  <c r="T6" i="5"/>
  <c r="S6" i="5"/>
  <c r="AL8" i="4" s="1"/>
  <c r="R6" i="5"/>
  <c r="Q6" i="5"/>
  <c r="P6" i="5"/>
  <c r="O6" i="5"/>
  <c r="I10" i="4" s="1"/>
  <c r="N6" i="5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BB10" i="4"/>
  <c r="AD10" i="4"/>
  <c r="W10" i="4"/>
  <c r="P10" i="4"/>
  <c r="B10" i="4"/>
  <c r="BB8" i="4"/>
  <c r="AT8" i="4"/>
  <c r="AD8" i="4"/>
  <c r="W8" i="4"/>
  <c r="B8" i="4"/>
  <c r="B6" i="4"/>
</calcChain>
</file>

<file path=xl/sharedStrings.xml><?xml version="1.0" encoding="utf-8"?>
<sst xmlns="http://schemas.openxmlformats.org/spreadsheetml/2006/main" count="319" uniqueCount="116">
  <si>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</si>
  <si>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</si>
  <si>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</si>
  <si>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</si>
  <si>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</si>
  <si>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</si>
  <si>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</si>
  <si>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</si>
  <si>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</si>
  <si>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</si>
  <si>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</si>
  <si>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</si>
  <si>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</si>
  <si>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</si>
  <si>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</si>
  <si>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</si>
  <si>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</si>
  <si>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</si>
  <si>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</si>
  <si>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</si>
  <si>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</si>
  <si>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</si>
  <si>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</si>
  <si>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</si>
  <si>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</si>
  <si>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</si>
  <si>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</si>
  <si>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</si>
  <si>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</si>
  <si>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</si>
  <si>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</si>
  <si>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</si>
  <si>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</si>
  <si>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</si>
  <si>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</si>
  <si>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</si>
  <si>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</si>
  <si>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</si>
  <si>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</si>
  <si>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</si>
  <si>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</si>
  <si>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</si>
  <si>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</si>
  <si>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</si>
  <si>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</si>
  <si>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</si>
  <si>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</si>
  <si>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</si>
  <si>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</si>
  <si>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</si>
  <si>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</si>
  <si>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</si>
  <si>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</si>
  <si>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</si>
  <si>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</si>
  <si>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</si>
  <si>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</si>
  <si>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</si>
  <si>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</si>
  <si>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</si>
  <si>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</si>
  <si>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</si>
  <si>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</si>
  <si>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</si>
  <si>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</si>
  <si>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</si>
  <si>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</si>
  <si>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</si>
  <si>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</si>
  <si>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</si>
  <si>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</si>
  <si>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</si>
  <si>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</si>
  <si>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</si>
  <si>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</si>
  <si>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</si>
  <si>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</si>
  <si>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</si>
  <si>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</si>
  <si>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</si>
  <si>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</si>
  <si>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</si>
  <si>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</si>
  <si>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</si>
  <si>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</si>
  <si>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</si>
  <si>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</si>
  <si>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</si>
  <si>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</si>
  <si>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</si>
  <si>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</si>
  <si>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</si>
  <si>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</si>
  <si>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</si>
  <si>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</si>
  <si>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</si>
  <si>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</si>
  <si>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</si>
  <si>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</si>
  <si>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</si>
  <si>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</si>
  <si>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</si>
  <si>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</si>
  <si>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</si>
  <si>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</si>
  <si>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</si>
  <si>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</si>
  <si>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</si>
  <si>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</si>
  <si>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</si>
  <si>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</si>
  <si>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</si>
  <si>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</si>
  <si>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昭和６３年から管渠整備に着手し，平成４年から供用開始し事業開始から32年が経過しおり老朽化していく施設の維持管理・更新のコストの増加が見込まれる。農業集落排水事業計画に沿って今後の施設の適切な維持管理・更新に努める</t>
    <phoneticPr fontId="4"/>
  </si>
  <si>
    <t>　農業集落排水事業は，既に面的整備は完了しているため，今後は施設維持管理費等の抑制が課題となる。現在１２の処理場を有しているため，汚水処理原価が高い状況にある。今後見込まれる人口減少に伴う使用料収入の減少や，老朽化した施設維持管理，その他様々な課題に対応していく必要がある。会計については，令和元年度より公営企業会計に（全部適用）移行したことにより経営状況の明確化を図り，計画的な事業展開に努める。</t>
    <phoneticPr fontId="4"/>
  </si>
  <si>
    <t xml:space="preserve"> 当市の下水道事業は，令和元年度から公営企業会計に移行したため，各項目の数値については令和元年度からとなっている。
　経常収支比率は，単年度収支が黒字であることを示す100％を上回っており健全性を保っている。一方で経費回収率は，使用料で回収すべき経費を全て使用料で賄えていない状況であり，一般会計からの繰入金に依存しているところが大きい。汚水処理費の削減により今後も経営改善に努めるとともに，適正な使用料収入の確保を図る必要がある。
　流動比率は100％未満であるが、流動負債には建設改良費等に充てられた企業債が含まれている。この財源により整備された施設について、償還の原資を使用料収入等により得ることを見込んでおり，未払いを含め支払いに問題が生じる見込みはない。
　企業債残高対事業規模比率は類似団体と比べて高い状況である。資本費に対する適正な使用料水準を検討する必要があるが，事業完了しており，企業債残高が着実に減少していることから、本数値は改善していく見込みである。また，汚水処理原価も平均値より高い理由は，現在１２処理場を有しているためである。汚水処理費の削減に努めなければならいが，急激な削減は困難と考えられ、経営の健全性を維持するためには，費用に見合う適正な収益を確保する必要があり，下水道使用料見直しの検討は避けることができない。水洗化率は100％未満であり，使用料収入の増加及び水質保全の観点から，更なる水洗化率向上に努める
</t>
    <rPh sb="218" eb="220">
      <t>リュウドウ</t>
    </rPh>
    <rPh sb="220" eb="222">
      <t>ヒリツ</t>
    </rPh>
    <rPh sb="457" eb="459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</si>
</sst>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00-48A9-BF83-32B65FB7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963416"/>
        <c:axId val="525970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00-48A9-BF83-32B65FB7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63416"/>
        <c:axId val="525970080"/>
      </c:lineChart>
      <c:dateAx>
        <c:axId val="5259634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970080"/>
        <c:crosses val="autoZero"/>
        <c:auto val="1"/>
        <c:lblOffset val="100"/>
        <c:baseTimeUnit val="years"/>
      </c:dateAx>
      <c:valAx>
        <c:axId val="525970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963416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65-4129-901C-E61541C1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296952"/>
        <c:axId val="530297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65-4129-901C-E61541C1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96952"/>
        <c:axId val="530297344"/>
      </c:lineChart>
      <c:dateAx>
        <c:axId val="5302969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0297344"/>
        <c:crosses val="autoZero"/>
        <c:auto val="1"/>
        <c:lblOffset val="100"/>
        <c:baseTimeUnit val="years"/>
      </c:dateAx>
      <c:valAx>
        <c:axId val="530297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0296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87.89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40-4FC4-91CE-AA457F1D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300480"/>
        <c:axId val="530300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40-4FC4-91CE-AA457F1D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300480"/>
        <c:axId val="530300088"/>
      </c:lineChart>
      <c:dateAx>
        <c:axId val="530300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0300088"/>
        <c:crosses val="autoZero"/>
        <c:auto val="1"/>
        <c:lblOffset val="100"/>
        <c:baseTimeUnit val="years"/>
      </c:dateAx>
      <c:valAx>
        <c:axId val="530300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0300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103.62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0-4C5F-8D8C-2EA3061E8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962632"/>
        <c:axId val="525966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103.6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C0-4C5F-8D8C-2EA3061E8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62632"/>
        <c:axId val="525966552"/>
      </c:lineChart>
      <c:dateAx>
        <c:axId val="5259626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966552"/>
        <c:crosses val="autoZero"/>
        <c:auto val="1"/>
        <c:lblOffset val="100"/>
        <c:baseTimeUnit val="years"/>
      </c:dateAx>
      <c:valAx>
        <c:axId val="525966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962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30-49D5-AB99-D0A74BF69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963808"/>
        <c:axId val="525964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30-49D5-AB99-D0A74BF69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63808"/>
        <c:axId val="525964592"/>
      </c:lineChart>
      <c:dateAx>
        <c:axId val="5259638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964592"/>
        <c:crosses val="autoZero"/>
        <c:auto val="1"/>
        <c:lblOffset val="100"/>
        <c:baseTimeUnit val="years"/>
      </c:dateAx>
      <c:valAx>
        <c:axId val="525964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963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B3-452F-B268-CA2659A00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969688"/>
        <c:axId val="525963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B3-452F-B268-CA2659A00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69688"/>
        <c:axId val="525963024"/>
      </c:lineChart>
      <c:dateAx>
        <c:axId val="525969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963024"/>
        <c:crosses val="autoZero"/>
        <c:auto val="1"/>
        <c:lblOffset val="100"/>
        <c:baseTimeUnit val="years"/>
      </c:dateAx>
      <c:valAx>
        <c:axId val="525963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969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83-4A14-8201-10A795FDE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946584"/>
        <c:axId val="529950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193.99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83-4A14-8201-10A795FDE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46584"/>
        <c:axId val="529950112"/>
      </c:lineChart>
      <c:dateAx>
        <c:axId val="5299465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9950112"/>
        <c:crosses val="autoZero"/>
        <c:auto val="1"/>
        <c:lblOffset val="100"/>
        <c:baseTimeUnit val="years"/>
      </c:dateAx>
      <c:valAx>
        <c:axId val="529950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9946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28-4356-8096-F9EB1F3FB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950896"/>
        <c:axId val="529945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28-4356-8096-F9EB1F3FB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50896"/>
        <c:axId val="529945408"/>
      </c:lineChart>
      <c:dateAx>
        <c:axId val="529950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9945408"/>
        <c:crosses val="autoZero"/>
        <c:auto val="1"/>
        <c:lblOffset val="100"/>
        <c:baseTimeUnit val="years"/>
      </c:dateAx>
      <c:valAx>
        <c:axId val="529945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9950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2241.9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FF-4C74-8D7B-5D608466F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944624"/>
        <c:axId val="529945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826.83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FF-4C74-8D7B-5D608466F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44624"/>
        <c:axId val="529945016"/>
      </c:lineChart>
      <c:dateAx>
        <c:axId val="5299446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9945016"/>
        <c:crosses val="autoZero"/>
        <c:auto val="1"/>
        <c:lblOffset val="100"/>
        <c:baseTimeUnit val="years"/>
      </c:dateAx>
      <c:valAx>
        <c:axId val="529945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9944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58.67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C7-4D30-B928-901FED5E6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949328"/>
        <c:axId val="52994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57.31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EC7-4D30-B928-901FED5E6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49328"/>
        <c:axId val="529946192"/>
      </c:lineChart>
      <c:dateAx>
        <c:axId val="529949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9946192"/>
        <c:crosses val="autoZero"/>
        <c:auto val="1"/>
        <c:lblOffset val="100"/>
        <c:baseTimeUnit val="years"/>
      </c:dateAx>
      <c:valAx>
        <c:axId val="52994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9949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382.27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C6-4393-9AEE-CFC55570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948152"/>
        <c:axId val="529948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273.52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C6-4393-9AEE-CFC55570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48152"/>
        <c:axId val="529948544"/>
      </c:lineChart>
      <c:dateAx>
        <c:axId val="529948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9948544"/>
        <c:crosses val="autoZero"/>
        <c:auto val="1"/>
        <c:lblOffset val="100"/>
        <c:baseTimeUnit val="years"/>
      </c:dateAx>
      <c:valAx>
        <c:axId val="529948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9948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【165.48】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V1" zoomScaleNormal="100" workbookViewId="0">
      <selection activeCell="CA43" sqref="CA43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三次市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51880</v>
      </c>
      <c r="AM8" s="51"/>
      <c r="AN8" s="51"/>
      <c r="AO8" s="51"/>
      <c r="AP8" s="51"/>
      <c r="AQ8" s="51"/>
      <c r="AR8" s="51"/>
      <c r="AS8" s="51"/>
      <c r="AT8" s="46">
        <f>データ!T6</f>
        <v>778.14</v>
      </c>
      <c r="AU8" s="46"/>
      <c r="AV8" s="46"/>
      <c r="AW8" s="46"/>
      <c r="AX8" s="46"/>
      <c r="AY8" s="46"/>
      <c r="AZ8" s="46"/>
      <c r="BA8" s="46"/>
      <c r="BB8" s="46">
        <f>データ!U6</f>
        <v>66.67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71</v>
      </c>
      <c r="J10" s="46"/>
      <c r="K10" s="46"/>
      <c r="L10" s="46"/>
      <c r="M10" s="46"/>
      <c r="N10" s="46"/>
      <c r="O10" s="46"/>
      <c r="P10" s="46">
        <f>データ!P6</f>
        <v>12.39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5005</v>
      </c>
      <c r="AE10" s="51"/>
      <c r="AF10" s="51"/>
      <c r="AG10" s="51"/>
      <c r="AH10" s="51"/>
      <c r="AI10" s="51"/>
      <c r="AJ10" s="51"/>
      <c r="AK10" s="2"/>
      <c r="AL10" s="51">
        <f>データ!V6</f>
        <v>6383</v>
      </c>
      <c r="AM10" s="51"/>
      <c r="AN10" s="51"/>
      <c r="AO10" s="51"/>
      <c r="AP10" s="51"/>
      <c r="AQ10" s="51"/>
      <c r="AR10" s="51"/>
      <c r="AS10" s="51"/>
      <c r="AT10" s="46">
        <f>データ!W6</f>
        <v>3.59</v>
      </c>
      <c r="AU10" s="46"/>
      <c r="AV10" s="46"/>
      <c r="AW10" s="46"/>
      <c r="AX10" s="46"/>
      <c r="AY10" s="46"/>
      <c r="AZ10" s="46"/>
      <c r="BA10" s="46"/>
      <c r="BB10" s="46">
        <f>データ!X6</f>
        <v>1777.99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115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113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114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【102.97】</v>
      </c>
      <c r="F85" s="26" t="str">
        <f>データ!AT6</f>
        <v>【165.48】</v>
      </c>
      <c r="G85" s="26" t="str">
        <f>データ!BE6</f>
        <v>【33.84】</v>
      </c>
      <c r="H85" s="26" t="str">
        <f>データ!BP6</f>
        <v>【765.47】</v>
      </c>
      <c r="I85" s="26" t="str">
        <f>データ!CA6</f>
        <v>【59.59】</v>
      </c>
      <c r="J85" s="26" t="str">
        <f>データ!CL6</f>
        <v>【257.86】</v>
      </c>
      <c r="K85" s="26" t="str">
        <f>データ!CW6</f>
        <v>【51.30】</v>
      </c>
      <c r="L85" s="26" t="str">
        <f>データ!DH6</f>
        <v>【86.22】</v>
      </c>
      <c r="M85" s="26" t="str">
        <f>データ!DS6</f>
        <v>【24.97】</v>
      </c>
      <c r="N85" s="26" t="str">
        <f>データ!ED6</f>
        <v>【0.00】</v>
      </c>
      <c r="O85" s="26" t="str">
        <f>データ!EO6</f>
        <v>【0.02】</v>
      </c>
    </row>
  </sheetData>
  <sheetProtection algorithmName="SHA-512" hashValue="WNsKtGD8C39uWTfSzdAqfK+ivTe2vPD2BSe+SXxwFzWRhqGaeKsPPtipx57cnnxK6Pmge8zojgJGmBXOPbfK6A==" saltValue="50tUxMn0S2QG3ZtvTjE7HQ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1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" x14ac:dyDescent="0.2"/>
  <cols>
    <col min="2" max="144" width="11.9062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2019</v>
      </c>
      <c r="C6" s="33">
        <f t="shared" ref="C6:X6" si="3">C7</f>
        <v>342092</v>
      </c>
      <c r="D6" s="33">
        <f t="shared" si="3"/>
        <v>46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三次市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>
        <f t="shared" si="3"/>
        <v>71</v>
      </c>
      <c r="P6" s="34">
        <f t="shared" si="3"/>
        <v>12.39</v>
      </c>
      <c r="Q6" s="34">
        <f t="shared" si="3"/>
        <v>100</v>
      </c>
      <c r="R6" s="34">
        <f t="shared" si="3"/>
        <v>5005</v>
      </c>
      <c r="S6" s="34">
        <f t="shared" si="3"/>
        <v>51880</v>
      </c>
      <c r="T6" s="34">
        <f t="shared" si="3"/>
        <v>778.14</v>
      </c>
      <c r="U6" s="34">
        <f t="shared" si="3"/>
        <v>66.67</v>
      </c>
      <c r="V6" s="34">
        <f t="shared" si="3"/>
        <v>6383</v>
      </c>
      <c r="W6" s="34">
        <f t="shared" si="3"/>
        <v>3.59</v>
      </c>
      <c r="X6" s="34">
        <f t="shared" si="3"/>
        <v>1777.99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103.62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103.6</v>
      </c>
      <c r="AI6" s="34" t="str">
        <f>IF(AI7="","",IF(AI7="-","【-】","【"&amp;SUBSTITUTE(TEXT(AI7,"#,##0.00"),"-","△")&amp;"】"))</f>
        <v>【102.97】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193.99</v>
      </c>
      <c r="AT6" s="34" t="str">
        <f>IF(AT7="","",IF(AT7="-","【-】","【"&amp;SUBSTITUTE(TEXT(AT7,"#,##0.00"),"-","△")&amp;"】"))</f>
        <v>【165.48】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30.35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26.99</v>
      </c>
      <c r="BE6" s="34" t="str">
        <f>IF(BE7="","",IF(BE7="-","【-】","【"&amp;SUBSTITUTE(TEXT(BE7,"#,##0.00"),"-","△")&amp;"】"))</f>
        <v>【33.84】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5">
        <f t="shared" si="7"/>
        <v>2241.9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826.83</v>
      </c>
      <c r="BP6" s="34" t="str">
        <f>IF(BP7="","",IF(BP7="-","【-】","【"&amp;SUBSTITUTE(TEXT(BP7,"#,##0.00"),"-","△")&amp;"】"))</f>
        <v>【765.47】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58.67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57.31</v>
      </c>
      <c r="CA6" s="34" t="str">
        <f>IF(CA7="","",IF(CA7="-","【-】","【"&amp;SUBSTITUTE(TEXT(CA7,"#,##0.00"),"-","△")&amp;"】"))</f>
        <v>【59.59】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382.27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273.52</v>
      </c>
      <c r="CL6" s="34" t="str">
        <f>IF(CL7="","",IF(CL7="-","【-】","【"&amp;SUBSTITUTE(TEXT(CL7,"#,##0.00"),"-","△")&amp;"】"))</f>
        <v>【257.86】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49.73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50.14</v>
      </c>
      <c r="CW6" s="34" t="str">
        <f>IF(CW7="","",IF(CW7="-","【-】","【"&amp;SUBSTITUTE(TEXT(CW7,"#,##0.00"),"-","△")&amp;"】"))</f>
        <v>【51.30】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87.89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84.98</v>
      </c>
      <c r="DH6" s="34" t="str">
        <f>IF(DH7="","",IF(DH7="-","【-】","【"&amp;SUBSTITUTE(TEXT(DH7,"#,##0.00"),"-","△")&amp;"】"))</f>
        <v>【86.22】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3.3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23.06</v>
      </c>
      <c r="DS6" s="34" t="str">
        <f>IF(DS7="","",IF(DS7="-","【-】","【"&amp;SUBSTITUTE(TEXT(DS7,"#,##0.00"),"-","△")&amp;"】"))</f>
        <v>【24.97】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4">
        <f t="shared" si="13"/>
        <v>0</v>
      </c>
      <c r="ED6" s="34" t="str">
        <f>IF(ED7="","",IF(ED7="-","【-】","【"&amp;SUBSTITUTE(TEXT(ED7,"#,##0.00"),"-","△")&amp;"】"))</f>
        <v>【0.00】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8" s="36" customFormat="1" x14ac:dyDescent="0.2">
      <c r="A7" s="28"/>
      <c r="B7" s="37">
        <v>2019</v>
      </c>
      <c r="C7" s="37">
        <v>342092</v>
      </c>
      <c r="D7" s="37">
        <v>46</v>
      </c>
      <c r="E7" s="37">
        <v>17</v>
      </c>
      <c r="F7" s="37">
        <v>5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71</v>
      </c>
      <c r="P7" s="38">
        <v>12.39</v>
      </c>
      <c r="Q7" s="38">
        <v>100</v>
      </c>
      <c r="R7" s="38">
        <v>5005</v>
      </c>
      <c r="S7" s="38">
        <v>51880</v>
      </c>
      <c r="T7" s="38">
        <v>778.14</v>
      </c>
      <c r="U7" s="38">
        <v>66.67</v>
      </c>
      <c r="V7" s="38">
        <v>6383</v>
      </c>
      <c r="W7" s="38">
        <v>3.59</v>
      </c>
      <c r="X7" s="38">
        <v>1777.99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103.62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103.6</v>
      </c>
      <c r="AI7" s="38">
        <v>102.97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0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193.99</v>
      </c>
      <c r="AT7" s="38">
        <v>165.48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30.35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26.99</v>
      </c>
      <c r="BE7" s="38">
        <v>33.840000000000003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2241.9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826.83</v>
      </c>
      <c r="BP7" s="38">
        <v>765.47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58.67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57.31</v>
      </c>
      <c r="CA7" s="38">
        <v>59.59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382.27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273.52</v>
      </c>
      <c r="CL7" s="38">
        <v>257.86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49.73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50.14</v>
      </c>
      <c r="CW7" s="38">
        <v>51.3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87.89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84.98</v>
      </c>
      <c r="DH7" s="38">
        <v>86.22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3.3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23.06</v>
      </c>
      <c r="DS7" s="38">
        <v>24.97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>
        <v>0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>
        <v>0</v>
      </c>
      <c r="ED7" s="38">
        <v>0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>
        <v>0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>
        <v>0.02</v>
      </c>
      <c r="EO7" s="38">
        <v>0.02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1</v>
      </c>
      <c r="G12" t="s">
        <v>109</v>
      </c>
    </row>
    <row r="13" spans="1:148" x14ac:dyDescent="0.2">
      <c r="B13" t="s">
        <v>110</v>
      </c>
      <c r="C13" t="s">
        <v>110</v>
      </c>
      <c r="D13" t="s">
        <v>110</v>
      </c>
      <c r="E13" t="s">
        <v>110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2021-02-22T11:39:26Z</cp:lastPrinted>
  <dcterms:created xsi:type="dcterms:W3CDTF">2020-12-04T02:37:56Z</dcterms:created>
  <dcterms:modified xsi:type="dcterms:W3CDTF">2021-02-22T11:39:29Z</dcterms:modified>
  <cp:category/>
</cp:coreProperties>
</file>