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.55.156\財政課\★財政課\業務別\05決算統計\30　公営企業決算状況調査【準公決算統計】\09 経営比較分析表\R2\0113 公営企業に係る経営比較分析表\03 各課回答\"/>
    </mc:Choice>
  </mc:AlternateContent>
  <workbookProtection workbookAlgorithmName="SHA-512" workbookHashValue="tm5M6T5H/pGud0xYaVk9LNjOHeo01bIsdhViuNUNFS9NoWo8oXsuK3IEU+pnqrH4vHsvI0Dv8LGznpJdqQMBiA==" workbookSaltValue="hEWmJBxf9Rm7wDsmaADc0A==" workbookSpinCount="100000" lockStructure="1"/>
  <bookViews>
    <workbookView xWindow="0" yWindow="0" windowWidth="23040" windowHeight="9252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I86" i="4"/>
  <c r="H86" i="4"/>
  <c r="E86" i="4"/>
  <c r="BB10" i="4"/>
  <c r="AT10" i="4"/>
  <c r="AL10" i="4"/>
  <c r="AD10" i="4"/>
  <c r="W10" i="4"/>
  <c r="P10" i="4"/>
  <c r="I10" i="4"/>
  <c r="B10" i="4"/>
  <c r="BB8" i="4"/>
  <c r="AT8" i="4"/>
  <c r="AL8" i="4"/>
  <c r="W8" i="4"/>
  <c r="P8" i="4"/>
  <c r="I8" i="4"/>
  <c r="B6" i="4"/>
</calcChain>
</file>

<file path=xl/sharedStrings.xml><?xml version="1.0" encoding="utf-8"?>
<sst xmlns="http://schemas.openxmlformats.org/spreadsheetml/2006/main" count="238" uniqueCount="119">
  <si>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</si>
  <si>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</si>
  <si>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</si>
  <si>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</si>
  <si>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</si>
  <si>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</si>
  <si>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</si>
  <si>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</si>
  <si>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</si>
  <si>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</si>
  <si>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</si>
  <si>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</si>
  <si>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</si>
  <si>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</si>
  <si>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</si>
  <si>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</si>
  <si>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</si>
  <si>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</si>
  <si>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</si>
  <si>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</si>
  <si>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</si>
  <si>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</si>
  <si>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</si>
  <si>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</si>
  <si>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</si>
  <si>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</si>
  <si>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</si>
  <si>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</si>
  <si>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</si>
  <si>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</si>
  <si>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</si>
  <si>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</si>
  <si>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</si>
  <si>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</si>
  <si>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</si>
  <si>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</si>
  <si>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</si>
  <si>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</si>
  <si>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</si>
  <si>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</si>
  <si>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</si>
  <si>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</si>
  <si>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</si>
  <si>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</si>
  <si>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</si>
  <si>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</si>
  <si>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</si>
  <si>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</si>
  <si>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</si>
  <si>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</si>
  <si>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</si>
  <si>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</si>
  <si>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</si>
  <si>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</si>
  <si>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</si>
  <si>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</si>
  <si>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</si>
  <si>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</si>
  <si>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</si>
  <si>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</si>
  <si>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</si>
  <si>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</si>
  <si>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</si>
  <si>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</si>
  <si>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</si>
  <si>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</si>
  <si>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</si>
  <si>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</si>
  <si>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</si>
  <si>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</si>
  <si>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</si>
  <si>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</si>
  <si>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</si>
  <si>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</si>
  <si>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</si>
  <si>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</si>
  <si>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</si>
  <si>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</si>
  <si>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</si>
  <si>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</si>
  <si>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</si>
  <si>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</si>
  <si>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</si>
  <si>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</si>
  <si>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</si>
  <si>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</si>
  <si>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</si>
  <si>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</si>
  <si>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</si>
  <si>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</si>
  <si>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</si>
  <si>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</si>
  <si>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</si>
  <si>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</si>
  <si>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</si>
  <si>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</si>
  <si>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</si>
  <si>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</si>
  <si>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福山市</t>
  </si>
  <si>
    <t>法非適用</t>
  </si>
  <si>
    <t>下水道事業</t>
  </si>
  <si>
    <t>農業集落排水</t>
  </si>
  <si>
    <t>F2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</si>
  <si>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</si>
  <si>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</si>
  <si>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</si>
  <si>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</si>
  <si>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</si>
  <si>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</si>
  <si>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</si>
  <si>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</si>
  <si>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</si>
  <si>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</si>
  <si>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</si>
  <si>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</si>
  <si>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</si>
  <si>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本市においては，平成8年度から整備をすすめ，平成13・14年度に建設事業費の縮減のために，経済比較検討の結果，公共下水道への接続工事を行い，平成15年度に供用を開始しました。
　①収益的収支比率は前年とほぼ変わらず，黒字となっており，使用料収入で施設の維持管理費が賄えていることを表しています。
　④企業債残高対事業規模比率は，当該地区においては建設事業が終了しており，使用料収入が安定していることから，今後も類似団体平均値を下回って推移することが予想されます。
　⑤経費回収率は，前年と変わらず，⑧水洗化率は類似団体平均値を下回っているものの，⑥汚水処理原価は平均より低廉に抑えられています。
　なお，⑦施設利用率については，公共下水道へ接続のため，該当数値はありません。</t>
    <rPh sb="104" eb="105">
      <t>カ</t>
    </rPh>
    <rPh sb="242" eb="244">
      <t>ゼンネン</t>
    </rPh>
    <rPh sb="245" eb="246">
      <t>カ</t>
    </rPh>
    <rPh sb="251" eb="254">
      <t>スイセンカ</t>
    </rPh>
    <rPh sb="254" eb="255">
      <t>リツ</t>
    </rPh>
    <rPh sb="256" eb="258">
      <t>ルイジ</t>
    </rPh>
    <rPh sb="264" eb="265">
      <t>シタ</t>
    </rPh>
    <rPh sb="304" eb="306">
      <t>シセツ</t>
    </rPh>
    <rPh sb="306" eb="308">
      <t>リヨウ</t>
    </rPh>
    <rPh sb="308" eb="309">
      <t>リツ</t>
    </rPh>
    <rPh sb="315" eb="317">
      <t>コウキョウ</t>
    </rPh>
    <rPh sb="317" eb="320">
      <t>ゲスイドウ</t>
    </rPh>
    <rPh sb="321" eb="323">
      <t>セツゾク</t>
    </rPh>
    <rPh sb="327" eb="329">
      <t>ガイトウ</t>
    </rPh>
    <rPh sb="329" eb="331">
      <t>スウチ</t>
    </rPh>
    <phoneticPr fontId="4"/>
  </si>
  <si>
    <t>　農業集落排水事業においては，収益と経費の均衡が図られていますが、地区の過疎化に伴う人口減の動向を注視しつつ，今後も経営戦略に沿って，健全性・効率性の向上に努めます。
　また，利用者の公平性の観点から，処理施設使用料の滞納には厳正に対処するとともに，経営の財源たる収納率の向上に努めます。</t>
    <phoneticPr fontId="4"/>
  </si>
  <si>
    <t xml:space="preserve">　本市においては，平成15年度に供用を開始し，管渠の耐用年数の50年と比較して，経過年数が16年と短く，老朽化対策や更新は具体的に発生しておらず，「管渠改善率」は0％となっています。
　今後は経過年数が増えていくことを踏まえて，事故の未然防止や維持管理・改修費用の抑制のため，長寿命化や更新投資を計画的に実施していく必要があります。
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</si>
</sst>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CD-4FEB-8B32-2B8C3BB92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617512"/>
        <c:axId val="329615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0.03</c:v>
                </c:pt>
                <c:pt idx="2" formatCode="#,##0.00;&quot;△&quot;#,##0.00">
                  <c:v>0</c:v>
                </c:pt>
                <c:pt idx="3">
                  <c:v>0.01</c:v>
                </c:pt>
                <c:pt idx="4">
                  <c:v>0.02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5CD-4FEB-8B32-2B8C3BB92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617512"/>
        <c:axId val="329615552"/>
      </c:lineChart>
      <c:dateAx>
        <c:axId val="3296175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9615552"/>
        <c:crosses val="autoZero"/>
        <c:auto val="1"/>
        <c:lblOffset val="100"/>
        <c:baseTimeUnit val="years"/>
      </c:dateAx>
      <c:valAx>
        <c:axId val="329615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9617512"/>
        <c:crosses val="autoZero"/>
        <c:crossBetween val="between"/>
        <c:majorUnit val="0.01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41.36</c:v>
                </c:pt>
                <c:pt idx="1">
                  <c:v>40.65</c:v>
                </c:pt>
                <c:pt idx="2">
                  <c:v>41.78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E8-4495-9733-DEDF86CD1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968056"/>
        <c:axId val="452449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44.69</c:v>
                </c:pt>
                <c:pt idx="1">
                  <c:v>42.84</c:v>
                </c:pt>
                <c:pt idx="2">
                  <c:v>40.93</c:v>
                </c:pt>
                <c:pt idx="3">
                  <c:v>50.68</c:v>
                </c:pt>
                <c:pt idx="4">
                  <c:v>50.14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1E8-4495-9733-DEDF86CD1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968056"/>
        <c:axId val="452449752"/>
      </c:lineChart>
      <c:dateAx>
        <c:axId val="4519680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2449752"/>
        <c:crosses val="autoZero"/>
        <c:auto val="1"/>
        <c:lblOffset val="100"/>
        <c:baseTimeUnit val="years"/>
      </c:dateAx>
      <c:valAx>
        <c:axId val="452449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519680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71.86</c:v>
                </c:pt>
                <c:pt idx="1">
                  <c:v>71.040000000000006</c:v>
                </c:pt>
                <c:pt idx="2">
                  <c:v>73.84</c:v>
                </c:pt>
                <c:pt idx="3">
                  <c:v>73.97</c:v>
                </c:pt>
                <c:pt idx="4">
                  <c:v>73.66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F6-4129-A32E-2FFC6FE55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448968"/>
        <c:axId val="4524474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69.67</c:v>
                </c:pt>
                <c:pt idx="1">
                  <c:v>66.3</c:v>
                </c:pt>
                <c:pt idx="2">
                  <c:v>62.73</c:v>
                </c:pt>
                <c:pt idx="3">
                  <c:v>84.86</c:v>
                </c:pt>
                <c:pt idx="4">
                  <c:v>84.98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DF6-4129-A32E-2FFC6FE55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448968"/>
        <c:axId val="452447400"/>
      </c:lineChart>
      <c:dateAx>
        <c:axId val="4524489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2447400"/>
        <c:crosses val="autoZero"/>
        <c:auto val="1"/>
        <c:lblOffset val="100"/>
        <c:baseTimeUnit val="years"/>
      </c:dateAx>
      <c:valAx>
        <c:axId val="4524474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52448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108.82</c:v>
                </c:pt>
                <c:pt idx="1">
                  <c:v>109.56</c:v>
                </c:pt>
                <c:pt idx="2">
                  <c:v>100.06</c:v>
                </c:pt>
                <c:pt idx="3">
                  <c:v>100.04</c:v>
                </c:pt>
                <c:pt idx="4">
                  <c:v>100.08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31-422A-8DB3-50A6D0363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619472"/>
        <c:axId val="3296182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31-422A-8DB3-50A6D0363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619472"/>
        <c:axId val="329618296"/>
      </c:lineChart>
      <c:dateAx>
        <c:axId val="3296194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9618296"/>
        <c:crosses val="autoZero"/>
        <c:auto val="1"/>
        <c:lblOffset val="100"/>
        <c:baseTimeUnit val="years"/>
      </c:dateAx>
      <c:valAx>
        <c:axId val="3296182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96194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A22-455D-B1CE-B4416C50E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612808"/>
        <c:axId val="329619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A22-455D-B1CE-B4416C50E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612808"/>
        <c:axId val="329619864"/>
      </c:lineChart>
      <c:dateAx>
        <c:axId val="3296128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9619864"/>
        <c:crosses val="autoZero"/>
        <c:auto val="1"/>
        <c:lblOffset val="100"/>
        <c:baseTimeUnit val="years"/>
      </c:dateAx>
      <c:valAx>
        <c:axId val="329619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9612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01-4FC6-96FF-E7D2B3839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617120"/>
        <c:axId val="329617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301-4FC6-96FF-E7D2B38398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617120"/>
        <c:axId val="329617904"/>
      </c:lineChart>
      <c:dateAx>
        <c:axId val="3296171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29617904"/>
        <c:crosses val="autoZero"/>
        <c:auto val="1"/>
        <c:lblOffset val="100"/>
        <c:baseTimeUnit val="years"/>
      </c:dateAx>
      <c:valAx>
        <c:axId val="329617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9617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41-476B-80E5-483ABCE0E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613200"/>
        <c:axId val="451971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41-476B-80E5-483ABCE0E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613200"/>
        <c:axId val="451971584"/>
      </c:lineChart>
      <c:dateAx>
        <c:axId val="3296132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1971584"/>
        <c:crosses val="autoZero"/>
        <c:auto val="1"/>
        <c:lblOffset val="100"/>
        <c:baseTimeUnit val="years"/>
      </c:dateAx>
      <c:valAx>
        <c:axId val="451971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29613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58-4622-B94C-91F5F7D12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973544"/>
        <c:axId val="4519692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D58-4622-B94C-91F5F7D12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973544"/>
        <c:axId val="451969232"/>
      </c:lineChart>
      <c:dateAx>
        <c:axId val="4519735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1969232"/>
        <c:crosses val="autoZero"/>
        <c:auto val="1"/>
        <c:lblOffset val="100"/>
        <c:baseTimeUnit val="years"/>
      </c:dateAx>
      <c:valAx>
        <c:axId val="4519692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51973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42.93</c:v>
                </c:pt>
                <c:pt idx="1">
                  <c:v>38.11</c:v>
                </c:pt>
                <c:pt idx="2">
                  <c:v>35.51</c:v>
                </c:pt>
                <c:pt idx="3">
                  <c:v>8.9</c:v>
                </c:pt>
                <c:pt idx="4">
                  <c:v>8.3000000000000007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1B-471D-B7DF-B5DE9F11F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968448"/>
        <c:axId val="451971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979.89</c:v>
                </c:pt>
                <c:pt idx="1">
                  <c:v>1051.43</c:v>
                </c:pt>
                <c:pt idx="2">
                  <c:v>982.29</c:v>
                </c:pt>
                <c:pt idx="3">
                  <c:v>789.46</c:v>
                </c:pt>
                <c:pt idx="4">
                  <c:v>826.83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D1B-471D-B7DF-B5DE9F11F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968448"/>
        <c:axId val="451971192"/>
      </c:lineChart>
      <c:dateAx>
        <c:axId val="4519684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1971192"/>
        <c:crosses val="autoZero"/>
        <c:auto val="1"/>
        <c:lblOffset val="100"/>
        <c:baseTimeUnit val="years"/>
      </c:dateAx>
      <c:valAx>
        <c:axId val="451971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519684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126.91</c:v>
                </c:pt>
                <c:pt idx="1">
                  <c:v>131.65</c:v>
                </c:pt>
                <c:pt idx="2">
                  <c:v>98.07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E4-4041-8701-B7DB329D1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970408"/>
        <c:axId val="451970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41.34</c:v>
                </c:pt>
                <c:pt idx="1">
                  <c:v>40.06</c:v>
                </c:pt>
                <c:pt idx="2">
                  <c:v>41.25</c:v>
                </c:pt>
                <c:pt idx="3">
                  <c:v>57.77</c:v>
                </c:pt>
                <c:pt idx="4">
                  <c:v>57.31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1E4-4041-8701-B7DB329D1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970408"/>
        <c:axId val="451970800"/>
      </c:lineChart>
      <c:dateAx>
        <c:axId val="4519704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1970800"/>
        <c:crosses val="autoZero"/>
        <c:auto val="1"/>
        <c:lblOffset val="100"/>
        <c:baseTimeUnit val="years"/>
      </c:dateAx>
      <c:valAx>
        <c:axId val="451970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519704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149.77000000000001</c:v>
                </c:pt>
                <c:pt idx="1">
                  <c:v>146.08000000000001</c:v>
                </c:pt>
                <c:pt idx="2">
                  <c:v>190.96</c:v>
                </c:pt>
                <c:pt idx="3">
                  <c:v>183.09</c:v>
                </c:pt>
                <c:pt idx="4">
                  <c:v>185.05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E0-49BF-B4BB-56AB9AC4E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973152"/>
        <c:axId val="451973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357.49</c:v>
                </c:pt>
                <c:pt idx="1">
                  <c:v>355.22</c:v>
                </c:pt>
                <c:pt idx="2">
                  <c:v>334.48</c:v>
                </c:pt>
                <c:pt idx="3">
                  <c:v>274.35000000000002</c:v>
                </c:pt>
                <c:pt idx="4">
                  <c:v>273.52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8E0-49BF-B4BB-56AB9AC4E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973152"/>
        <c:axId val="451973936"/>
      </c:lineChart>
      <c:dateAx>
        <c:axId val="4519731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51973936"/>
        <c:crosses val="autoZero"/>
        <c:auto val="1"/>
        <c:lblOffset val="100"/>
        <c:baseTimeUnit val="years"/>
      </c:dateAx>
      <c:valAx>
        <c:axId val="451973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51973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【765.47】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【51.30】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【257.86】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E39" zoomScaleNormal="100" workbookViewId="0">
      <selection activeCell="BL64" sqref="BL64:BZ65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2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2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44" t="str">
        <f>データ!H6</f>
        <v>広島県　福山市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49" t="str">
        <f>データ!I6</f>
        <v>法非適用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農業集落排水</v>
      </c>
      <c r="Q8" s="49"/>
      <c r="R8" s="49"/>
      <c r="S8" s="49"/>
      <c r="T8" s="49"/>
      <c r="U8" s="49"/>
      <c r="V8" s="49"/>
      <c r="W8" s="49" t="str">
        <f>データ!L6</f>
        <v>F2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468956</v>
      </c>
      <c r="AM8" s="51"/>
      <c r="AN8" s="51"/>
      <c r="AO8" s="51"/>
      <c r="AP8" s="51"/>
      <c r="AQ8" s="51"/>
      <c r="AR8" s="51"/>
      <c r="AS8" s="51"/>
      <c r="AT8" s="46">
        <f>データ!T6</f>
        <v>518.14</v>
      </c>
      <c r="AU8" s="46"/>
      <c r="AV8" s="46"/>
      <c r="AW8" s="46"/>
      <c r="AX8" s="46"/>
      <c r="AY8" s="46"/>
      <c r="AZ8" s="46"/>
      <c r="BA8" s="46"/>
      <c r="BB8" s="46">
        <f>データ!U6</f>
        <v>905.08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 t="str">
        <f>データ!O6</f>
        <v>該当数値なし</v>
      </c>
      <c r="J10" s="46"/>
      <c r="K10" s="46"/>
      <c r="L10" s="46"/>
      <c r="M10" s="46"/>
      <c r="N10" s="46"/>
      <c r="O10" s="46"/>
      <c r="P10" s="46">
        <f>データ!P6</f>
        <v>0.3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4320</v>
      </c>
      <c r="AE10" s="51"/>
      <c r="AF10" s="51"/>
      <c r="AG10" s="51"/>
      <c r="AH10" s="51"/>
      <c r="AI10" s="51"/>
      <c r="AJ10" s="51"/>
      <c r="AK10" s="2"/>
      <c r="AL10" s="51">
        <f>データ!V6</f>
        <v>1401</v>
      </c>
      <c r="AM10" s="51"/>
      <c r="AN10" s="51"/>
      <c r="AO10" s="51"/>
      <c r="AP10" s="51"/>
      <c r="AQ10" s="51"/>
      <c r="AR10" s="51"/>
      <c r="AS10" s="51"/>
      <c r="AT10" s="46">
        <f>データ!W6</f>
        <v>0.78</v>
      </c>
      <c r="AU10" s="46"/>
      <c r="AV10" s="46"/>
      <c r="AW10" s="46"/>
      <c r="AX10" s="46"/>
      <c r="AY10" s="46"/>
      <c r="AZ10" s="46"/>
      <c r="BA10" s="46"/>
      <c r="BB10" s="46">
        <f>データ!X6</f>
        <v>1796.15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2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2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116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118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2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2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117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【765.47】</v>
      </c>
      <c r="I86" s="26" t="str">
        <f>データ!CA6</f>
        <v>【59.59】</v>
      </c>
      <c r="J86" s="26" t="str">
        <f>データ!CL6</f>
        <v>【257.86】</v>
      </c>
      <c r="K86" s="26" t="str">
        <f>データ!CW6</f>
        <v>【51.30】</v>
      </c>
      <c r="L86" s="26" t="str">
        <f>データ!DH6</f>
        <v>【86.22】</v>
      </c>
      <c r="M86" s="26" t="s">
        <v>44</v>
      </c>
      <c r="N86" s="26" t="s">
        <v>44</v>
      </c>
      <c r="O86" s="26" t="str">
        <f>データ!EO6</f>
        <v>【0.02】</v>
      </c>
    </row>
  </sheetData>
  <sheetProtection algorithmName="SHA-512" hashValue="CTU9Y7j3/ZxRcLUr9nr+Fl7YYBE60mFEOyM2daKvNuixBchV0+8e5AvtCuG2Ot0McZNvd3secLqO/ySYUJiDeg==" saltValue="KAb6mnJusN16U4Q/zb63HQ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5" x14ac:dyDescent="0.2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7" t="s">
        <v>54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56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2">
      <c r="A4" s="28" t="s">
        <v>57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58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59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61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65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66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67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68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2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2">
      <c r="A6" s="28" t="s">
        <v>97</v>
      </c>
      <c r="B6" s="33">
        <f>B7</f>
        <v>2019</v>
      </c>
      <c r="C6" s="33">
        <f t="shared" ref="C6:X6" si="3">C7</f>
        <v>342076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広島県　福山市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0.3</v>
      </c>
      <c r="Q6" s="34">
        <f t="shared" si="3"/>
        <v>100</v>
      </c>
      <c r="R6" s="34">
        <f t="shared" si="3"/>
        <v>4320</v>
      </c>
      <c r="S6" s="34">
        <f t="shared" si="3"/>
        <v>468956</v>
      </c>
      <c r="T6" s="34">
        <f t="shared" si="3"/>
        <v>518.14</v>
      </c>
      <c r="U6" s="34">
        <f t="shared" si="3"/>
        <v>905.08</v>
      </c>
      <c r="V6" s="34">
        <f t="shared" si="3"/>
        <v>1401</v>
      </c>
      <c r="W6" s="34">
        <f t="shared" si="3"/>
        <v>0.78</v>
      </c>
      <c r="X6" s="34">
        <f t="shared" si="3"/>
        <v>1796.15</v>
      </c>
      <c r="Y6" s="35">
        <f>IF(Y7="",NA(),Y7)</f>
        <v>108.82</v>
      </c>
      <c r="Z6" s="35">
        <f t="shared" ref="Z6:AH6" si="4">IF(Z7="",NA(),Z7)</f>
        <v>109.56</v>
      </c>
      <c r="AA6" s="35">
        <f t="shared" si="4"/>
        <v>100.06</v>
      </c>
      <c r="AB6" s="35">
        <f t="shared" si="4"/>
        <v>100.04</v>
      </c>
      <c r="AC6" s="35">
        <f t="shared" si="4"/>
        <v>100.08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42.93</v>
      </c>
      <c r="BG6" s="35">
        <f t="shared" ref="BG6:BO6" si="7">IF(BG7="",NA(),BG7)</f>
        <v>38.11</v>
      </c>
      <c r="BH6" s="35">
        <f t="shared" si="7"/>
        <v>35.51</v>
      </c>
      <c r="BI6" s="35">
        <f t="shared" si="7"/>
        <v>8.9</v>
      </c>
      <c r="BJ6" s="35">
        <f t="shared" si="7"/>
        <v>8.3000000000000007</v>
      </c>
      <c r="BK6" s="35">
        <f t="shared" si="7"/>
        <v>979.89</v>
      </c>
      <c r="BL6" s="35">
        <f t="shared" si="7"/>
        <v>1051.43</v>
      </c>
      <c r="BM6" s="35">
        <f t="shared" si="7"/>
        <v>982.29</v>
      </c>
      <c r="BN6" s="35">
        <f t="shared" si="7"/>
        <v>789.46</v>
      </c>
      <c r="BO6" s="35">
        <f t="shared" si="7"/>
        <v>826.83</v>
      </c>
      <c r="BP6" s="34" t="str">
        <f>IF(BP7="","",IF(BP7="-","【-】","【"&amp;SUBSTITUTE(TEXT(BP7,"#,##0.00"),"-","△")&amp;"】"))</f>
        <v>【765.47】</v>
      </c>
      <c r="BQ6" s="35">
        <f>IF(BQ7="",NA(),BQ7)</f>
        <v>126.91</v>
      </c>
      <c r="BR6" s="35">
        <f t="shared" ref="BR6:BZ6" si="8">IF(BR7="",NA(),BR7)</f>
        <v>131.65</v>
      </c>
      <c r="BS6" s="35">
        <f t="shared" si="8"/>
        <v>98.07</v>
      </c>
      <c r="BT6" s="35">
        <f t="shared" si="8"/>
        <v>100</v>
      </c>
      <c r="BU6" s="35">
        <f t="shared" si="8"/>
        <v>100</v>
      </c>
      <c r="BV6" s="35">
        <f t="shared" si="8"/>
        <v>41.34</v>
      </c>
      <c r="BW6" s="35">
        <f t="shared" si="8"/>
        <v>40.06</v>
      </c>
      <c r="BX6" s="35">
        <f t="shared" si="8"/>
        <v>41.25</v>
      </c>
      <c r="BY6" s="35">
        <f t="shared" si="8"/>
        <v>57.77</v>
      </c>
      <c r="BZ6" s="35">
        <f t="shared" si="8"/>
        <v>57.31</v>
      </c>
      <c r="CA6" s="34" t="str">
        <f>IF(CA7="","",IF(CA7="-","【-】","【"&amp;SUBSTITUTE(TEXT(CA7,"#,##0.00"),"-","△")&amp;"】"))</f>
        <v>【59.59】</v>
      </c>
      <c r="CB6" s="35">
        <f>IF(CB7="",NA(),CB7)</f>
        <v>149.77000000000001</v>
      </c>
      <c r="CC6" s="35">
        <f t="shared" ref="CC6:CK6" si="9">IF(CC7="",NA(),CC7)</f>
        <v>146.08000000000001</v>
      </c>
      <c r="CD6" s="35">
        <f t="shared" si="9"/>
        <v>190.96</v>
      </c>
      <c r="CE6" s="35">
        <f t="shared" si="9"/>
        <v>183.09</v>
      </c>
      <c r="CF6" s="35">
        <f t="shared" si="9"/>
        <v>185.05</v>
      </c>
      <c r="CG6" s="35">
        <f t="shared" si="9"/>
        <v>357.49</v>
      </c>
      <c r="CH6" s="35">
        <f t="shared" si="9"/>
        <v>355.22</v>
      </c>
      <c r="CI6" s="35">
        <f t="shared" si="9"/>
        <v>334.48</v>
      </c>
      <c r="CJ6" s="35">
        <f t="shared" si="9"/>
        <v>274.35000000000002</v>
      </c>
      <c r="CK6" s="35">
        <f t="shared" si="9"/>
        <v>273.52</v>
      </c>
      <c r="CL6" s="34" t="str">
        <f>IF(CL7="","",IF(CL7="-","【-】","【"&amp;SUBSTITUTE(TEXT(CL7,"#,##0.00"),"-","△")&amp;"】"))</f>
        <v>【257.86】</v>
      </c>
      <c r="CM6" s="35">
        <f>IF(CM7="",NA(),CM7)</f>
        <v>41.36</v>
      </c>
      <c r="CN6" s="35">
        <f t="shared" ref="CN6:CV6" si="10">IF(CN7="",NA(),CN7)</f>
        <v>40.65</v>
      </c>
      <c r="CO6" s="35">
        <f t="shared" si="10"/>
        <v>41.78</v>
      </c>
      <c r="CP6" s="35" t="str">
        <f t="shared" si="10"/>
        <v>-</v>
      </c>
      <c r="CQ6" s="35" t="str">
        <f t="shared" si="10"/>
        <v>-</v>
      </c>
      <c r="CR6" s="35">
        <f t="shared" si="10"/>
        <v>44.69</v>
      </c>
      <c r="CS6" s="35">
        <f t="shared" si="10"/>
        <v>42.84</v>
      </c>
      <c r="CT6" s="35">
        <f t="shared" si="10"/>
        <v>40.93</v>
      </c>
      <c r="CU6" s="35">
        <f t="shared" si="10"/>
        <v>50.68</v>
      </c>
      <c r="CV6" s="35">
        <f t="shared" si="10"/>
        <v>50.14</v>
      </c>
      <c r="CW6" s="34" t="str">
        <f>IF(CW7="","",IF(CW7="-","【-】","【"&amp;SUBSTITUTE(TEXT(CW7,"#,##0.00"),"-","△")&amp;"】"))</f>
        <v>【51.30】</v>
      </c>
      <c r="CX6" s="35">
        <f>IF(CX7="",NA(),CX7)</f>
        <v>71.86</v>
      </c>
      <c r="CY6" s="35">
        <f t="shared" ref="CY6:DG6" si="11">IF(CY7="",NA(),CY7)</f>
        <v>71.040000000000006</v>
      </c>
      <c r="CZ6" s="35">
        <f t="shared" si="11"/>
        <v>73.84</v>
      </c>
      <c r="DA6" s="35">
        <f t="shared" si="11"/>
        <v>73.97</v>
      </c>
      <c r="DB6" s="35">
        <f t="shared" si="11"/>
        <v>73.66</v>
      </c>
      <c r="DC6" s="35">
        <f t="shared" si="11"/>
        <v>69.67</v>
      </c>
      <c r="DD6" s="35">
        <f t="shared" si="11"/>
        <v>66.3</v>
      </c>
      <c r="DE6" s="35">
        <f t="shared" si="11"/>
        <v>62.73</v>
      </c>
      <c r="DF6" s="35">
        <f t="shared" si="11"/>
        <v>84.86</v>
      </c>
      <c r="DG6" s="35">
        <f t="shared" si="11"/>
        <v>84.98</v>
      </c>
      <c r="DH6" s="34" t="str">
        <f>IF(DH7="","",IF(DH7="-","【-】","【"&amp;SUBSTITUTE(TEXT(DH7,"#,##0.00"),"-","△")&amp;"】"))</f>
        <v>【86.22】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0.02</v>
      </c>
      <c r="EK6" s="35">
        <f t="shared" si="14"/>
        <v>0.03</v>
      </c>
      <c r="EL6" s="34">
        <f t="shared" si="14"/>
        <v>0</v>
      </c>
      <c r="EM6" s="35">
        <f t="shared" si="14"/>
        <v>0.01</v>
      </c>
      <c r="EN6" s="35">
        <f t="shared" si="14"/>
        <v>0.02</v>
      </c>
      <c r="EO6" s="34" t="str">
        <f>IF(EO7="","",IF(EO7="-","【-】","【"&amp;SUBSTITUTE(TEXT(EO7,"#,##0.00"),"-","△")&amp;"】"))</f>
        <v>【0.02】</v>
      </c>
    </row>
    <row r="7" spans="1:145" s="36" customFormat="1" x14ac:dyDescent="0.2">
      <c r="A7" s="28"/>
      <c r="B7" s="37">
        <v>2019</v>
      </c>
      <c r="C7" s="37">
        <v>342076</v>
      </c>
      <c r="D7" s="37">
        <v>47</v>
      </c>
      <c r="E7" s="37">
        <v>17</v>
      </c>
      <c r="F7" s="37">
        <v>5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0.3</v>
      </c>
      <c r="Q7" s="38">
        <v>100</v>
      </c>
      <c r="R7" s="38">
        <v>4320</v>
      </c>
      <c r="S7" s="38">
        <v>468956</v>
      </c>
      <c r="T7" s="38">
        <v>518.14</v>
      </c>
      <c r="U7" s="38">
        <v>905.08</v>
      </c>
      <c r="V7" s="38">
        <v>1401</v>
      </c>
      <c r="W7" s="38">
        <v>0.78</v>
      </c>
      <c r="X7" s="38">
        <v>1796.15</v>
      </c>
      <c r="Y7" s="38">
        <v>108.82</v>
      </c>
      <c r="Z7" s="38">
        <v>109.56</v>
      </c>
      <c r="AA7" s="38">
        <v>100.06</v>
      </c>
      <c r="AB7" s="38">
        <v>100.04</v>
      </c>
      <c r="AC7" s="38">
        <v>100.08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42.93</v>
      </c>
      <c r="BG7" s="38">
        <v>38.11</v>
      </c>
      <c r="BH7" s="38">
        <v>35.51</v>
      </c>
      <c r="BI7" s="38">
        <v>8.9</v>
      </c>
      <c r="BJ7" s="38">
        <v>8.3000000000000007</v>
      </c>
      <c r="BK7" s="38">
        <v>979.89</v>
      </c>
      <c r="BL7" s="38">
        <v>1051.43</v>
      </c>
      <c r="BM7" s="38">
        <v>982.29</v>
      </c>
      <c r="BN7" s="38">
        <v>789.46</v>
      </c>
      <c r="BO7" s="38">
        <v>826.83</v>
      </c>
      <c r="BP7" s="38">
        <v>765.47</v>
      </c>
      <c r="BQ7" s="38">
        <v>126.91</v>
      </c>
      <c r="BR7" s="38">
        <v>131.65</v>
      </c>
      <c r="BS7" s="38">
        <v>98.07</v>
      </c>
      <c r="BT7" s="38">
        <v>100</v>
      </c>
      <c r="BU7" s="38">
        <v>100</v>
      </c>
      <c r="BV7" s="38">
        <v>41.34</v>
      </c>
      <c r="BW7" s="38">
        <v>40.06</v>
      </c>
      <c r="BX7" s="38">
        <v>41.25</v>
      </c>
      <c r="BY7" s="38">
        <v>57.77</v>
      </c>
      <c r="BZ7" s="38">
        <v>57.31</v>
      </c>
      <c r="CA7" s="38">
        <v>59.59</v>
      </c>
      <c r="CB7" s="38">
        <v>149.77000000000001</v>
      </c>
      <c r="CC7" s="38">
        <v>146.08000000000001</v>
      </c>
      <c r="CD7" s="38">
        <v>190.96</v>
      </c>
      <c r="CE7" s="38">
        <v>183.09</v>
      </c>
      <c r="CF7" s="38">
        <v>185.05</v>
      </c>
      <c r="CG7" s="38">
        <v>357.49</v>
      </c>
      <c r="CH7" s="38">
        <v>355.22</v>
      </c>
      <c r="CI7" s="38">
        <v>334.48</v>
      </c>
      <c r="CJ7" s="38">
        <v>274.35000000000002</v>
      </c>
      <c r="CK7" s="38">
        <v>273.52</v>
      </c>
      <c r="CL7" s="38">
        <v>257.86</v>
      </c>
      <c r="CM7" s="38">
        <v>41.36</v>
      </c>
      <c r="CN7" s="38">
        <v>40.65</v>
      </c>
      <c r="CO7" s="38">
        <v>41.78</v>
      </c>
      <c r="CP7" s="38" t="s">
        <v>104</v>
      </c>
      <c r="CQ7" s="38" t="s">
        <v>104</v>
      </c>
      <c r="CR7" s="38">
        <v>44.69</v>
      </c>
      <c r="CS7" s="38">
        <v>42.84</v>
      </c>
      <c r="CT7" s="38">
        <v>40.93</v>
      </c>
      <c r="CU7" s="38">
        <v>50.68</v>
      </c>
      <c r="CV7" s="38">
        <v>50.14</v>
      </c>
      <c r="CW7" s="38">
        <v>51.3</v>
      </c>
      <c r="CX7" s="38">
        <v>71.86</v>
      </c>
      <c r="CY7" s="38">
        <v>71.040000000000006</v>
      </c>
      <c r="CZ7" s="38">
        <v>73.84</v>
      </c>
      <c r="DA7" s="38">
        <v>73.97</v>
      </c>
      <c r="DB7" s="38">
        <v>73.66</v>
      </c>
      <c r="DC7" s="38">
        <v>69.67</v>
      </c>
      <c r="DD7" s="38">
        <v>66.3</v>
      </c>
      <c r="DE7" s="38">
        <v>62.73</v>
      </c>
      <c r="DF7" s="38">
        <v>84.86</v>
      </c>
      <c r="DG7" s="38">
        <v>84.98</v>
      </c>
      <c r="DH7" s="38">
        <v>86.22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0.02</v>
      </c>
      <c r="EK7" s="38">
        <v>0.03</v>
      </c>
      <c r="EL7" s="38">
        <v>0</v>
      </c>
      <c r="EM7" s="38">
        <v>0.01</v>
      </c>
      <c r="EN7" s="38">
        <v>0.02</v>
      </c>
      <c r="EO7" s="38">
        <v>0.02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48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5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2">
      <c r="B12">
        <v>1</v>
      </c>
      <c r="C12">
        <v>1</v>
      </c>
      <c r="D12">
        <v>1</v>
      </c>
      <c r="E12">
        <v>1</v>
      </c>
      <c r="F12">
        <v>1</v>
      </c>
      <c r="G12" t="s">
        <v>112</v>
      </c>
    </row>
    <row r="13" spans="1:145" x14ac:dyDescent="0.2">
      <c r="B13" t="s">
        <v>113</v>
      </c>
      <c r="C13" t="s">
        <v>113</v>
      </c>
      <c r="D13" t="s">
        <v>113</v>
      </c>
      <c r="E13" t="s">
        <v>113</v>
      </c>
      <c r="F13" t="s">
        <v>114</v>
      </c>
      <c r="G13" t="s">
        <v>115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有田</cp:lastModifiedBy>
  <cp:lastPrinted>2021-01-28T09:19:36Z</cp:lastPrinted>
  <dcterms:created xsi:type="dcterms:W3CDTF">2020-12-04T03:07:17Z</dcterms:created>
  <dcterms:modified xsi:type="dcterms:W3CDTF">2021-01-28T09:19:38Z</dcterms:modified>
  <cp:category/>
</cp:coreProperties>
</file>