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2県関係等照会回答\030114 公営企業に係る経営比較分析表（令和元年度決算）の分析等\030　提出用に修正後\"/>
    </mc:Choice>
  </mc:AlternateContent>
  <workbookProtection workbookAlgorithmName="SHA-512" workbookHashValue="EauTaAy+Hcgq/gdrSUJsSL9WY6C+xTc9oXf4dW+AEaJq5DgD0ZPgfIm1RYHightlXxPttVJUPLM/4+gvzU+HXA==" workbookSaltValue="9bnMJmuLYqu5PFIlG3hORg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5" l="1"/>
  <c r="AN30" i="4" s="1"/>
  <c r="DT7" i="5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MA53" i="4" s="1"/>
  <c r="BY7" i="5"/>
  <c r="BX7" i="5"/>
  <c r="BW7" i="5"/>
  <c r="BV7" i="5"/>
  <c r="JC53" i="4" s="1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N52" i="4" s="1"/>
  <c r="AU7" i="5"/>
  <c r="AS7" i="5"/>
  <c r="AR7" i="5"/>
  <c r="AQ7" i="5"/>
  <c r="FX32" i="4" s="1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HX10" i="4" s="1"/>
  <c r="U7" i="5"/>
  <c r="T7" i="5"/>
  <c r="S7" i="5"/>
  <c r="R7" i="5"/>
  <c r="Q7" i="5"/>
  <c r="P7" i="5"/>
  <c r="O7" i="5"/>
  <c r="N7" i="5"/>
  <c r="FJ8" i="4" s="1"/>
  <c r="M7" i="5"/>
  <c r="L7" i="5"/>
  <c r="K7" i="5"/>
  <c r="J7" i="5"/>
  <c r="B8" i="4" s="1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L88" i="4" s="1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K88" i="4"/>
  <c r="H88" i="4"/>
  <c r="G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KP76" i="4"/>
  <c r="HA76" i="4"/>
  <c r="CV76" i="4"/>
  <c r="AG76" i="4"/>
  <c r="CV67" i="4"/>
  <c r="LH53" i="4"/>
  <c r="KO53" i="4"/>
  <c r="JV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U52" i="4"/>
  <c r="JV51" i="4"/>
  <c r="FE51" i="4"/>
  <c r="AN51" i="4"/>
  <c r="MA32" i="4"/>
  <c r="LH32" i="4"/>
  <c r="KO32" i="4"/>
  <c r="JV32" i="4"/>
  <c r="JC32" i="4"/>
  <c r="HJ32" i="4"/>
  <c r="GQ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JV30" i="4"/>
  <c r="FE30" i="4"/>
  <c r="LJ10" i="4"/>
  <c r="JQ10" i="4"/>
  <c r="DU10" i="4"/>
  <c r="CF10" i="4"/>
  <c r="B10" i="4"/>
  <c r="LJ8" i="4"/>
  <c r="JQ8" i="4"/>
  <c r="HX8" i="4"/>
  <c r="DU8" i="4"/>
  <c r="CF8" i="4"/>
  <c r="AQ8" i="4"/>
  <c r="B6" i="4"/>
  <c r="BZ76" i="4" l="1"/>
  <c r="MA51" i="4"/>
  <c r="MI76" i="4"/>
  <c r="HJ51" i="4"/>
  <c r="MA30" i="4"/>
  <c r="CS30" i="4"/>
  <c r="IT76" i="4"/>
  <c r="CS51" i="4"/>
  <c r="HJ30" i="4"/>
  <c r="D11" i="5"/>
  <c r="E11" i="5"/>
  <c r="B11" i="5"/>
  <c r="R76" i="4" l="1"/>
  <c r="JC51" i="4"/>
  <c r="U30" i="4"/>
  <c r="KA76" i="4"/>
  <c r="EL51" i="4"/>
  <c r="JC30" i="4"/>
  <c r="GL76" i="4"/>
  <c r="U51" i="4"/>
  <c r="EL30" i="4"/>
  <c r="HP76" i="4"/>
  <c r="BG51" i="4"/>
  <c r="FX30" i="4"/>
  <c r="FX51" i="4"/>
  <c r="KO30" i="4"/>
  <c r="BG30" i="4"/>
  <c r="LE76" i="4"/>
  <c r="AV76" i="4"/>
  <c r="KO51" i="4"/>
  <c r="BZ30" i="4"/>
  <c r="IE76" i="4"/>
  <c r="BK76" i="4"/>
  <c r="LH51" i="4"/>
  <c r="LT76" i="4"/>
  <c r="GQ51" i="4"/>
  <c r="LH30" i="4"/>
  <c r="BZ51" i="4"/>
  <c r="GQ30" i="4"/>
</calcChain>
</file>

<file path=xl/sharedStrings.xml><?xml version="1.0" encoding="utf-8"?>
<sst xmlns="http://schemas.openxmlformats.org/spreadsheetml/2006/main" count="278" uniqueCount="135">
  <si>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</si>
  <si>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</si>
  <si>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</si>
  <si>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</si>
  <si>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</si>
  <si>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</si>
  <si>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</si>
  <si>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</si>
  <si>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</si>
  <si>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</si>
  <si>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</si>
  <si>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</si>
  <si>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</si>
  <si>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</si>
  <si>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</si>
  <si>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</si>
  <si>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</si>
  <si>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</si>
  <si>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</si>
  <si>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</si>
  <si>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</si>
  <si>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</si>
  <si>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</si>
  <si>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</si>
  <si>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</si>
  <si>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</si>
  <si>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</si>
  <si>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</si>
  <si>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</si>
  <si>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</si>
  <si>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</si>
  <si>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</si>
  <si>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</si>
  <si>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</si>
  <si>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</si>
  <si>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</si>
  <si>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</si>
  <si>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</si>
  <si>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</si>
  <si>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</si>
  <si>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</si>
  <si>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</si>
  <si>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</si>
  <si>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</si>
  <si>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</si>
  <si>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</si>
  <si>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</si>
  <si>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</si>
  <si>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</si>
  <si>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</si>
  <si>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</si>
  <si>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</si>
  <si>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</si>
  <si>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</si>
  <si>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</si>
  <si>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</si>
  <si>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</si>
  <si>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</si>
  <si>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</si>
  <si>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</si>
  <si>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</si>
  <si>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</si>
  <si>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</si>
  <si>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</si>
  <si>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</si>
  <si>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</si>
  <si>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</si>
  <si>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</si>
  <si>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</si>
  <si>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</si>
  <si>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</si>
  <si>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</si>
  <si>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</si>
  <si>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</si>
  <si>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</si>
  <si>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</si>
  <si>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</si>
  <si>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</si>
  <si>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</si>
  <si>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</si>
  <si>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</si>
  <si>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</si>
  <si>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</si>
  <si>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</si>
  <si>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</si>
  <si>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</si>
  <si>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</si>
  <si>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</si>
  <si>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</si>
  <si>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</si>
  <si>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</si>
  <si>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</si>
  <si>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</si>
  <si>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</si>
  <si>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</si>
  <si>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</si>
  <si>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</si>
  <si>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</si>
  <si>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</si>
  <si>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</si>
  <si>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</si>
  <si>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</si>
  <si>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</si>
  <si>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</si>
  <si>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当該値(N-2)</t>
    <phoneticPr fontId="5"/>
  </si>
  <si>
    <t>当該値(N)</t>
    <phoneticPr fontId="5"/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</si>
  <si>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</si>
  <si>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</si>
  <si>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</si>
  <si>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</si>
  <si>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</si>
  <si>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</si>
  <si>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</si>
  <si>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</si>
  <si>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新尾道駅南駐車場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</si>
  <si>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</si>
  <si>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</si>
  <si>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</si>
  <si>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</si>
  <si>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</si>
  <si>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</si>
  <si>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</si>
  <si>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</si>
  <si>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</si>
  <si>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</si>
  <si>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</si>
  <si>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</si>
  <si>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</si>
  <si>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</si>
  <si>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</si>
  <si>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</si>
  <si>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</si>
  <si>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</si>
  <si>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新尾道駅南駐車場は、指定管理制度を導入した駐車場であり、今後も指定管理者を中心に経営改善につとめる。</t>
    <rPh sb="0" eb="1">
      <t>シン</t>
    </rPh>
    <rPh sb="1" eb="3">
      <t>オノミチ</t>
    </rPh>
    <rPh sb="3" eb="4">
      <t>エキ</t>
    </rPh>
    <rPh sb="4" eb="5">
      <t>ミナミ</t>
    </rPh>
    <rPh sb="5" eb="8">
      <t>チュウシャジョウ</t>
    </rPh>
    <rPh sb="10" eb="12">
      <t>シテイ</t>
    </rPh>
    <rPh sb="12" eb="14">
      <t>カンリ</t>
    </rPh>
    <rPh sb="14" eb="16">
      <t>セイド</t>
    </rPh>
    <rPh sb="17" eb="19">
      <t>ドウニュウ</t>
    </rPh>
    <rPh sb="21" eb="24">
      <t>チュウシャジョウ</t>
    </rPh>
    <rPh sb="28" eb="30">
      <t>コンゴ</t>
    </rPh>
    <rPh sb="31" eb="33">
      <t>シテイ</t>
    </rPh>
    <rPh sb="33" eb="36">
      <t>カンリシャ</t>
    </rPh>
    <rPh sb="37" eb="39">
      <t>チュウシン</t>
    </rPh>
    <rPh sb="40" eb="42">
      <t>ケイエイ</t>
    </rPh>
    <rPh sb="42" eb="44">
      <t>カイゼン</t>
    </rPh>
    <phoneticPr fontId="5"/>
  </si>
  <si>
    <t>新型コロナウイルス感染症の影響によるJR乗降客減少により、利用が低迷した。</t>
    <rPh sb="0" eb="2">
      <t>シンガタ</t>
    </rPh>
    <rPh sb="9" eb="12">
      <t>カンセンショウ</t>
    </rPh>
    <rPh sb="13" eb="15">
      <t>エイキョウ</t>
    </rPh>
    <rPh sb="20" eb="23">
      <t>ジョウコウキャク</t>
    </rPh>
    <rPh sb="23" eb="25">
      <t>ゲンショウ</t>
    </rPh>
    <rPh sb="29" eb="31">
      <t>リヨウ</t>
    </rPh>
    <rPh sb="32" eb="34">
      <t>テイメイ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</si>
</sst>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935</c:v>
                </c:pt>
                <c:pt idx="1">
                  <c:v>1361.4</c:v>
                </c:pt>
                <c:pt idx="2">
                  <c:v>3387.7</c:v>
                </c:pt>
                <c:pt idx="3">
                  <c:v>993.5</c:v>
                </c:pt>
                <c:pt idx="4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8E-4C17-8549-EF61977E1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419.4</c:v>
                </c:pt>
                <c:pt idx="1">
                  <c:v>371</c:v>
                </c:pt>
                <c:pt idx="2">
                  <c:v>509.2</c:v>
                </c:pt>
                <c:pt idx="3">
                  <c:v>378.1</c:v>
                </c:pt>
                <c:pt idx="4">
                  <c:v>756.6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8E-4C17-8549-EF61977E1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23-48D0-8BA8-E2C7D0128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70.5</c:v>
                </c:pt>
                <c:pt idx="1">
                  <c:v>59.2</c:v>
                </c:pt>
                <c:pt idx="2">
                  <c:v>62.4</c:v>
                </c:pt>
                <c:pt idx="3">
                  <c:v>83.1</c:v>
                </c:pt>
                <c:pt idx="4">
                  <c:v>54.7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3-48D0-8BA8-E2C7D0128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D89-49B0-ADB8-B04DAF5AA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89-49B0-ADB8-B04DAF5AA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CE2-483B-949E-EB122870B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E2-483B-949E-EB122870B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478-8EA6-AFCB2F903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3.2</c:v>
                </c:pt>
                <c:pt idx="1">
                  <c:v>2.9</c:v>
                </c:pt>
                <c:pt idx="2">
                  <c:v>6</c:v>
                </c:pt>
                <c:pt idx="3">
                  <c:v>3.8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04-4478-8EA6-AFCB2F9030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01-4446-92B8-EED9AB2A5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22</c:v>
                </c:pt>
                <c:pt idx="1">
                  <c:v>16</c:v>
                </c:pt>
                <c:pt idx="2">
                  <c:v>21</c:v>
                </c:pt>
                <c:pt idx="3">
                  <c:v>17</c:v>
                </c:pt>
                <c:pt idx="4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01-4446-92B8-EED9AB2A5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282.39999999999998</c:v>
                </c:pt>
                <c:pt idx="1">
                  <c:v>285.3</c:v>
                </c:pt>
                <c:pt idx="2">
                  <c:v>288.2</c:v>
                </c:pt>
                <c:pt idx="3">
                  <c:v>300</c:v>
                </c:pt>
                <c:pt idx="4">
                  <c:v>276.5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4-4FD3-BA52-EE1F25C4B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269</c:v>
                </c:pt>
                <c:pt idx="1">
                  <c:v>276.60000000000002</c:v>
                </c:pt>
                <c:pt idx="2">
                  <c:v>274.8</c:v>
                </c:pt>
                <c:pt idx="3">
                  <c:v>275.5</c:v>
                </c:pt>
                <c:pt idx="4">
                  <c:v>289.2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24-4FD3-BA52-EE1F25C4B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89.3</c:v>
                </c:pt>
                <c:pt idx="1">
                  <c:v>92.7</c:v>
                </c:pt>
                <c:pt idx="2">
                  <c:v>97</c:v>
                </c:pt>
                <c:pt idx="3">
                  <c:v>89.9</c:v>
                </c:pt>
                <c:pt idx="4">
                  <c:v>89.3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0-408E-BCB8-57B9B6CFE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38.200000000000003</c:v>
                </c:pt>
                <c:pt idx="1">
                  <c:v>34.6</c:v>
                </c:pt>
                <c:pt idx="2">
                  <c:v>37.6</c:v>
                </c:pt>
                <c:pt idx="3">
                  <c:v>30.2</c:v>
                </c:pt>
                <c:pt idx="4">
                  <c:v>33.9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30-408E-BCB8-57B9B6CFE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8896</c:v>
                </c:pt>
                <c:pt idx="1">
                  <c:v>9220</c:v>
                </c:pt>
                <c:pt idx="2">
                  <c:v>9843</c:v>
                </c:pt>
                <c:pt idx="3">
                  <c:v>10173</c:v>
                </c:pt>
                <c:pt idx="4">
                  <c:v>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9-4183-9604-DB1CE4DE5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6967</c:v>
                </c:pt>
                <c:pt idx="1">
                  <c:v>7138</c:v>
                </c:pt>
                <c:pt idx="2">
                  <c:v>8131</c:v>
                </c:pt>
                <c:pt idx="3">
                  <c:v>8076</c:v>
                </c:pt>
                <c:pt idx="4">
                  <c:v>8265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49-4183-9604-DB1CE4DE5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CA16" zoomScaleNormal="10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15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15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8" t="str">
        <f>データ!H6&amp;"　"&amp;データ!I6</f>
        <v>広島県尾道市　新尾道駅南駐車場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Ａ３Ｂ１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駅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778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121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広場式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30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34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150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利用料金制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131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H27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H28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H29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H30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R01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H27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H28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H29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H30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R01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H27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H28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H29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H30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R01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935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1361.4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3387.7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993.5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166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282.39999999999998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285.3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288.2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300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276.5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419.4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371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509.2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378.1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756.6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3.2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2.9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6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3.8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2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269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276.60000000000002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274.8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275.5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289.2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132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134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H27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H28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H29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H30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R01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H27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H28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H29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H30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R01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H27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H28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H29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H30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R01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>
        <f>データ!AU7</f>
        <v>0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>
        <f>データ!AV7</f>
        <v>0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>
        <f>データ!AW7</f>
        <v>0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89.3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92.7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97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89.9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89.3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8896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9220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9843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10173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9042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22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16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21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17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15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38.200000000000003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34.6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37.6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30.2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33.9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6967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7138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8131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8076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8265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133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60024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H27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H28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H29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H30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R01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H27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H28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H29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H30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R01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H27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H28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H29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H30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R01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70.5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59.2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62.4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83.1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54.7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sW8dTexlKMCfw+ZgtLG8YTnwlrmo/Aq/GFPonrjt3L5uvORZza9zP5YUQegUJWU6WvDbr0dGmRLC+EIWfRQALA==" saltValue="voeMTIwuM97E8HPCZSRaaw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100</v>
      </c>
      <c r="AK5" s="59" t="s">
        <v>101</v>
      </c>
      <c r="AL5" s="59" t="s">
        <v>102</v>
      </c>
      <c r="AM5" s="59" t="s">
        <v>103</v>
      </c>
      <c r="AN5" s="59" t="s">
        <v>93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100</v>
      </c>
      <c r="AV5" s="59" t="s">
        <v>90</v>
      </c>
      <c r="AW5" s="59" t="s">
        <v>104</v>
      </c>
      <c r="AX5" s="59" t="s">
        <v>92</v>
      </c>
      <c r="AY5" s="59" t="s">
        <v>105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89</v>
      </c>
      <c r="BG5" s="59" t="s">
        <v>101</v>
      </c>
      <c r="BH5" s="59" t="s">
        <v>104</v>
      </c>
      <c r="BI5" s="59" t="s">
        <v>106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89</v>
      </c>
      <c r="BR5" s="59" t="s">
        <v>101</v>
      </c>
      <c r="BS5" s="59" t="s">
        <v>104</v>
      </c>
      <c r="BT5" s="59" t="s">
        <v>92</v>
      </c>
      <c r="BU5" s="59" t="s">
        <v>107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101</v>
      </c>
      <c r="CD5" s="59" t="s">
        <v>102</v>
      </c>
      <c r="CE5" s="59" t="s">
        <v>92</v>
      </c>
      <c r="CF5" s="59" t="s">
        <v>93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101</v>
      </c>
      <c r="CQ5" s="59" t="s">
        <v>104</v>
      </c>
      <c r="CR5" s="59" t="s">
        <v>92</v>
      </c>
      <c r="CS5" s="59" t="s">
        <v>93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101</v>
      </c>
      <c r="DB5" s="59" t="s">
        <v>104</v>
      </c>
      <c r="DC5" s="59" t="s">
        <v>92</v>
      </c>
      <c r="DD5" s="59" t="s">
        <v>93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100</v>
      </c>
      <c r="DL5" s="59" t="s">
        <v>101</v>
      </c>
      <c r="DM5" s="59" t="s">
        <v>104</v>
      </c>
      <c r="DN5" s="59" t="s">
        <v>92</v>
      </c>
      <c r="DO5" s="59" t="s">
        <v>105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108</v>
      </c>
      <c r="B6" s="60">
        <f>B8</f>
        <v>2019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5</v>
      </c>
      <c r="H6" s="60" t="str">
        <f>SUBSTITUTE(H8,"　","")</f>
        <v>広島県尾道市</v>
      </c>
      <c r="I6" s="60" t="str">
        <f t="shared" si="1"/>
        <v>新尾道駅南駐車場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30</v>
      </c>
      <c r="S6" s="62" t="str">
        <f t="shared" si="1"/>
        <v>駅</v>
      </c>
      <c r="T6" s="62" t="str">
        <f t="shared" si="1"/>
        <v>無</v>
      </c>
      <c r="U6" s="63">
        <f t="shared" si="1"/>
        <v>778</v>
      </c>
      <c r="V6" s="63">
        <f t="shared" si="1"/>
        <v>34</v>
      </c>
      <c r="W6" s="63">
        <f t="shared" si="1"/>
        <v>150</v>
      </c>
      <c r="X6" s="62" t="str">
        <f t="shared" si="1"/>
        <v>利用料金制</v>
      </c>
      <c r="Y6" s="64">
        <f>IF(Y8="-",NA(),Y8)</f>
        <v>935</v>
      </c>
      <c r="Z6" s="64">
        <f t="shared" ref="Z6:AH6" si="2">IF(Z8="-",NA(),Z8)</f>
        <v>1361.4</v>
      </c>
      <c r="AA6" s="64">
        <f t="shared" si="2"/>
        <v>3387.7</v>
      </c>
      <c r="AB6" s="64">
        <f t="shared" si="2"/>
        <v>993.5</v>
      </c>
      <c r="AC6" s="64">
        <f t="shared" si="2"/>
        <v>166</v>
      </c>
      <c r="AD6" s="64">
        <f t="shared" si="2"/>
        <v>419.4</v>
      </c>
      <c r="AE6" s="64">
        <f t="shared" si="2"/>
        <v>371</v>
      </c>
      <c r="AF6" s="64">
        <f t="shared" si="2"/>
        <v>509.2</v>
      </c>
      <c r="AG6" s="64">
        <f t="shared" si="2"/>
        <v>378.1</v>
      </c>
      <c r="AH6" s="64">
        <f t="shared" si="2"/>
        <v>756.6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3.2</v>
      </c>
      <c r="AP6" s="64">
        <f t="shared" si="3"/>
        <v>2.9</v>
      </c>
      <c r="AQ6" s="64">
        <f t="shared" si="3"/>
        <v>6</v>
      </c>
      <c r="AR6" s="64">
        <f t="shared" si="3"/>
        <v>3.8</v>
      </c>
      <c r="AS6" s="64">
        <f t="shared" si="3"/>
        <v>2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22</v>
      </c>
      <c r="BA6" s="65">
        <f t="shared" si="4"/>
        <v>16</v>
      </c>
      <c r="BB6" s="65">
        <f t="shared" si="4"/>
        <v>21</v>
      </c>
      <c r="BC6" s="65">
        <f t="shared" si="4"/>
        <v>17</v>
      </c>
      <c r="BD6" s="65">
        <f t="shared" si="4"/>
        <v>15</v>
      </c>
      <c r="BE6" s="63" t="str">
        <f>IF(BE8="-","",IF(BE8="-","【-】","【"&amp;SUBSTITUTE(TEXT(BE8,"#,##0"),"-","△")&amp;"】"))</f>
        <v>【17】</v>
      </c>
      <c r="BF6" s="64">
        <f>IF(BF8="-",NA(),BF8)</f>
        <v>89.3</v>
      </c>
      <c r="BG6" s="64">
        <f t="shared" ref="BG6:BO6" si="5">IF(BG8="-",NA(),BG8)</f>
        <v>92.7</v>
      </c>
      <c r="BH6" s="64">
        <f t="shared" si="5"/>
        <v>97</v>
      </c>
      <c r="BI6" s="64">
        <f t="shared" si="5"/>
        <v>89.9</v>
      </c>
      <c r="BJ6" s="64">
        <f t="shared" si="5"/>
        <v>89.3</v>
      </c>
      <c r="BK6" s="64">
        <f t="shared" si="5"/>
        <v>38.200000000000003</v>
      </c>
      <c r="BL6" s="64">
        <f t="shared" si="5"/>
        <v>34.6</v>
      </c>
      <c r="BM6" s="64">
        <f t="shared" si="5"/>
        <v>37.6</v>
      </c>
      <c r="BN6" s="64">
        <f t="shared" si="5"/>
        <v>30.2</v>
      </c>
      <c r="BO6" s="64">
        <f t="shared" si="5"/>
        <v>33.9</v>
      </c>
      <c r="BP6" s="61" t="str">
        <f>IF(BP8="-","",IF(BP8="-","【-】","【"&amp;SUBSTITUTE(TEXT(BP8,"#,##0.0"),"-","△")&amp;"】"))</f>
        <v>【20.8】</v>
      </c>
      <c r="BQ6" s="65">
        <f>IF(BQ8="-",NA(),BQ8)</f>
        <v>8896</v>
      </c>
      <c r="BR6" s="65">
        <f t="shared" ref="BR6:BZ6" si="6">IF(BR8="-",NA(),BR8)</f>
        <v>9220</v>
      </c>
      <c r="BS6" s="65">
        <f t="shared" si="6"/>
        <v>9843</v>
      </c>
      <c r="BT6" s="65">
        <f t="shared" si="6"/>
        <v>10173</v>
      </c>
      <c r="BU6" s="65">
        <f t="shared" si="6"/>
        <v>9042</v>
      </c>
      <c r="BV6" s="65">
        <f t="shared" si="6"/>
        <v>6967</v>
      </c>
      <c r="BW6" s="65">
        <f t="shared" si="6"/>
        <v>7138</v>
      </c>
      <c r="BX6" s="65">
        <f t="shared" si="6"/>
        <v>8131</v>
      </c>
      <c r="BY6" s="65">
        <f t="shared" si="6"/>
        <v>8076</v>
      </c>
      <c r="BZ6" s="65">
        <f t="shared" si="6"/>
        <v>8265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109</v>
      </c>
      <c r="CM6" s="63">
        <f t="shared" ref="CM6:CN6" si="7">CM8</f>
        <v>60024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109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70.5</v>
      </c>
      <c r="DF6" s="64">
        <f t="shared" si="8"/>
        <v>59.2</v>
      </c>
      <c r="DG6" s="64">
        <f t="shared" si="8"/>
        <v>62.4</v>
      </c>
      <c r="DH6" s="64">
        <f t="shared" si="8"/>
        <v>83.1</v>
      </c>
      <c r="DI6" s="64">
        <f t="shared" si="8"/>
        <v>54.7</v>
      </c>
      <c r="DJ6" s="61" t="str">
        <f>IF(DJ8="-","",IF(DJ8="-","【-】","【"&amp;SUBSTITUTE(TEXT(DJ8,"#,##0.0"),"-","△")&amp;"】"))</f>
        <v>【425.4】</v>
      </c>
      <c r="DK6" s="64">
        <f>IF(DK8="-",NA(),DK8)</f>
        <v>282.39999999999998</v>
      </c>
      <c r="DL6" s="64">
        <f t="shared" ref="DL6:DT6" si="9">IF(DL8="-",NA(),DL8)</f>
        <v>285.3</v>
      </c>
      <c r="DM6" s="64">
        <f t="shared" si="9"/>
        <v>288.2</v>
      </c>
      <c r="DN6" s="64">
        <f t="shared" si="9"/>
        <v>300</v>
      </c>
      <c r="DO6" s="64">
        <f t="shared" si="9"/>
        <v>276.5</v>
      </c>
      <c r="DP6" s="64">
        <f t="shared" si="9"/>
        <v>269</v>
      </c>
      <c r="DQ6" s="64">
        <f t="shared" si="9"/>
        <v>276.60000000000002</v>
      </c>
      <c r="DR6" s="64">
        <f t="shared" si="9"/>
        <v>274.8</v>
      </c>
      <c r="DS6" s="64">
        <f t="shared" si="9"/>
        <v>275.5</v>
      </c>
      <c r="DT6" s="64">
        <f t="shared" si="9"/>
        <v>289.2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110</v>
      </c>
      <c r="B7" s="60">
        <f t="shared" ref="B7:X7" si="10">B8</f>
        <v>2019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5</v>
      </c>
      <c r="H7" s="60" t="str">
        <f t="shared" si="10"/>
        <v>広島県　尾道市</v>
      </c>
      <c r="I7" s="60" t="str">
        <f t="shared" si="10"/>
        <v>新尾道駅南駐車場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30</v>
      </c>
      <c r="S7" s="62" t="str">
        <f t="shared" si="10"/>
        <v>駅</v>
      </c>
      <c r="T7" s="62" t="str">
        <f t="shared" si="10"/>
        <v>無</v>
      </c>
      <c r="U7" s="63">
        <f t="shared" si="10"/>
        <v>778</v>
      </c>
      <c r="V7" s="63">
        <f t="shared" si="10"/>
        <v>34</v>
      </c>
      <c r="W7" s="63">
        <f t="shared" si="10"/>
        <v>150</v>
      </c>
      <c r="X7" s="62" t="str">
        <f t="shared" si="10"/>
        <v>利用料金制</v>
      </c>
      <c r="Y7" s="64">
        <f>Y8</f>
        <v>935</v>
      </c>
      <c r="Z7" s="64">
        <f t="shared" ref="Z7:AH7" si="11">Z8</f>
        <v>1361.4</v>
      </c>
      <c r="AA7" s="64">
        <f t="shared" si="11"/>
        <v>3387.7</v>
      </c>
      <c r="AB7" s="64">
        <f t="shared" si="11"/>
        <v>993.5</v>
      </c>
      <c r="AC7" s="64">
        <f t="shared" si="11"/>
        <v>166</v>
      </c>
      <c r="AD7" s="64">
        <f t="shared" si="11"/>
        <v>419.4</v>
      </c>
      <c r="AE7" s="64">
        <f t="shared" si="11"/>
        <v>371</v>
      </c>
      <c r="AF7" s="64">
        <f t="shared" si="11"/>
        <v>509.2</v>
      </c>
      <c r="AG7" s="64">
        <f t="shared" si="11"/>
        <v>378.1</v>
      </c>
      <c r="AH7" s="64">
        <f t="shared" si="11"/>
        <v>756.6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3.2</v>
      </c>
      <c r="AP7" s="64">
        <f t="shared" si="12"/>
        <v>2.9</v>
      </c>
      <c r="AQ7" s="64">
        <f t="shared" si="12"/>
        <v>6</v>
      </c>
      <c r="AR7" s="64">
        <f t="shared" si="12"/>
        <v>3.8</v>
      </c>
      <c r="AS7" s="64">
        <f t="shared" si="12"/>
        <v>2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22</v>
      </c>
      <c r="BA7" s="65">
        <f t="shared" si="13"/>
        <v>16</v>
      </c>
      <c r="BB7" s="65">
        <f t="shared" si="13"/>
        <v>21</v>
      </c>
      <c r="BC7" s="65">
        <f t="shared" si="13"/>
        <v>17</v>
      </c>
      <c r="BD7" s="65">
        <f t="shared" si="13"/>
        <v>15</v>
      </c>
      <c r="BE7" s="63"/>
      <c r="BF7" s="64">
        <f>BF8</f>
        <v>89.3</v>
      </c>
      <c r="BG7" s="64">
        <f t="shared" ref="BG7:BO7" si="14">BG8</f>
        <v>92.7</v>
      </c>
      <c r="BH7" s="64">
        <f t="shared" si="14"/>
        <v>97</v>
      </c>
      <c r="BI7" s="64">
        <f t="shared" si="14"/>
        <v>89.9</v>
      </c>
      <c r="BJ7" s="64">
        <f t="shared" si="14"/>
        <v>89.3</v>
      </c>
      <c r="BK7" s="64">
        <f t="shared" si="14"/>
        <v>38.200000000000003</v>
      </c>
      <c r="BL7" s="64">
        <f t="shared" si="14"/>
        <v>34.6</v>
      </c>
      <c r="BM7" s="64">
        <f t="shared" si="14"/>
        <v>37.6</v>
      </c>
      <c r="BN7" s="64">
        <f t="shared" si="14"/>
        <v>30.2</v>
      </c>
      <c r="BO7" s="64">
        <f t="shared" si="14"/>
        <v>33.9</v>
      </c>
      <c r="BP7" s="61"/>
      <c r="BQ7" s="65">
        <f>BQ8</f>
        <v>8896</v>
      </c>
      <c r="BR7" s="65">
        <f t="shared" ref="BR7:BZ7" si="15">BR8</f>
        <v>9220</v>
      </c>
      <c r="BS7" s="65">
        <f t="shared" si="15"/>
        <v>9843</v>
      </c>
      <c r="BT7" s="65">
        <f t="shared" si="15"/>
        <v>10173</v>
      </c>
      <c r="BU7" s="65">
        <f t="shared" si="15"/>
        <v>9042</v>
      </c>
      <c r="BV7" s="65">
        <f t="shared" si="15"/>
        <v>6967</v>
      </c>
      <c r="BW7" s="65">
        <f t="shared" si="15"/>
        <v>7138</v>
      </c>
      <c r="BX7" s="65">
        <f t="shared" si="15"/>
        <v>8131</v>
      </c>
      <c r="BY7" s="65">
        <f t="shared" si="15"/>
        <v>8076</v>
      </c>
      <c r="BZ7" s="65">
        <f t="shared" si="15"/>
        <v>8265</v>
      </c>
      <c r="CA7" s="63"/>
      <c r="CB7" s="64" t="s">
        <v>111</v>
      </c>
      <c r="CC7" s="64" t="s">
        <v>111</v>
      </c>
      <c r="CD7" s="64" t="s">
        <v>111</v>
      </c>
      <c r="CE7" s="64" t="s">
        <v>111</v>
      </c>
      <c r="CF7" s="64" t="s">
        <v>111</v>
      </c>
      <c r="CG7" s="64" t="s">
        <v>111</v>
      </c>
      <c r="CH7" s="64" t="s">
        <v>111</v>
      </c>
      <c r="CI7" s="64" t="s">
        <v>111</v>
      </c>
      <c r="CJ7" s="64" t="s">
        <v>111</v>
      </c>
      <c r="CK7" s="64" t="s">
        <v>112</v>
      </c>
      <c r="CL7" s="61"/>
      <c r="CM7" s="63">
        <f>CM8</f>
        <v>60024</v>
      </c>
      <c r="CN7" s="63">
        <f>CN8</f>
        <v>0</v>
      </c>
      <c r="CO7" s="64" t="s">
        <v>111</v>
      </c>
      <c r="CP7" s="64" t="s">
        <v>111</v>
      </c>
      <c r="CQ7" s="64" t="s">
        <v>111</v>
      </c>
      <c r="CR7" s="64" t="s">
        <v>111</v>
      </c>
      <c r="CS7" s="64" t="s">
        <v>111</v>
      </c>
      <c r="CT7" s="64" t="s">
        <v>111</v>
      </c>
      <c r="CU7" s="64" t="s">
        <v>111</v>
      </c>
      <c r="CV7" s="64" t="s">
        <v>111</v>
      </c>
      <c r="CW7" s="64" t="s">
        <v>111</v>
      </c>
      <c r="CX7" s="64" t="s">
        <v>112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70.5</v>
      </c>
      <c r="DF7" s="64">
        <f t="shared" si="16"/>
        <v>59.2</v>
      </c>
      <c r="DG7" s="64">
        <f t="shared" si="16"/>
        <v>62.4</v>
      </c>
      <c r="DH7" s="64">
        <f t="shared" si="16"/>
        <v>83.1</v>
      </c>
      <c r="DI7" s="64">
        <f t="shared" si="16"/>
        <v>54.7</v>
      </c>
      <c r="DJ7" s="61"/>
      <c r="DK7" s="64">
        <f>DK8</f>
        <v>282.39999999999998</v>
      </c>
      <c r="DL7" s="64">
        <f t="shared" ref="DL7:DT7" si="17">DL8</f>
        <v>285.3</v>
      </c>
      <c r="DM7" s="64">
        <f t="shared" si="17"/>
        <v>288.2</v>
      </c>
      <c r="DN7" s="64">
        <f t="shared" si="17"/>
        <v>300</v>
      </c>
      <c r="DO7" s="64">
        <f t="shared" si="17"/>
        <v>276.5</v>
      </c>
      <c r="DP7" s="64">
        <f t="shared" si="17"/>
        <v>269</v>
      </c>
      <c r="DQ7" s="64">
        <f t="shared" si="17"/>
        <v>276.60000000000002</v>
      </c>
      <c r="DR7" s="64">
        <f t="shared" si="17"/>
        <v>274.8</v>
      </c>
      <c r="DS7" s="64">
        <f t="shared" si="17"/>
        <v>275.5</v>
      </c>
      <c r="DT7" s="64">
        <f t="shared" si="17"/>
        <v>289.2</v>
      </c>
      <c r="DU7" s="61"/>
    </row>
    <row r="8" spans="1:125" s="66" customFormat="1" x14ac:dyDescent="0.15">
      <c r="A8" s="49"/>
      <c r="B8" s="67">
        <v>2019</v>
      </c>
      <c r="C8" s="67">
        <v>342050</v>
      </c>
      <c r="D8" s="67">
        <v>47</v>
      </c>
      <c r="E8" s="67">
        <v>14</v>
      </c>
      <c r="F8" s="67">
        <v>0</v>
      </c>
      <c r="G8" s="67">
        <v>5</v>
      </c>
      <c r="H8" s="67" t="s">
        <v>113</v>
      </c>
      <c r="I8" s="67" t="s">
        <v>114</v>
      </c>
      <c r="J8" s="67" t="s">
        <v>115</v>
      </c>
      <c r="K8" s="67" t="s">
        <v>116</v>
      </c>
      <c r="L8" s="67" t="s">
        <v>117</v>
      </c>
      <c r="M8" s="67" t="s">
        <v>118</v>
      </c>
      <c r="N8" s="67" t="s">
        <v>119</v>
      </c>
      <c r="O8" s="68" t="s">
        <v>120</v>
      </c>
      <c r="P8" s="69" t="s">
        <v>121</v>
      </c>
      <c r="Q8" s="69" t="s">
        <v>122</v>
      </c>
      <c r="R8" s="70">
        <v>30</v>
      </c>
      <c r="S8" s="69" t="s">
        <v>123</v>
      </c>
      <c r="T8" s="69" t="s">
        <v>124</v>
      </c>
      <c r="U8" s="70">
        <v>778</v>
      </c>
      <c r="V8" s="70">
        <v>34</v>
      </c>
      <c r="W8" s="70">
        <v>150</v>
      </c>
      <c r="X8" s="69" t="s">
        <v>125</v>
      </c>
      <c r="Y8" s="71">
        <v>935</v>
      </c>
      <c r="Z8" s="71">
        <v>1361.4</v>
      </c>
      <c r="AA8" s="71">
        <v>3387.7</v>
      </c>
      <c r="AB8" s="71">
        <v>993.5</v>
      </c>
      <c r="AC8" s="71">
        <v>166</v>
      </c>
      <c r="AD8" s="71">
        <v>419.4</v>
      </c>
      <c r="AE8" s="71">
        <v>371</v>
      </c>
      <c r="AF8" s="71">
        <v>509.2</v>
      </c>
      <c r="AG8" s="71">
        <v>378.1</v>
      </c>
      <c r="AH8" s="71">
        <v>756.6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3.2</v>
      </c>
      <c r="AP8" s="71">
        <v>2.9</v>
      </c>
      <c r="AQ8" s="71">
        <v>6</v>
      </c>
      <c r="AR8" s="71">
        <v>3.8</v>
      </c>
      <c r="AS8" s="71">
        <v>2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22</v>
      </c>
      <c r="BA8" s="72">
        <v>16</v>
      </c>
      <c r="BB8" s="72">
        <v>21</v>
      </c>
      <c r="BC8" s="72">
        <v>17</v>
      </c>
      <c r="BD8" s="72">
        <v>15</v>
      </c>
      <c r="BE8" s="72">
        <v>17</v>
      </c>
      <c r="BF8" s="71">
        <v>89.3</v>
      </c>
      <c r="BG8" s="71">
        <v>92.7</v>
      </c>
      <c r="BH8" s="71">
        <v>97</v>
      </c>
      <c r="BI8" s="71">
        <v>89.9</v>
      </c>
      <c r="BJ8" s="71">
        <v>89.3</v>
      </c>
      <c r="BK8" s="71">
        <v>38.200000000000003</v>
      </c>
      <c r="BL8" s="71">
        <v>34.6</v>
      </c>
      <c r="BM8" s="71">
        <v>37.6</v>
      </c>
      <c r="BN8" s="71">
        <v>30.2</v>
      </c>
      <c r="BO8" s="71">
        <v>33.9</v>
      </c>
      <c r="BP8" s="68">
        <v>20.8</v>
      </c>
      <c r="BQ8" s="72">
        <v>8896</v>
      </c>
      <c r="BR8" s="72">
        <v>9220</v>
      </c>
      <c r="BS8" s="72">
        <v>9843</v>
      </c>
      <c r="BT8" s="73">
        <v>10173</v>
      </c>
      <c r="BU8" s="73">
        <v>9042</v>
      </c>
      <c r="BV8" s="72">
        <v>6967</v>
      </c>
      <c r="BW8" s="72">
        <v>7138</v>
      </c>
      <c r="BX8" s="72">
        <v>8131</v>
      </c>
      <c r="BY8" s="72">
        <v>8076</v>
      </c>
      <c r="BZ8" s="72">
        <v>8265</v>
      </c>
      <c r="CA8" s="70">
        <v>14290</v>
      </c>
      <c r="CB8" s="71" t="s">
        <v>117</v>
      </c>
      <c r="CC8" s="71" t="s">
        <v>117</v>
      </c>
      <c r="CD8" s="71" t="s">
        <v>117</v>
      </c>
      <c r="CE8" s="71" t="s">
        <v>117</v>
      </c>
      <c r="CF8" s="71" t="s">
        <v>117</v>
      </c>
      <c r="CG8" s="71" t="s">
        <v>117</v>
      </c>
      <c r="CH8" s="71" t="s">
        <v>117</v>
      </c>
      <c r="CI8" s="71" t="s">
        <v>117</v>
      </c>
      <c r="CJ8" s="71" t="s">
        <v>117</v>
      </c>
      <c r="CK8" s="71" t="s">
        <v>117</v>
      </c>
      <c r="CL8" s="68" t="s">
        <v>117</v>
      </c>
      <c r="CM8" s="70">
        <v>60024</v>
      </c>
      <c r="CN8" s="70">
        <v>0</v>
      </c>
      <c r="CO8" s="71" t="s">
        <v>117</v>
      </c>
      <c r="CP8" s="71" t="s">
        <v>117</v>
      </c>
      <c r="CQ8" s="71" t="s">
        <v>117</v>
      </c>
      <c r="CR8" s="71" t="s">
        <v>117</v>
      </c>
      <c r="CS8" s="71" t="s">
        <v>117</v>
      </c>
      <c r="CT8" s="71" t="s">
        <v>117</v>
      </c>
      <c r="CU8" s="71" t="s">
        <v>117</v>
      </c>
      <c r="CV8" s="71" t="s">
        <v>117</v>
      </c>
      <c r="CW8" s="71" t="s">
        <v>117</v>
      </c>
      <c r="CX8" s="71" t="s">
        <v>117</v>
      </c>
      <c r="CY8" s="68" t="s">
        <v>117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70.5</v>
      </c>
      <c r="DF8" s="71">
        <v>59.2</v>
      </c>
      <c r="DG8" s="71">
        <v>62.4</v>
      </c>
      <c r="DH8" s="71">
        <v>83.1</v>
      </c>
      <c r="DI8" s="71">
        <v>54.7</v>
      </c>
      <c r="DJ8" s="68">
        <v>425.4</v>
      </c>
      <c r="DK8" s="71">
        <v>282.39999999999998</v>
      </c>
      <c r="DL8" s="71">
        <v>285.3</v>
      </c>
      <c r="DM8" s="71">
        <v>288.2</v>
      </c>
      <c r="DN8" s="71">
        <v>300</v>
      </c>
      <c r="DO8" s="71">
        <v>276.5</v>
      </c>
      <c r="DP8" s="71">
        <v>269</v>
      </c>
      <c r="DQ8" s="71">
        <v>276.60000000000002</v>
      </c>
      <c r="DR8" s="71">
        <v>274.8</v>
      </c>
      <c r="DS8" s="71">
        <v>275.5</v>
      </c>
      <c r="DT8" s="71">
        <v>289.2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126</v>
      </c>
      <c r="C10" s="78" t="s">
        <v>127</v>
      </c>
      <c r="D10" s="78" t="s">
        <v>128</v>
      </c>
      <c r="E10" s="78" t="s">
        <v>129</v>
      </c>
      <c r="F10" s="78" t="s">
        <v>130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福本　真弓</cp:lastModifiedBy>
  <cp:lastPrinted>2021-01-28T07:05:35Z</cp:lastPrinted>
  <dcterms:created xsi:type="dcterms:W3CDTF">2020-12-04T03:37:36Z</dcterms:created>
  <dcterms:modified xsi:type="dcterms:W3CDTF">2021-01-28T07:05:37Z</dcterms:modified>
  <cp:category/>
</cp:coreProperties>
</file>