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120040-gesuidoseibika\000000MASTER\■調査・提出物■\003_庁内_調査メール等提出物一件_その他\R02\41 平成３１年度経営分析表\"/>
    </mc:Choice>
  </mc:AlternateContent>
  <workbookProtection workbookAlgorithmName="SHA-512" workbookHashValue="IU+lHadjG07kHV6xfG83exVKKdW8uB0/KHUhbyADOWT/TnhDuloLWE/iXt9E8lk0VRAafrzJ5xF6iaPk8KuOXw==" workbookSaltValue="vJOQ67GA/wCZ4fT6kkdMAA==" workbookSpinCount="100000" lockStructure="1"/>
  <bookViews>
    <workbookView xWindow="0" yWindow="0" windowWidth="23040" windowHeight="9384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BB8" i="4" s="1"/>
  <c r="T6" i="5"/>
  <c r="S6" i="5"/>
  <c r="R6" i="5"/>
  <c r="AD10" i="4" s="1"/>
  <c r="Q6" i="5"/>
  <c r="W10" i="4" s="1"/>
  <c r="P6" i="5"/>
  <c r="O6" i="5"/>
  <c r="N6" i="5"/>
  <c r="B10" i="4" s="1"/>
  <c r="M6" i="5"/>
  <c r="AD8" i="4" s="1"/>
  <c r="L6" i="5"/>
  <c r="K6" i="5"/>
  <c r="J6" i="5"/>
  <c r="I6" i="5"/>
  <c r="B8" i="4" s="1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BB10" i="4"/>
  <c r="AT10" i="4"/>
  <c r="AL10" i="4"/>
  <c r="P10" i="4"/>
  <c r="I10" i="4"/>
  <c r="AT8" i="4"/>
  <c r="AL8" i="4"/>
  <c r="W8" i="4"/>
  <c r="P8" i="4"/>
  <c r="I8" i="4"/>
  <c r="B6" i="4"/>
</calcChain>
</file>

<file path=xl/sharedStrings.xml><?xml version="1.0" encoding="utf-8"?>
<sst xmlns="http://schemas.openxmlformats.org/spreadsheetml/2006/main" count="236" uniqueCount="120">
  <si>
    <t>経営比較分析表（令和元年度決算）</t>
    <rPh sb="8" eb="10">
      <t>レイワ</t>
    </rPh>
    <rPh sb="10" eb="12">
      <t>ガンネン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</si>
  <si>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</si>
  <si>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</si>
  <si>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</si>
  <si>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</si>
  <si>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</si>
  <si>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</si>
  <si>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</si>
  <si>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</si>
  <si>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</si>
  <si>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</si>
  <si>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</si>
  <si>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</si>
  <si>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</si>
  <si>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</si>
  <si>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</si>
  <si>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</si>
  <si>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</si>
  <si>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</si>
  <si>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</si>
  <si>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</si>
  <si>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</si>
  <si>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</si>
  <si>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令和元年度全国平均</t>
    <rPh sb="0" eb="2">
      <t>レイワ</t>
    </rPh>
    <rPh sb="2" eb="4">
      <t>ガンネン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</si>
  <si>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</si>
  <si>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</si>
  <si>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</si>
  <si>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</si>
  <si>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</si>
  <si>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</si>
  <si>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</si>
  <si>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</si>
  <si>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</si>
  <si>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</si>
  <si>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</si>
  <si>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</si>
  <si>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</si>
  <si>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</si>
  <si>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</si>
  <si>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</si>
  <si>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</si>
  <si>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</si>
  <si>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</si>
  <si>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</si>
  <si>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</si>
  <si>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</si>
  <si>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</si>
  <si>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</si>
  <si>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</si>
  <si>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</si>
  <si>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</si>
  <si>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</si>
  <si>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</si>
  <si>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</si>
  <si>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</si>
  <si>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</si>
  <si>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</si>
  <si>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</si>
  <si>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</si>
  <si>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</si>
  <si>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</si>
  <si>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</si>
  <si>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</si>
  <si>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</si>
  <si>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</si>
  <si>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</si>
  <si>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</si>
  <si>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</si>
  <si>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</si>
  <si>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</si>
  <si>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</si>
  <si>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</si>
  <si>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</si>
  <si>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</si>
  <si>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</si>
  <si>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</si>
  <si>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</si>
  <si>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</si>
  <si>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</si>
  <si>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</si>
  <si>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</si>
  <si>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</si>
  <si>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</si>
  <si>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</si>
  <si>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</si>
  <si>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</si>
  <si>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</si>
  <si>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</si>
  <si>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</si>
  <si>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</si>
  <si>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</si>
  <si>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</si>
  <si>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</si>
  <si>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</si>
  <si>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</si>
  <si>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</si>
  <si>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</si>
  <si>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</si>
  <si>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三原市</t>
  </si>
  <si>
    <t>法非適用</t>
  </si>
  <si>
    <t>下水道事業</t>
  </si>
  <si>
    <t>農業集落排水</t>
  </si>
  <si>
    <t>F1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</si>
  <si>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</si>
  <si>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</si>
  <si>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</si>
  <si>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</si>
  <si>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</si>
  <si>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</si>
  <si>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</si>
  <si>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</si>
  <si>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</si>
  <si>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</si>
  <si>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</si>
  <si>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</si>
  <si>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</si>
  <si>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</si>
  <si>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経年劣化により維持管理費の増大が見込まれるため，長寿命化及びコスト削減が課題である。また，施設の更新の際には施設規模の再検討が必要です。</t>
    <phoneticPr fontId="4"/>
  </si>
  <si>
    <t>　令和２年３月に将来にわたり持続的に下水道事業を運営するため，長期的視点にたち現状や課題を踏まえたうえで，経営基盤の強化推進の基本となる【三原市下水道事業経営戦略】を改定し，市議会へ報告するとともに，令和２年６月よりホームページにより公開しております。
　また，令和２年度に下水道事業を公営企業会計へ移行することから，経営の健全性，透明性を図るとともに令和２年度から令和３年度に三原市下水道事業経営審議会（民間有識者を含む）を立ち上げ下水道事業の在り方等を検討してまいります。</t>
    <phoneticPr fontId="4"/>
  </si>
  <si>
    <t>①収益的収支比率　⑤経費回収率
【要因】
　ほぼ前年度の数値といえますが若干悪化していますのは，消費税率の上昇分が収入と支出規模に影響したものです。
④企業債残高対事業費規模比率
【要因】
　平成29年より「分流式下水道に要する経費」に係る一般会計からの繰出基準の見直しを行ったことにより，企業債残高対事業規模比率が改善しています。
⑥汚水処理原価が低下
【要因】
　経費節減によるものです。
【今後】
　経営戦略を見直しさらなる経費節減に努めます。
⑦施設利用率　⑧水洗化率
水洗化率は高いが施設利用率が平均が類似団体に比べ低い
【要因】
　人口減少により計画規模に達していない。
【今後】
　処理量や最大稼働率を考慮し施設の適正稼動の把握に努める。</t>
    <rPh sb="10" eb="12">
      <t>ケイヒ</t>
    </rPh>
    <rPh sb="12" eb="14">
      <t>カイシュウ</t>
    </rPh>
    <rPh sb="14" eb="15">
      <t>リツ</t>
    </rPh>
    <rPh sb="24" eb="27">
      <t>ゼンネンド</t>
    </rPh>
    <rPh sb="28" eb="30">
      <t>スウチ</t>
    </rPh>
    <rPh sb="36" eb="38">
      <t>ジャッカン</t>
    </rPh>
    <rPh sb="38" eb="40">
      <t>アッカ</t>
    </rPh>
    <rPh sb="48" eb="50">
      <t>ショウヒ</t>
    </rPh>
    <rPh sb="50" eb="52">
      <t>ゼイリツ</t>
    </rPh>
    <rPh sb="53" eb="56">
      <t>ジョウショウブン</t>
    </rPh>
    <rPh sb="57" eb="59">
      <t>シュウニュウ</t>
    </rPh>
    <rPh sb="60" eb="62">
      <t>シシュツ</t>
    </rPh>
    <rPh sb="62" eb="64">
      <t>キボ</t>
    </rPh>
    <rPh sb="65" eb="67">
      <t>エイキョウ</t>
    </rPh>
    <rPh sb="76" eb="78">
      <t>キギョウ</t>
    </rPh>
    <rPh sb="78" eb="79">
      <t>サイ</t>
    </rPh>
    <rPh sb="79" eb="81">
      <t>ザンダカ</t>
    </rPh>
    <rPh sb="81" eb="82">
      <t>タイ</t>
    </rPh>
    <rPh sb="82" eb="85">
      <t>ジギョウヒ</t>
    </rPh>
    <rPh sb="85" eb="87">
      <t>キボ</t>
    </rPh>
    <rPh sb="87" eb="89">
      <t>ヒリツ</t>
    </rPh>
    <rPh sb="227" eb="229">
      <t>シセツ</t>
    </rPh>
    <rPh sb="229" eb="231">
      <t>リヨウ</t>
    </rPh>
    <rPh sb="234" eb="237">
      <t>スイセンカ</t>
    </rPh>
    <rPh sb="237" eb="238">
      <t>リツ</t>
    </rPh>
    <rPh sb="241" eb="242">
      <t>カ</t>
    </rPh>
    <rPh sb="242" eb="243">
      <t>リツ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</si>
</sst>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AE-4AE9-BC6D-649F88437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2129064"/>
        <c:axId val="822130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0.11</c:v>
                </c:pt>
                <c:pt idx="1">
                  <c:v>0.05</c:v>
                </c:pt>
                <c:pt idx="2">
                  <c:v>0.44</c:v>
                </c:pt>
                <c:pt idx="3">
                  <c:v>0.04</c:v>
                </c:pt>
                <c:pt idx="4">
                  <c:v>0.02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5AE-4AE9-BC6D-649F88437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2129064"/>
        <c:axId val="822130240"/>
      </c:lineChart>
      <c:dateAx>
        <c:axId val="8221290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822130240"/>
        <c:crosses val="autoZero"/>
        <c:auto val="1"/>
        <c:lblOffset val="100"/>
        <c:baseTimeUnit val="years"/>
      </c:dateAx>
      <c:valAx>
        <c:axId val="822130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221290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42.84</c:v>
                </c:pt>
                <c:pt idx="1">
                  <c:v>42.38</c:v>
                </c:pt>
                <c:pt idx="2">
                  <c:v>43.4</c:v>
                </c:pt>
                <c:pt idx="3">
                  <c:v>39.61</c:v>
                </c:pt>
                <c:pt idx="4">
                  <c:v>38.229999999999997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9F-4850-B94A-4FD25276F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4135040"/>
        <c:axId val="834134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57.3</c:v>
                </c:pt>
                <c:pt idx="1">
                  <c:v>56</c:v>
                </c:pt>
                <c:pt idx="2">
                  <c:v>56.01</c:v>
                </c:pt>
                <c:pt idx="3">
                  <c:v>56.72</c:v>
                </c:pt>
                <c:pt idx="4">
                  <c:v>54.06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79F-4850-B94A-4FD25276F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4135040"/>
        <c:axId val="834134648"/>
      </c:lineChart>
      <c:dateAx>
        <c:axId val="8341350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834134648"/>
        <c:crosses val="autoZero"/>
        <c:auto val="1"/>
        <c:lblOffset val="100"/>
        <c:baseTimeUnit val="years"/>
      </c:dateAx>
      <c:valAx>
        <c:axId val="834134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341350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92.4</c:v>
                </c:pt>
                <c:pt idx="1">
                  <c:v>91.53</c:v>
                </c:pt>
                <c:pt idx="2">
                  <c:v>91.96</c:v>
                </c:pt>
                <c:pt idx="3">
                  <c:v>92.24</c:v>
                </c:pt>
                <c:pt idx="4">
                  <c:v>92.53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F0-46E7-A49A-77DDBBE2B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4131512"/>
        <c:axId val="834135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89.43</c:v>
                </c:pt>
                <c:pt idx="1">
                  <c:v>89.51</c:v>
                </c:pt>
                <c:pt idx="2">
                  <c:v>89.77</c:v>
                </c:pt>
                <c:pt idx="3">
                  <c:v>90.04</c:v>
                </c:pt>
                <c:pt idx="4">
                  <c:v>90.11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5F0-46E7-A49A-77DDBBE2B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4131512"/>
        <c:axId val="834135432"/>
      </c:lineChart>
      <c:dateAx>
        <c:axId val="8341315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834135432"/>
        <c:crosses val="autoZero"/>
        <c:auto val="1"/>
        <c:lblOffset val="100"/>
        <c:baseTimeUnit val="years"/>
      </c:dateAx>
      <c:valAx>
        <c:axId val="834135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341315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76.5</c:v>
                </c:pt>
                <c:pt idx="1">
                  <c:v>75.44</c:v>
                </c:pt>
                <c:pt idx="2">
                  <c:v>80.16</c:v>
                </c:pt>
                <c:pt idx="3">
                  <c:v>87.81</c:v>
                </c:pt>
                <c:pt idx="4">
                  <c:v>87.39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009-4826-9A55-A3F1F0A88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542936"/>
        <c:axId val="829540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009-4826-9A55-A3F1F0A88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542936"/>
        <c:axId val="829540584"/>
      </c:lineChart>
      <c:dateAx>
        <c:axId val="829542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829540584"/>
        <c:crosses val="autoZero"/>
        <c:auto val="1"/>
        <c:lblOffset val="100"/>
        <c:baseTimeUnit val="years"/>
      </c:dateAx>
      <c:valAx>
        <c:axId val="829540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29542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E2-42BB-944D-7C63E3B3A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541368"/>
        <c:axId val="8295437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3E2-42BB-944D-7C63E3B3A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541368"/>
        <c:axId val="829543720"/>
      </c:lineChart>
      <c:dateAx>
        <c:axId val="8295413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829543720"/>
        <c:crosses val="autoZero"/>
        <c:auto val="1"/>
        <c:lblOffset val="100"/>
        <c:baseTimeUnit val="years"/>
      </c:dateAx>
      <c:valAx>
        <c:axId val="8295437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295413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960-4486-A07C-86B0DA533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541760"/>
        <c:axId val="829333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960-4486-A07C-86B0DA533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541760"/>
        <c:axId val="829333208"/>
      </c:lineChart>
      <c:dateAx>
        <c:axId val="8295417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829333208"/>
        <c:crosses val="autoZero"/>
        <c:auto val="1"/>
        <c:lblOffset val="100"/>
        <c:baseTimeUnit val="years"/>
      </c:dateAx>
      <c:valAx>
        <c:axId val="829333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295417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BD-4FBD-BF0D-1A0E45A39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329680"/>
        <c:axId val="829333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BBD-4FBD-BF0D-1A0E45A39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329680"/>
        <c:axId val="829333992"/>
      </c:lineChart>
      <c:dateAx>
        <c:axId val="8293296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829333992"/>
        <c:crosses val="autoZero"/>
        <c:auto val="1"/>
        <c:lblOffset val="100"/>
        <c:baseTimeUnit val="years"/>
      </c:dateAx>
      <c:valAx>
        <c:axId val="829333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29329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46-4A84-879C-D7C630825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329288"/>
        <c:axId val="829335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346-4A84-879C-D7C630825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329288"/>
        <c:axId val="829335560"/>
      </c:lineChart>
      <c:dateAx>
        <c:axId val="829329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829335560"/>
        <c:crosses val="autoZero"/>
        <c:auto val="1"/>
        <c:lblOffset val="100"/>
        <c:baseTimeUnit val="years"/>
      </c:dateAx>
      <c:valAx>
        <c:axId val="829335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29329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579.03</c:v>
                </c:pt>
                <c:pt idx="1">
                  <c:v>554.35</c:v>
                </c:pt>
                <c:pt idx="2" formatCode="#,##0.00;&quot;△&quot;#,##0.00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2F-4734-AA42-3FF26F718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330072"/>
        <c:axId val="8293304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721.43</c:v>
                </c:pt>
                <c:pt idx="1">
                  <c:v>685.34</c:v>
                </c:pt>
                <c:pt idx="2">
                  <c:v>684.74</c:v>
                </c:pt>
                <c:pt idx="3">
                  <c:v>654.91999999999996</c:v>
                </c:pt>
                <c:pt idx="4">
                  <c:v>654.71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82F-4734-AA42-3FF26F718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330072"/>
        <c:axId val="829330464"/>
      </c:lineChart>
      <c:dateAx>
        <c:axId val="8293300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829330464"/>
        <c:crosses val="autoZero"/>
        <c:auto val="1"/>
        <c:lblOffset val="100"/>
        <c:baseTimeUnit val="years"/>
      </c:dateAx>
      <c:valAx>
        <c:axId val="8293304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293300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53.02</c:v>
                </c:pt>
                <c:pt idx="1">
                  <c:v>60.69</c:v>
                </c:pt>
                <c:pt idx="2">
                  <c:v>66.47</c:v>
                </c:pt>
                <c:pt idx="3">
                  <c:v>72.150000000000006</c:v>
                </c:pt>
                <c:pt idx="4">
                  <c:v>70.23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606-46B0-88F7-95EC2CDEB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331248"/>
        <c:axId val="829334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59.3</c:v>
                </c:pt>
                <c:pt idx="1">
                  <c:v>59.83</c:v>
                </c:pt>
                <c:pt idx="2">
                  <c:v>65.33</c:v>
                </c:pt>
                <c:pt idx="3">
                  <c:v>65.39</c:v>
                </c:pt>
                <c:pt idx="4">
                  <c:v>65.37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606-46B0-88F7-95EC2CDEB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331248"/>
        <c:axId val="829334776"/>
      </c:lineChart>
      <c:dateAx>
        <c:axId val="8293312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829334776"/>
        <c:crosses val="autoZero"/>
        <c:auto val="1"/>
        <c:lblOffset val="100"/>
        <c:baseTimeUnit val="years"/>
      </c:dateAx>
      <c:valAx>
        <c:axId val="829334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29331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388.95</c:v>
                </c:pt>
                <c:pt idx="1">
                  <c:v>267.98</c:v>
                </c:pt>
                <c:pt idx="2">
                  <c:v>242.51</c:v>
                </c:pt>
                <c:pt idx="3">
                  <c:v>237.27</c:v>
                </c:pt>
                <c:pt idx="4">
                  <c:v>232.12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DB-498E-84D4-7AA67254F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330856"/>
        <c:axId val="8341362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248.14</c:v>
                </c:pt>
                <c:pt idx="1">
                  <c:v>246.66</c:v>
                </c:pt>
                <c:pt idx="2">
                  <c:v>227.43</c:v>
                </c:pt>
                <c:pt idx="3">
                  <c:v>230.88</c:v>
                </c:pt>
                <c:pt idx="4">
                  <c:v>228.99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3DB-498E-84D4-7AA67254F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330856"/>
        <c:axId val="834136216"/>
      </c:lineChart>
      <c:dateAx>
        <c:axId val="829330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834136216"/>
        <c:crosses val="autoZero"/>
        <c:auto val="1"/>
        <c:lblOffset val="100"/>
        <c:baseTimeUnit val="years"/>
      </c:dateAx>
      <c:valAx>
        <c:axId val="8341362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29330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【765.47】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【86.22】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【51.30】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【257.86】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【59.59】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AG7" zoomScaleNormal="100" workbookViewId="0">
      <selection activeCell="BF34" sqref="BF34"/>
    </sheetView>
  </sheetViews>
  <sheetFormatPr defaultColWidth="2.6640625" defaultRowHeight="13.2" x14ac:dyDescent="0.2"/>
  <cols>
    <col min="1" max="1" width="2.6640625" customWidth="1"/>
    <col min="2" max="62" width="3.77734375" customWidth="1"/>
    <col min="64" max="78" width="3.109375" customWidth="1"/>
    <col min="79" max="79" width="4.44140625" bestFit="1" customWidth="1"/>
    <col min="81" max="82" width="4.441406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2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2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75" t="str">
        <f>データ!H6</f>
        <v>広島県　三原市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65" t="s">
        <v>1</v>
      </c>
      <c r="C7" s="65"/>
      <c r="D7" s="65"/>
      <c r="E7" s="65"/>
      <c r="F7" s="65"/>
      <c r="G7" s="65"/>
      <c r="H7" s="65"/>
      <c r="I7" s="65" t="s">
        <v>2</v>
      </c>
      <c r="J7" s="65"/>
      <c r="K7" s="65"/>
      <c r="L7" s="65"/>
      <c r="M7" s="65"/>
      <c r="N7" s="65"/>
      <c r="O7" s="65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3"/>
      <c r="AL7" s="65" t="s">
        <v>6</v>
      </c>
      <c r="AM7" s="65"/>
      <c r="AN7" s="65"/>
      <c r="AO7" s="65"/>
      <c r="AP7" s="65"/>
      <c r="AQ7" s="65"/>
      <c r="AR7" s="65"/>
      <c r="AS7" s="65"/>
      <c r="AT7" s="65" t="s">
        <v>7</v>
      </c>
      <c r="AU7" s="65"/>
      <c r="AV7" s="65"/>
      <c r="AW7" s="65"/>
      <c r="AX7" s="65"/>
      <c r="AY7" s="65"/>
      <c r="AZ7" s="65"/>
      <c r="BA7" s="65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72" t="str">
        <f>データ!I6</f>
        <v>法非適用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農業集落排水</v>
      </c>
      <c r="Q8" s="72"/>
      <c r="R8" s="72"/>
      <c r="S8" s="72"/>
      <c r="T8" s="72"/>
      <c r="U8" s="72"/>
      <c r="V8" s="72"/>
      <c r="W8" s="72" t="str">
        <f>データ!L6</f>
        <v>F1</v>
      </c>
      <c r="X8" s="72"/>
      <c r="Y8" s="72"/>
      <c r="Z8" s="72"/>
      <c r="AA8" s="72"/>
      <c r="AB8" s="72"/>
      <c r="AC8" s="72"/>
      <c r="AD8" s="73" t="str">
        <f>データ!$M$6</f>
        <v>非設置</v>
      </c>
      <c r="AE8" s="73"/>
      <c r="AF8" s="73"/>
      <c r="AG8" s="73"/>
      <c r="AH8" s="73"/>
      <c r="AI8" s="73"/>
      <c r="AJ8" s="73"/>
      <c r="AK8" s="3"/>
      <c r="AL8" s="69">
        <f>データ!S6</f>
        <v>93089</v>
      </c>
      <c r="AM8" s="69"/>
      <c r="AN8" s="69"/>
      <c r="AO8" s="69"/>
      <c r="AP8" s="69"/>
      <c r="AQ8" s="69"/>
      <c r="AR8" s="69"/>
      <c r="AS8" s="69"/>
      <c r="AT8" s="68">
        <f>データ!T6</f>
        <v>471.51</v>
      </c>
      <c r="AU8" s="68"/>
      <c r="AV8" s="68"/>
      <c r="AW8" s="68"/>
      <c r="AX8" s="68"/>
      <c r="AY8" s="68"/>
      <c r="AZ8" s="68"/>
      <c r="BA8" s="68"/>
      <c r="BB8" s="68">
        <f>データ!U6</f>
        <v>197.43</v>
      </c>
      <c r="BC8" s="68"/>
      <c r="BD8" s="68"/>
      <c r="BE8" s="68"/>
      <c r="BF8" s="68"/>
      <c r="BG8" s="68"/>
      <c r="BH8" s="68"/>
      <c r="BI8" s="68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65" t="s">
        <v>12</v>
      </c>
      <c r="C9" s="65"/>
      <c r="D9" s="65"/>
      <c r="E9" s="65"/>
      <c r="F9" s="65"/>
      <c r="G9" s="65"/>
      <c r="H9" s="65"/>
      <c r="I9" s="65" t="s">
        <v>13</v>
      </c>
      <c r="J9" s="65"/>
      <c r="K9" s="65"/>
      <c r="L9" s="65"/>
      <c r="M9" s="65"/>
      <c r="N9" s="65"/>
      <c r="O9" s="65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65" t="s">
        <v>16</v>
      </c>
      <c r="AE9" s="65"/>
      <c r="AF9" s="65"/>
      <c r="AG9" s="65"/>
      <c r="AH9" s="65"/>
      <c r="AI9" s="65"/>
      <c r="AJ9" s="65"/>
      <c r="AK9" s="3"/>
      <c r="AL9" s="65" t="s">
        <v>17</v>
      </c>
      <c r="AM9" s="65"/>
      <c r="AN9" s="65"/>
      <c r="AO9" s="65"/>
      <c r="AP9" s="65"/>
      <c r="AQ9" s="65"/>
      <c r="AR9" s="65"/>
      <c r="AS9" s="65"/>
      <c r="AT9" s="65" t="s">
        <v>18</v>
      </c>
      <c r="AU9" s="65"/>
      <c r="AV9" s="65"/>
      <c r="AW9" s="65"/>
      <c r="AX9" s="65"/>
      <c r="AY9" s="65"/>
      <c r="AZ9" s="65"/>
      <c r="BA9" s="65"/>
      <c r="BB9" s="65" t="s">
        <v>19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20</v>
      </c>
      <c r="BM9" s="67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68" t="str">
        <f>データ!N6</f>
        <v>-</v>
      </c>
      <c r="C10" s="68"/>
      <c r="D10" s="68"/>
      <c r="E10" s="68"/>
      <c r="F10" s="68"/>
      <c r="G10" s="68"/>
      <c r="H10" s="68"/>
      <c r="I10" s="68" t="str">
        <f>データ!O6</f>
        <v>該当数値なし</v>
      </c>
      <c r="J10" s="68"/>
      <c r="K10" s="68"/>
      <c r="L10" s="68"/>
      <c r="M10" s="68"/>
      <c r="N10" s="68"/>
      <c r="O10" s="68"/>
      <c r="P10" s="68">
        <f>データ!P6</f>
        <v>1.21</v>
      </c>
      <c r="Q10" s="68"/>
      <c r="R10" s="68"/>
      <c r="S10" s="68"/>
      <c r="T10" s="68"/>
      <c r="U10" s="68"/>
      <c r="V10" s="68"/>
      <c r="W10" s="68">
        <f>データ!Q6</f>
        <v>90</v>
      </c>
      <c r="X10" s="68"/>
      <c r="Y10" s="68"/>
      <c r="Z10" s="68"/>
      <c r="AA10" s="68"/>
      <c r="AB10" s="68"/>
      <c r="AC10" s="68"/>
      <c r="AD10" s="69">
        <f>データ!R6</f>
        <v>4290</v>
      </c>
      <c r="AE10" s="69"/>
      <c r="AF10" s="69"/>
      <c r="AG10" s="69"/>
      <c r="AH10" s="69"/>
      <c r="AI10" s="69"/>
      <c r="AJ10" s="69"/>
      <c r="AK10" s="2"/>
      <c r="AL10" s="69">
        <f>データ!V6</f>
        <v>1125</v>
      </c>
      <c r="AM10" s="69"/>
      <c r="AN10" s="69"/>
      <c r="AO10" s="69"/>
      <c r="AP10" s="69"/>
      <c r="AQ10" s="69"/>
      <c r="AR10" s="69"/>
      <c r="AS10" s="69"/>
      <c r="AT10" s="68">
        <f>データ!W6</f>
        <v>0.73</v>
      </c>
      <c r="AU10" s="68"/>
      <c r="AV10" s="68"/>
      <c r="AW10" s="68"/>
      <c r="AX10" s="68"/>
      <c r="AY10" s="68"/>
      <c r="AZ10" s="68"/>
      <c r="BA10" s="68"/>
      <c r="BB10" s="68">
        <f>データ!X6</f>
        <v>1541.1</v>
      </c>
      <c r="BC10" s="68"/>
      <c r="BD10" s="68"/>
      <c r="BE10" s="68"/>
      <c r="BF10" s="68"/>
      <c r="BG10" s="68"/>
      <c r="BH10" s="68"/>
      <c r="BI10" s="68"/>
      <c r="BJ10" s="2"/>
      <c r="BK10" s="2"/>
      <c r="BL10" s="58" t="s">
        <v>22</v>
      </c>
      <c r="BM10" s="5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24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2">
      <c r="A14" s="2"/>
      <c r="B14" s="62" t="s">
        <v>25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2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3" t="s">
        <v>119</v>
      </c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5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3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5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3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5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3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5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3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5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3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5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3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5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3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5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3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5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3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5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3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5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3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5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3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5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3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5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3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5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3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5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3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5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3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5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3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5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3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5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3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5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3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5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3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5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3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5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3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5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3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5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3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5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3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5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6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8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3" t="s">
        <v>117</v>
      </c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5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3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5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3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5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3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5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3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5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3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5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3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5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3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5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3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5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3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5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3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5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3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5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3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5"/>
    </row>
    <row r="60" spans="1:78" ht="13.5" customHeight="1" x14ac:dyDescent="0.2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3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5"/>
    </row>
    <row r="61" spans="1:78" ht="13.5" customHeight="1" x14ac:dyDescent="0.2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3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5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3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5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3" t="s">
        <v>118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3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3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3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3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3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3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3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3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3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3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3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3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3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3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3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2">
      <c r="C83" s="2" t="s">
        <v>30</v>
      </c>
    </row>
    <row r="84" spans="1:78" x14ac:dyDescent="0.2">
      <c r="C84" s="2"/>
    </row>
    <row r="85" spans="1:78" hidden="1" x14ac:dyDescent="0.2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2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【765.47】</v>
      </c>
      <c r="I86" s="26" t="str">
        <f>データ!CA6</f>
        <v>【59.59】</v>
      </c>
      <c r="J86" s="26" t="str">
        <f>データ!CL6</f>
        <v>【257.86】</v>
      </c>
      <c r="K86" s="26" t="str">
        <f>データ!CW6</f>
        <v>【51.30】</v>
      </c>
      <c r="L86" s="26" t="str">
        <f>データ!DH6</f>
        <v>【86.22】</v>
      </c>
      <c r="M86" s="26" t="s">
        <v>44</v>
      </c>
      <c r="N86" s="26" t="s">
        <v>44</v>
      </c>
      <c r="O86" s="26" t="str">
        <f>データ!EO6</f>
        <v>【0.02】</v>
      </c>
    </row>
  </sheetData>
  <sheetProtection algorithmName="SHA-512" hashValue="vsvPH40TbV55uymbr5jap+n7M+n0ZeSFzd5zjGwzLKjN72diaNF38e2U/VYOWKmmom8S8v9nH44nNxurOgK1kQ==" saltValue="I520iBFxxMjG47uUYMK7Gg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2" x14ac:dyDescent="0.2"/>
  <cols>
    <col min="2" max="144" width="11.88671875" customWidth="1"/>
  </cols>
  <sheetData>
    <row r="1" spans="1:145" x14ac:dyDescent="0.2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2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2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7" t="s">
        <v>54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55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56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2">
      <c r="A4" s="28" t="s">
        <v>57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58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59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60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61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62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63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64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65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66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67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68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2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2">
      <c r="A6" s="28" t="s">
        <v>97</v>
      </c>
      <c r="B6" s="33">
        <f>B7</f>
        <v>2019</v>
      </c>
      <c r="C6" s="33">
        <f t="shared" ref="C6:X6" si="3">C7</f>
        <v>342041</v>
      </c>
      <c r="D6" s="33">
        <f t="shared" si="3"/>
        <v>47</v>
      </c>
      <c r="E6" s="33">
        <f t="shared" si="3"/>
        <v>17</v>
      </c>
      <c r="F6" s="33">
        <f t="shared" si="3"/>
        <v>5</v>
      </c>
      <c r="G6" s="33">
        <f t="shared" si="3"/>
        <v>0</v>
      </c>
      <c r="H6" s="33" t="str">
        <f t="shared" si="3"/>
        <v>広島県　三原市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農業集落排水</v>
      </c>
      <c r="L6" s="33" t="str">
        <f t="shared" si="3"/>
        <v>F1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1.21</v>
      </c>
      <c r="Q6" s="34">
        <f t="shared" si="3"/>
        <v>90</v>
      </c>
      <c r="R6" s="34">
        <f t="shared" si="3"/>
        <v>4290</v>
      </c>
      <c r="S6" s="34">
        <f t="shared" si="3"/>
        <v>93089</v>
      </c>
      <c r="T6" s="34">
        <f t="shared" si="3"/>
        <v>471.51</v>
      </c>
      <c r="U6" s="34">
        <f t="shared" si="3"/>
        <v>197.43</v>
      </c>
      <c r="V6" s="34">
        <f t="shared" si="3"/>
        <v>1125</v>
      </c>
      <c r="W6" s="34">
        <f t="shared" si="3"/>
        <v>0.73</v>
      </c>
      <c r="X6" s="34">
        <f t="shared" si="3"/>
        <v>1541.1</v>
      </c>
      <c r="Y6" s="35">
        <f>IF(Y7="",NA(),Y7)</f>
        <v>76.5</v>
      </c>
      <c r="Z6" s="35">
        <f t="shared" ref="Z6:AH6" si="4">IF(Z7="",NA(),Z7)</f>
        <v>75.44</v>
      </c>
      <c r="AA6" s="35">
        <f t="shared" si="4"/>
        <v>80.16</v>
      </c>
      <c r="AB6" s="35">
        <f t="shared" si="4"/>
        <v>87.81</v>
      </c>
      <c r="AC6" s="35">
        <f t="shared" si="4"/>
        <v>87.39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579.03</v>
      </c>
      <c r="BG6" s="35">
        <f t="shared" ref="BG6:BO6" si="7">IF(BG7="",NA(),BG7)</f>
        <v>554.35</v>
      </c>
      <c r="BH6" s="34">
        <f t="shared" si="7"/>
        <v>0</v>
      </c>
      <c r="BI6" s="34">
        <f t="shared" si="7"/>
        <v>0</v>
      </c>
      <c r="BJ6" s="34">
        <f t="shared" si="7"/>
        <v>0</v>
      </c>
      <c r="BK6" s="35">
        <f t="shared" si="7"/>
        <v>721.43</v>
      </c>
      <c r="BL6" s="35">
        <f t="shared" si="7"/>
        <v>685.34</v>
      </c>
      <c r="BM6" s="35">
        <f t="shared" si="7"/>
        <v>684.74</v>
      </c>
      <c r="BN6" s="35">
        <f t="shared" si="7"/>
        <v>654.91999999999996</v>
      </c>
      <c r="BO6" s="35">
        <f t="shared" si="7"/>
        <v>654.71</v>
      </c>
      <c r="BP6" s="34" t="str">
        <f>IF(BP7="","",IF(BP7="-","【-】","【"&amp;SUBSTITUTE(TEXT(BP7,"#,##0.00"),"-","△")&amp;"】"))</f>
        <v>【765.47】</v>
      </c>
      <c r="BQ6" s="35">
        <f>IF(BQ7="",NA(),BQ7)</f>
        <v>53.02</v>
      </c>
      <c r="BR6" s="35">
        <f t="shared" ref="BR6:BZ6" si="8">IF(BR7="",NA(),BR7)</f>
        <v>60.69</v>
      </c>
      <c r="BS6" s="35">
        <f t="shared" si="8"/>
        <v>66.47</v>
      </c>
      <c r="BT6" s="35">
        <f t="shared" si="8"/>
        <v>72.150000000000006</v>
      </c>
      <c r="BU6" s="35">
        <f t="shared" si="8"/>
        <v>70.23</v>
      </c>
      <c r="BV6" s="35">
        <f t="shared" si="8"/>
        <v>59.3</v>
      </c>
      <c r="BW6" s="35">
        <f t="shared" si="8"/>
        <v>59.83</v>
      </c>
      <c r="BX6" s="35">
        <f t="shared" si="8"/>
        <v>65.33</v>
      </c>
      <c r="BY6" s="35">
        <f t="shared" si="8"/>
        <v>65.39</v>
      </c>
      <c r="BZ6" s="35">
        <f t="shared" si="8"/>
        <v>65.37</v>
      </c>
      <c r="CA6" s="34" t="str">
        <f>IF(CA7="","",IF(CA7="-","【-】","【"&amp;SUBSTITUTE(TEXT(CA7,"#,##0.00"),"-","△")&amp;"】"))</f>
        <v>【59.59】</v>
      </c>
      <c r="CB6" s="35">
        <f>IF(CB7="",NA(),CB7)</f>
        <v>388.95</v>
      </c>
      <c r="CC6" s="35">
        <f t="shared" ref="CC6:CK6" si="9">IF(CC7="",NA(),CC7)</f>
        <v>267.98</v>
      </c>
      <c r="CD6" s="35">
        <f t="shared" si="9"/>
        <v>242.51</v>
      </c>
      <c r="CE6" s="35">
        <f t="shared" si="9"/>
        <v>237.27</v>
      </c>
      <c r="CF6" s="35">
        <f t="shared" si="9"/>
        <v>232.12</v>
      </c>
      <c r="CG6" s="35">
        <f t="shared" si="9"/>
        <v>248.14</v>
      </c>
      <c r="CH6" s="35">
        <f t="shared" si="9"/>
        <v>246.66</v>
      </c>
      <c r="CI6" s="35">
        <f t="shared" si="9"/>
        <v>227.43</v>
      </c>
      <c r="CJ6" s="35">
        <f t="shared" si="9"/>
        <v>230.88</v>
      </c>
      <c r="CK6" s="35">
        <f t="shared" si="9"/>
        <v>228.99</v>
      </c>
      <c r="CL6" s="34" t="str">
        <f>IF(CL7="","",IF(CL7="-","【-】","【"&amp;SUBSTITUTE(TEXT(CL7,"#,##0.00"),"-","△")&amp;"】"))</f>
        <v>【257.86】</v>
      </c>
      <c r="CM6" s="35">
        <f>IF(CM7="",NA(),CM7)</f>
        <v>42.84</v>
      </c>
      <c r="CN6" s="35">
        <f t="shared" ref="CN6:CV6" si="10">IF(CN7="",NA(),CN7)</f>
        <v>42.38</v>
      </c>
      <c r="CO6" s="35">
        <f t="shared" si="10"/>
        <v>43.4</v>
      </c>
      <c r="CP6" s="35">
        <f t="shared" si="10"/>
        <v>39.61</v>
      </c>
      <c r="CQ6" s="35">
        <f t="shared" si="10"/>
        <v>38.229999999999997</v>
      </c>
      <c r="CR6" s="35">
        <f t="shared" si="10"/>
        <v>57.3</v>
      </c>
      <c r="CS6" s="35">
        <f t="shared" si="10"/>
        <v>56</v>
      </c>
      <c r="CT6" s="35">
        <f t="shared" si="10"/>
        <v>56.01</v>
      </c>
      <c r="CU6" s="35">
        <f t="shared" si="10"/>
        <v>56.72</v>
      </c>
      <c r="CV6" s="35">
        <f t="shared" si="10"/>
        <v>54.06</v>
      </c>
      <c r="CW6" s="34" t="str">
        <f>IF(CW7="","",IF(CW7="-","【-】","【"&amp;SUBSTITUTE(TEXT(CW7,"#,##0.00"),"-","△")&amp;"】"))</f>
        <v>【51.30】</v>
      </c>
      <c r="CX6" s="35">
        <f>IF(CX7="",NA(),CX7)</f>
        <v>92.4</v>
      </c>
      <c r="CY6" s="35">
        <f t="shared" ref="CY6:DG6" si="11">IF(CY7="",NA(),CY7)</f>
        <v>91.53</v>
      </c>
      <c r="CZ6" s="35">
        <f t="shared" si="11"/>
        <v>91.96</v>
      </c>
      <c r="DA6" s="35">
        <f t="shared" si="11"/>
        <v>92.24</v>
      </c>
      <c r="DB6" s="35">
        <f t="shared" si="11"/>
        <v>92.53</v>
      </c>
      <c r="DC6" s="35">
        <f t="shared" si="11"/>
        <v>89.43</v>
      </c>
      <c r="DD6" s="35">
        <f t="shared" si="11"/>
        <v>89.51</v>
      </c>
      <c r="DE6" s="35">
        <f t="shared" si="11"/>
        <v>89.77</v>
      </c>
      <c r="DF6" s="35">
        <f t="shared" si="11"/>
        <v>90.04</v>
      </c>
      <c r="DG6" s="35">
        <f t="shared" si="11"/>
        <v>90.11</v>
      </c>
      <c r="DH6" s="34" t="str">
        <f>IF(DH7="","",IF(DH7="-","【-】","【"&amp;SUBSTITUTE(TEXT(DH7,"#,##0.00"),"-","△")&amp;"】"))</f>
        <v>【86.22】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0.11</v>
      </c>
      <c r="EK6" s="35">
        <f t="shared" si="14"/>
        <v>0.05</v>
      </c>
      <c r="EL6" s="35">
        <f t="shared" si="14"/>
        <v>0.44</v>
      </c>
      <c r="EM6" s="35">
        <f t="shared" si="14"/>
        <v>0.04</v>
      </c>
      <c r="EN6" s="35">
        <f t="shared" si="14"/>
        <v>0.02</v>
      </c>
      <c r="EO6" s="34" t="str">
        <f>IF(EO7="","",IF(EO7="-","【-】","【"&amp;SUBSTITUTE(TEXT(EO7,"#,##0.00"),"-","△")&amp;"】"))</f>
        <v>【0.02】</v>
      </c>
    </row>
    <row r="7" spans="1:145" s="36" customFormat="1" x14ac:dyDescent="0.2">
      <c r="A7" s="28"/>
      <c r="B7" s="37">
        <v>2019</v>
      </c>
      <c r="C7" s="37">
        <v>342041</v>
      </c>
      <c r="D7" s="37">
        <v>47</v>
      </c>
      <c r="E7" s="37">
        <v>17</v>
      </c>
      <c r="F7" s="37">
        <v>5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1.21</v>
      </c>
      <c r="Q7" s="38">
        <v>90</v>
      </c>
      <c r="R7" s="38">
        <v>4290</v>
      </c>
      <c r="S7" s="38">
        <v>93089</v>
      </c>
      <c r="T7" s="38">
        <v>471.51</v>
      </c>
      <c r="U7" s="38">
        <v>197.43</v>
      </c>
      <c r="V7" s="38">
        <v>1125</v>
      </c>
      <c r="W7" s="38">
        <v>0.73</v>
      </c>
      <c r="X7" s="38">
        <v>1541.1</v>
      </c>
      <c r="Y7" s="38">
        <v>76.5</v>
      </c>
      <c r="Z7" s="38">
        <v>75.44</v>
      </c>
      <c r="AA7" s="38">
        <v>80.16</v>
      </c>
      <c r="AB7" s="38">
        <v>87.81</v>
      </c>
      <c r="AC7" s="38">
        <v>87.39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579.03</v>
      </c>
      <c r="BG7" s="38">
        <v>554.35</v>
      </c>
      <c r="BH7" s="38">
        <v>0</v>
      </c>
      <c r="BI7" s="38">
        <v>0</v>
      </c>
      <c r="BJ7" s="38">
        <v>0</v>
      </c>
      <c r="BK7" s="38">
        <v>721.43</v>
      </c>
      <c r="BL7" s="38">
        <v>685.34</v>
      </c>
      <c r="BM7" s="38">
        <v>684.74</v>
      </c>
      <c r="BN7" s="38">
        <v>654.91999999999996</v>
      </c>
      <c r="BO7" s="38">
        <v>654.71</v>
      </c>
      <c r="BP7" s="38">
        <v>765.47</v>
      </c>
      <c r="BQ7" s="38">
        <v>53.02</v>
      </c>
      <c r="BR7" s="38">
        <v>60.69</v>
      </c>
      <c r="BS7" s="38">
        <v>66.47</v>
      </c>
      <c r="BT7" s="38">
        <v>72.150000000000006</v>
      </c>
      <c r="BU7" s="38">
        <v>70.23</v>
      </c>
      <c r="BV7" s="38">
        <v>59.3</v>
      </c>
      <c r="BW7" s="38">
        <v>59.83</v>
      </c>
      <c r="BX7" s="38">
        <v>65.33</v>
      </c>
      <c r="BY7" s="38">
        <v>65.39</v>
      </c>
      <c r="BZ7" s="38">
        <v>65.37</v>
      </c>
      <c r="CA7" s="38">
        <v>59.59</v>
      </c>
      <c r="CB7" s="38">
        <v>388.95</v>
      </c>
      <c r="CC7" s="38">
        <v>267.98</v>
      </c>
      <c r="CD7" s="38">
        <v>242.51</v>
      </c>
      <c r="CE7" s="38">
        <v>237.27</v>
      </c>
      <c r="CF7" s="38">
        <v>232.12</v>
      </c>
      <c r="CG7" s="38">
        <v>248.14</v>
      </c>
      <c r="CH7" s="38">
        <v>246.66</v>
      </c>
      <c r="CI7" s="38">
        <v>227.43</v>
      </c>
      <c r="CJ7" s="38">
        <v>230.88</v>
      </c>
      <c r="CK7" s="38">
        <v>228.99</v>
      </c>
      <c r="CL7" s="38">
        <v>257.86</v>
      </c>
      <c r="CM7" s="38">
        <v>42.84</v>
      </c>
      <c r="CN7" s="38">
        <v>42.38</v>
      </c>
      <c r="CO7" s="38">
        <v>43.4</v>
      </c>
      <c r="CP7" s="38">
        <v>39.61</v>
      </c>
      <c r="CQ7" s="38">
        <v>38.229999999999997</v>
      </c>
      <c r="CR7" s="38">
        <v>57.3</v>
      </c>
      <c r="CS7" s="38">
        <v>56</v>
      </c>
      <c r="CT7" s="38">
        <v>56.01</v>
      </c>
      <c r="CU7" s="38">
        <v>56.72</v>
      </c>
      <c r="CV7" s="38">
        <v>54.06</v>
      </c>
      <c r="CW7" s="38">
        <v>51.3</v>
      </c>
      <c r="CX7" s="38">
        <v>92.4</v>
      </c>
      <c r="CY7" s="38">
        <v>91.53</v>
      </c>
      <c r="CZ7" s="38">
        <v>91.96</v>
      </c>
      <c r="DA7" s="38">
        <v>92.24</v>
      </c>
      <c r="DB7" s="38">
        <v>92.53</v>
      </c>
      <c r="DC7" s="38">
        <v>89.43</v>
      </c>
      <c r="DD7" s="38">
        <v>89.51</v>
      </c>
      <c r="DE7" s="38">
        <v>89.77</v>
      </c>
      <c r="DF7" s="38">
        <v>90.04</v>
      </c>
      <c r="DG7" s="38">
        <v>90.11</v>
      </c>
      <c r="DH7" s="38">
        <v>86.22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0.11</v>
      </c>
      <c r="EK7" s="38">
        <v>0.05</v>
      </c>
      <c r="EL7" s="38">
        <v>0.44</v>
      </c>
      <c r="EM7" s="38">
        <v>0.04</v>
      </c>
      <c r="EN7" s="38">
        <v>0.02</v>
      </c>
      <c r="EO7" s="38">
        <v>0.02</v>
      </c>
    </row>
    <row r="8" spans="1:145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2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2">
      <c r="A10" s="40" t="s">
        <v>48</v>
      </c>
      <c r="B10" s="41">
        <f t="shared" ref="B10:E10" si="15">DATEVALUE($B7+12-B11&amp;"/1/"&amp;B12)</f>
        <v>46388</v>
      </c>
      <c r="C10" s="41">
        <f t="shared" si="15"/>
        <v>46753</v>
      </c>
      <c r="D10" s="41">
        <f t="shared" si="15"/>
        <v>47119</v>
      </c>
      <c r="E10" s="41">
        <f t="shared" si="15"/>
        <v>47484</v>
      </c>
      <c r="F10" s="42">
        <f>DATEVALUE($B7+12-F11&amp;"/1/"&amp;F12)</f>
        <v>47849</v>
      </c>
    </row>
    <row r="11" spans="1:145" x14ac:dyDescent="0.2">
      <c r="B11">
        <v>4</v>
      </c>
      <c r="C11">
        <v>3</v>
      </c>
      <c r="D11">
        <v>2</v>
      </c>
      <c r="E11">
        <v>1</v>
      </c>
      <c r="F11">
        <v>0</v>
      </c>
      <c r="G11" t="s">
        <v>111</v>
      </c>
    </row>
    <row r="12" spans="1:145" x14ac:dyDescent="0.2">
      <c r="B12">
        <v>1</v>
      </c>
      <c r="C12">
        <v>1</v>
      </c>
      <c r="D12">
        <v>1</v>
      </c>
      <c r="E12">
        <v>1</v>
      </c>
      <c r="F12">
        <v>1</v>
      </c>
      <c r="G12" t="s">
        <v>112</v>
      </c>
    </row>
    <row r="13" spans="1:145" x14ac:dyDescent="0.2">
      <c r="B13" t="s">
        <v>113</v>
      </c>
      <c r="C13" t="s">
        <v>113</v>
      </c>
      <c r="D13" t="s">
        <v>113</v>
      </c>
      <c r="E13" t="s">
        <v>114</v>
      </c>
      <c r="F13" t="s">
        <v>115</v>
      </c>
      <c r="G13" t="s">
        <v>116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格重 英則</cp:lastModifiedBy>
  <cp:lastPrinted>2021-01-18T05:28:04Z</cp:lastPrinted>
  <dcterms:created xsi:type="dcterms:W3CDTF">2020-12-04T03:07:14Z</dcterms:created>
  <dcterms:modified xsi:type="dcterms:W3CDTF">2021-02-01T07:34:08Z</dcterms:modified>
  <cp:category/>
</cp:coreProperties>
</file>