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31県関係等照会回答\020123　【0206〆】公共企業経営比較分析表\030　市→県\"/>
    </mc:Choice>
  </mc:AlternateContent>
  <workbookProtection workbookAlgorithmName="SHA-512" workbookHashValue="w8/7GJGuUPNaJpjiORbsuI0mffc6t++sJs31lEsOpHhDD4J/gsBb2Ie3MTmu4NAQAOphNwqU83Ec74vttWGTJw==" workbookSaltValue="EC2oj6Os7cNS82YPuKJ99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MA51" i="4"/>
  <c r="BZ76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BG30" i="4"/>
  <c r="KO30" i="4"/>
  <c r="AV76" i="4"/>
  <c r="KO51" i="4"/>
  <c r="HP76" i="4"/>
  <c r="LE76" i="4"/>
  <c r="FX51" i="4"/>
  <c r="BG51" i="4"/>
  <c r="FX30" i="4"/>
  <c r="FE51" i="4"/>
  <c r="JV30" i="4"/>
  <c r="HA76" i="4"/>
  <c r="AN51" i="4"/>
  <c r="FE30" i="4"/>
  <c r="JV51" i="4"/>
  <c r="AN30" i="4"/>
  <c r="AG76" i="4"/>
  <c r="KP76" i="4"/>
  <c r="KA76" i="4"/>
  <c r="EL51" i="4"/>
  <c r="JC30" i="4"/>
  <c r="U30" i="4"/>
  <c r="R76" i="4"/>
  <c r="JC51" i="4"/>
  <c r="GL76" i="4"/>
  <c r="U51" i="4"/>
  <c r="EL30" i="4"/>
</calcChain>
</file>

<file path=xl/sharedStrings.xml><?xml version="1.0" encoding="utf-8"?>
<sst xmlns="http://schemas.openxmlformats.org/spreadsheetml/2006/main" count="278" uniqueCount="141">
  <si>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</si>
  <si>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</si>
  <si>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</si>
  <si>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</si>
  <si>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</si>
  <si>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</si>
  <si>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</si>
  <si>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</si>
  <si>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</si>
  <si>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</si>
  <si>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</si>
  <si>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</si>
  <si>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</si>
  <si>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</si>
  <si>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</si>
  <si>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</si>
  <si>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</si>
  <si>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</si>
  <si>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</si>
  <si>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</si>
  <si>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</si>
  <si>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</si>
  <si>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</si>
  <si>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</si>
  <si>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</si>
  <si>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</si>
  <si>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</si>
  <si>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</si>
  <si>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</si>
  <si>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</si>
  <si>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</si>
  <si>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</si>
  <si>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</si>
  <si>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</si>
  <si>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</si>
  <si>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</si>
  <si>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</si>
  <si>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</si>
  <si>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</si>
  <si>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</si>
  <si>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</si>
  <si>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</si>
  <si>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</si>
  <si>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</si>
  <si>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</si>
  <si>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</si>
  <si>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</si>
  <si>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</si>
  <si>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</si>
  <si>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</si>
  <si>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</si>
  <si>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</si>
  <si>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</si>
  <si>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</si>
  <si>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</si>
  <si>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</si>
  <si>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</si>
  <si>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</si>
  <si>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</si>
  <si>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</si>
  <si>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</si>
  <si>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</si>
  <si>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</si>
  <si>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</si>
  <si>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</si>
  <si>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</si>
  <si>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</si>
  <si>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</si>
  <si>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</si>
  <si>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</si>
  <si>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</si>
  <si>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</si>
  <si>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</si>
  <si>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</si>
  <si>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</si>
  <si>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</si>
  <si>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</si>
  <si>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</si>
  <si>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</si>
  <si>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</si>
  <si>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</si>
  <si>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</si>
  <si>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</si>
  <si>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</si>
  <si>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</si>
  <si>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</si>
  <si>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</si>
  <si>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</si>
  <si>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</si>
  <si>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</si>
  <si>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</si>
  <si>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</si>
  <si>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</si>
  <si>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</si>
  <si>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</si>
  <si>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</si>
  <si>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</si>
  <si>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</si>
  <si>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</si>
  <si>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</si>
  <si>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</si>
  <si>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</si>
  <si>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</si>
  <si>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</si>
  <si>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</si>
  <si>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</si>
  <si>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</si>
  <si>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</si>
  <si>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</si>
  <si>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当該値(N)</t>
    <phoneticPr fontId="5"/>
  </si>
  <si>
    <t>当該値(N-1)</t>
    <phoneticPr fontId="5"/>
  </si>
  <si>
    <t>当該値(N)</t>
    <phoneticPr fontId="5"/>
  </si>
  <si>
    <t>当該値(N-2)</t>
    <phoneticPr fontId="5"/>
  </si>
  <si>
    <t>当該値(N-4)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</si>
  <si>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</si>
  <si>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</si>
  <si>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</si>
  <si>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</si>
  <si>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</si>
  <si>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</si>
  <si>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尾道駅前駐車場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</si>
  <si>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</si>
  <si>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</si>
  <si>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</si>
  <si>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</si>
  <si>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</si>
  <si>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</si>
  <si>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</si>
  <si>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</si>
  <si>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</si>
  <si>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</si>
  <si>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</si>
  <si>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</si>
  <si>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</si>
  <si>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</si>
  <si>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</si>
  <si>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</si>
  <si>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①収益的収支比率及び④売上高ＧＯＰ比率は、高比率を維持しており、収益の状況は良好である。
①平成２９年度に収益的収支比率が大きく伸びた要因は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rPh sb="8" eb="9">
      <t>オヨ</t>
    </rPh>
    <rPh sb="46" eb="48">
      <t>ヘイセイ</t>
    </rPh>
    <rPh sb="50" eb="52">
      <t>ネンド</t>
    </rPh>
    <phoneticPr fontId="5"/>
  </si>
  <si>
    <t>⑩企業債残高はなく、適切な状況にある。</t>
    <phoneticPr fontId="5"/>
  </si>
  <si>
    <t>⑪稼働率は、ＪＲ尾道駅への送迎等での利用が多いため、高比率値を維持していると分析している。</t>
    <phoneticPr fontId="5"/>
  </si>
  <si>
    <t>当該駐車場は、指定管理制度を導入した駐車場であり、今後も指定管理者を中心に経営改善に努める。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</si>
</sst>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1510.6</c:v>
                </c:pt>
                <c:pt idx="1">
                  <c:v>1036.5999999999999</c:v>
                </c:pt>
                <c:pt idx="2">
                  <c:v>1148.5999999999999</c:v>
                </c:pt>
                <c:pt idx="3">
                  <c:v>2253.4</c:v>
                </c:pt>
                <c:pt idx="4">
                  <c:v>882.2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1-453C-AB31-CEA8EDDB4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385.5</c:v>
                </c:pt>
                <c:pt idx="1">
                  <c:v>419.4</c:v>
                </c:pt>
                <c:pt idx="2">
                  <c:v>371</c:v>
                </c:pt>
                <c:pt idx="3">
                  <c:v>509.2</c:v>
                </c:pt>
                <c:pt idx="4">
                  <c:v>449.1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C1-453C-AB31-CEA8EDDB4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dateAx>
        <c:axId val="445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8144"/>
        <c:crosses val="autoZero"/>
        <c:auto val="1"/>
        <c:lblOffset val="100"/>
        <c:baseTimeUnit val="years"/>
      </c:date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B-4A17-AE4D-E13AE40D0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78.400000000000006</c:v>
                </c:pt>
                <c:pt idx="1">
                  <c:v>70.5</c:v>
                </c:pt>
                <c:pt idx="2">
                  <c:v>59.2</c:v>
                </c:pt>
                <c:pt idx="3">
                  <c:v>62.4</c:v>
                </c:pt>
                <c:pt idx="4">
                  <c:v>82.7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CB-4A17-AE4D-E13AE40D0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dateAx>
        <c:axId val="8198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3744"/>
        <c:crosses val="autoZero"/>
        <c:auto val="1"/>
        <c:lblOffset val="100"/>
        <c:baseTimeUnit val="years"/>
      </c:date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990-45EC-B233-42FF9081F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5EC-B233-42FF9081F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dateAx>
        <c:axId val="96715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17056"/>
        <c:crosses val="autoZero"/>
        <c:auto val="1"/>
        <c:lblOffset val="100"/>
        <c:baseTimeUnit val="years"/>
      </c:date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47F-4A1E-AF60-2E365F67A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7F-4A1E-AF60-2E365F67A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E-4396-AD5A-3D3D40A93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3.2</c:v>
                </c:pt>
                <c:pt idx="2">
                  <c:v>2.9</c:v>
                </c:pt>
                <c:pt idx="3">
                  <c:v>6</c:v>
                </c:pt>
                <c:pt idx="4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FE-4396-AD5A-3D3D40A93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dateAx>
        <c:axId val="7841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12800"/>
        <c:crosses val="autoZero"/>
        <c:auto val="1"/>
        <c:lblOffset val="100"/>
        <c:baseTimeUnit val="years"/>
      </c:date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E0-4024-AA3A-66FFF3631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16</c:v>
                </c:pt>
                <c:pt idx="3">
                  <c:v>21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E0-4024-AA3A-66FFF3631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dateAx>
        <c:axId val="7842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9184"/>
        <c:crosses val="autoZero"/>
        <c:auto val="1"/>
        <c:lblOffset val="100"/>
        <c:baseTimeUnit val="years"/>
      </c:date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1733.3</c:v>
                </c:pt>
                <c:pt idx="1">
                  <c:v>1716.7</c:v>
                </c:pt>
                <c:pt idx="2">
                  <c:v>1916.7</c:v>
                </c:pt>
                <c:pt idx="3">
                  <c:v>1658.3</c:v>
                </c:pt>
                <c:pt idx="4">
                  <c:v>1566.7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C-41A3-9F9A-41B2B1CD6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252.8</c:v>
                </c:pt>
                <c:pt idx="1">
                  <c:v>269</c:v>
                </c:pt>
                <c:pt idx="2">
                  <c:v>276.60000000000002</c:v>
                </c:pt>
                <c:pt idx="3">
                  <c:v>274.8</c:v>
                </c:pt>
                <c:pt idx="4">
                  <c:v>277.2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6C-41A3-9F9A-41B2B1CD6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dateAx>
        <c:axId val="8148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484416"/>
        <c:crosses val="autoZero"/>
        <c:auto val="1"/>
        <c:lblOffset val="100"/>
        <c:baseTimeUnit val="years"/>
      </c:date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93.4</c:v>
                </c:pt>
                <c:pt idx="1">
                  <c:v>90.4</c:v>
                </c:pt>
                <c:pt idx="2">
                  <c:v>91.3</c:v>
                </c:pt>
                <c:pt idx="3">
                  <c:v>95.6</c:v>
                </c:pt>
                <c:pt idx="4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5-4C67-9893-86BD5DE45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40.700000000000003</c:v>
                </c:pt>
                <c:pt idx="1">
                  <c:v>38.200000000000003</c:v>
                </c:pt>
                <c:pt idx="2">
                  <c:v>34.6</c:v>
                </c:pt>
                <c:pt idx="3">
                  <c:v>37.6</c:v>
                </c:pt>
                <c:pt idx="4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5-4C67-9893-86BD5DE45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dateAx>
        <c:axId val="8151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12320"/>
        <c:crosses val="autoZero"/>
        <c:auto val="1"/>
        <c:lblOffset val="100"/>
        <c:baseTimeUnit val="years"/>
      </c:date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4505</c:v>
                </c:pt>
                <c:pt idx="1">
                  <c:v>4704</c:v>
                </c:pt>
                <c:pt idx="2">
                  <c:v>4581</c:v>
                </c:pt>
                <c:pt idx="3">
                  <c:v>4548</c:v>
                </c:pt>
                <c:pt idx="4">
                  <c:v>4105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F-4D24-9A1F-AB98ADF57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7496</c:v>
                </c:pt>
                <c:pt idx="1">
                  <c:v>6967</c:v>
                </c:pt>
                <c:pt idx="2">
                  <c:v>7138</c:v>
                </c:pt>
                <c:pt idx="3">
                  <c:v>8131</c:v>
                </c:pt>
                <c:pt idx="4">
                  <c:v>8024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9F-4D24-9A1F-AB98ADF57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dateAx>
        <c:axId val="8155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60704"/>
        <c:crosses val="autoZero"/>
        <c:auto val="1"/>
        <c:lblOffset val="100"/>
        <c:baseTimeUnit val="years"/>
      </c:date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6" sqref="B6:GX6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尾道駅前駐車場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390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127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18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12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300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137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41640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42005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42370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42736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43101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41640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42005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42370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42736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43101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41640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42005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42370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42736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43101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1510.6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1036.5999999999999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1148.5999999999999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2253.4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882.2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1733.3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1716.7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1916.7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1658.3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1566.7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385.5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419.4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371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509.2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449.1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3.5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3.2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2.9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6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3.8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252.8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269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276.60000000000002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274.8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277.2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138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139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41640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42005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42370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42736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43101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41640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42005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42370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42736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43101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41640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42005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42370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42736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43101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93.4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90.4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91.3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95.6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88.7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4505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4704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4581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4548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4105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23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16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21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40.700000000000003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38.200000000000003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34.6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37.6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33.200000000000003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7496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6967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7138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8131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8024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140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53792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>
        <f>データ!$B$11</f>
        <v>41640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>
        <f>データ!$C$11</f>
        <v>42005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>
        <f>データ!$D$11</f>
        <v>42370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>
        <f>データ!$E$11</f>
        <v>42736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>
        <f>データ!$F$11</f>
        <v>43101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>
        <f>データ!$B$11</f>
        <v>41640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>
        <f>データ!$C$11</f>
        <v>42005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>
        <f>データ!$D$11</f>
        <v>42370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>
        <f>データ!$E$11</f>
        <v>42736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>
        <f>データ!$F$11</f>
        <v>43101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>
        <f>データ!$B$11</f>
        <v>41640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>
        <f>データ!$C$11</f>
        <v>42005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>
        <f>データ!$D$11</f>
        <v>42370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>
        <f>データ!$E$11</f>
        <v>42736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>
        <f>データ!$F$11</f>
        <v>43101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78.400000000000006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70.5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59.2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62.4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82.7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RYo5Xusobwp00afEnIbMT2NarqkAWunCxFdCirjByTXVLMkCt0O2l5J3L/r0DQSfV2gZrxow41qpMkDsiQF7+A==" saltValue="DHn6iGvRQ3PpQmTJc+hjF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89</v>
      </c>
      <c r="AL5" s="59" t="s">
        <v>100</v>
      </c>
      <c r="AM5" s="59" t="s">
        <v>101</v>
      </c>
      <c r="AN5" s="59" t="s">
        <v>102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103</v>
      </c>
      <c r="AW5" s="59" t="s">
        <v>90</v>
      </c>
      <c r="AX5" s="59" t="s">
        <v>104</v>
      </c>
      <c r="AY5" s="59" t="s">
        <v>105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106</v>
      </c>
      <c r="BG5" s="59" t="s">
        <v>107</v>
      </c>
      <c r="BH5" s="59" t="s">
        <v>108</v>
      </c>
      <c r="BI5" s="59" t="s">
        <v>101</v>
      </c>
      <c r="BJ5" s="59" t="s">
        <v>109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99</v>
      </c>
      <c r="BR5" s="59" t="s">
        <v>103</v>
      </c>
      <c r="BS5" s="59" t="s">
        <v>108</v>
      </c>
      <c r="BT5" s="59" t="s">
        <v>110</v>
      </c>
      <c r="BU5" s="59" t="s">
        <v>102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99</v>
      </c>
      <c r="CC5" s="59" t="s">
        <v>89</v>
      </c>
      <c r="CD5" s="59" t="s">
        <v>90</v>
      </c>
      <c r="CE5" s="59" t="s">
        <v>91</v>
      </c>
      <c r="CF5" s="59" t="s">
        <v>111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99</v>
      </c>
      <c r="CP5" s="59" t="s">
        <v>89</v>
      </c>
      <c r="CQ5" s="59" t="s">
        <v>112</v>
      </c>
      <c r="CR5" s="59" t="s">
        <v>104</v>
      </c>
      <c r="CS5" s="59" t="s">
        <v>109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113</v>
      </c>
      <c r="DA5" s="59" t="s">
        <v>103</v>
      </c>
      <c r="DB5" s="59" t="s">
        <v>90</v>
      </c>
      <c r="DC5" s="59" t="s">
        <v>104</v>
      </c>
      <c r="DD5" s="59" t="s">
        <v>114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89</v>
      </c>
      <c r="DM5" s="59" t="s">
        <v>112</v>
      </c>
      <c r="DN5" s="59" t="s">
        <v>91</v>
      </c>
      <c r="DO5" s="59" t="s">
        <v>114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115</v>
      </c>
      <c r="B6" s="60">
        <f>B8</f>
        <v>2018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9</v>
      </c>
      <c r="H6" s="60" t="str">
        <f>SUBSTITUTE(H8,"　","")</f>
        <v>広島県尾道市</v>
      </c>
      <c r="I6" s="60" t="str">
        <f t="shared" si="1"/>
        <v>尾道駅前駐車場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18</v>
      </c>
      <c r="S6" s="62" t="str">
        <f t="shared" si="1"/>
        <v>駅</v>
      </c>
      <c r="T6" s="62" t="str">
        <f t="shared" si="1"/>
        <v>無</v>
      </c>
      <c r="U6" s="63">
        <f t="shared" si="1"/>
        <v>390</v>
      </c>
      <c r="V6" s="63">
        <f t="shared" si="1"/>
        <v>12</v>
      </c>
      <c r="W6" s="63">
        <f t="shared" si="1"/>
        <v>300</v>
      </c>
      <c r="X6" s="62" t="str">
        <f t="shared" si="1"/>
        <v>利用料金制</v>
      </c>
      <c r="Y6" s="64">
        <f>IF(Y8="-",NA(),Y8)</f>
        <v>1510.6</v>
      </c>
      <c r="Z6" s="64">
        <f t="shared" ref="Z6:AH6" si="2">IF(Z8="-",NA(),Z8)</f>
        <v>1036.5999999999999</v>
      </c>
      <c r="AA6" s="64">
        <f t="shared" si="2"/>
        <v>1148.5999999999999</v>
      </c>
      <c r="AB6" s="64">
        <f t="shared" si="2"/>
        <v>2253.4</v>
      </c>
      <c r="AC6" s="64">
        <f t="shared" si="2"/>
        <v>882.2</v>
      </c>
      <c r="AD6" s="64">
        <f t="shared" si="2"/>
        <v>385.5</v>
      </c>
      <c r="AE6" s="64">
        <f t="shared" si="2"/>
        <v>419.4</v>
      </c>
      <c r="AF6" s="64">
        <f t="shared" si="2"/>
        <v>371</v>
      </c>
      <c r="AG6" s="64">
        <f t="shared" si="2"/>
        <v>509.2</v>
      </c>
      <c r="AH6" s="64">
        <f t="shared" si="2"/>
        <v>449.1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3.5</v>
      </c>
      <c r="AP6" s="64">
        <f t="shared" si="3"/>
        <v>3.2</v>
      </c>
      <c r="AQ6" s="64">
        <f t="shared" si="3"/>
        <v>2.9</v>
      </c>
      <c r="AR6" s="64">
        <f t="shared" si="3"/>
        <v>6</v>
      </c>
      <c r="AS6" s="64">
        <f t="shared" si="3"/>
        <v>3.8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23</v>
      </c>
      <c r="BA6" s="65">
        <f t="shared" si="4"/>
        <v>22</v>
      </c>
      <c r="BB6" s="65">
        <f t="shared" si="4"/>
        <v>16</v>
      </c>
      <c r="BC6" s="65">
        <f t="shared" si="4"/>
        <v>21</v>
      </c>
      <c r="BD6" s="65">
        <f t="shared" si="4"/>
        <v>17</v>
      </c>
      <c r="BE6" s="63" t="str">
        <f>IF(BE8="-","",IF(BE8="-","【-】","【"&amp;SUBSTITUTE(TEXT(BE8,"#,##0"),"-","△")&amp;"】"))</f>
        <v>【30】</v>
      </c>
      <c r="BF6" s="64">
        <f>IF(BF8="-",NA(),BF8)</f>
        <v>93.4</v>
      </c>
      <c r="BG6" s="64">
        <f t="shared" ref="BG6:BO6" si="5">IF(BG8="-",NA(),BG8)</f>
        <v>90.4</v>
      </c>
      <c r="BH6" s="64">
        <f t="shared" si="5"/>
        <v>91.3</v>
      </c>
      <c r="BI6" s="64">
        <f t="shared" si="5"/>
        <v>95.6</v>
      </c>
      <c r="BJ6" s="64">
        <f t="shared" si="5"/>
        <v>88.7</v>
      </c>
      <c r="BK6" s="64">
        <f t="shared" si="5"/>
        <v>40.700000000000003</v>
      </c>
      <c r="BL6" s="64">
        <f t="shared" si="5"/>
        <v>38.200000000000003</v>
      </c>
      <c r="BM6" s="64">
        <f t="shared" si="5"/>
        <v>34.6</v>
      </c>
      <c r="BN6" s="64">
        <f t="shared" si="5"/>
        <v>37.6</v>
      </c>
      <c r="BO6" s="64">
        <f t="shared" si="5"/>
        <v>33.200000000000003</v>
      </c>
      <c r="BP6" s="61" t="str">
        <f>IF(BP8="-","",IF(BP8="-","【-】","【"&amp;SUBSTITUTE(TEXT(BP8,"#,##0.0"),"-","△")&amp;"】"))</f>
        <v>【26.3】</v>
      </c>
      <c r="BQ6" s="65">
        <f>IF(BQ8="-",NA(),BQ8)</f>
        <v>4505</v>
      </c>
      <c r="BR6" s="65">
        <f t="shared" ref="BR6:BZ6" si="6">IF(BR8="-",NA(),BR8)</f>
        <v>4704</v>
      </c>
      <c r="BS6" s="65">
        <f t="shared" si="6"/>
        <v>4581</v>
      </c>
      <c r="BT6" s="65">
        <f t="shared" si="6"/>
        <v>4548</v>
      </c>
      <c r="BU6" s="65">
        <f t="shared" si="6"/>
        <v>4105</v>
      </c>
      <c r="BV6" s="65">
        <f t="shared" si="6"/>
        <v>7496</v>
      </c>
      <c r="BW6" s="65">
        <f t="shared" si="6"/>
        <v>6967</v>
      </c>
      <c r="BX6" s="65">
        <f t="shared" si="6"/>
        <v>7138</v>
      </c>
      <c r="BY6" s="65">
        <f t="shared" si="6"/>
        <v>8131</v>
      </c>
      <c r="BZ6" s="65">
        <f t="shared" si="6"/>
        <v>8024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116</v>
      </c>
      <c r="CM6" s="63">
        <f t="shared" ref="CM6:CN6" si="7">CM8</f>
        <v>53792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116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78.400000000000006</v>
      </c>
      <c r="DF6" s="64">
        <f t="shared" si="8"/>
        <v>70.5</v>
      </c>
      <c r="DG6" s="64">
        <f t="shared" si="8"/>
        <v>59.2</v>
      </c>
      <c r="DH6" s="64">
        <f t="shared" si="8"/>
        <v>62.4</v>
      </c>
      <c r="DI6" s="64">
        <f t="shared" si="8"/>
        <v>82.7</v>
      </c>
      <c r="DJ6" s="61" t="str">
        <f>IF(DJ8="-","",IF(DJ8="-","【-】","【"&amp;SUBSTITUTE(TEXT(DJ8,"#,##0.0"),"-","△")&amp;"】"))</f>
        <v>【103.6】</v>
      </c>
      <c r="DK6" s="64">
        <f>IF(DK8="-",NA(),DK8)</f>
        <v>1733.3</v>
      </c>
      <c r="DL6" s="64">
        <f t="shared" ref="DL6:DT6" si="9">IF(DL8="-",NA(),DL8)</f>
        <v>1716.7</v>
      </c>
      <c r="DM6" s="64">
        <f t="shared" si="9"/>
        <v>1916.7</v>
      </c>
      <c r="DN6" s="64">
        <f t="shared" si="9"/>
        <v>1658.3</v>
      </c>
      <c r="DO6" s="64">
        <f t="shared" si="9"/>
        <v>1566.7</v>
      </c>
      <c r="DP6" s="64">
        <f t="shared" si="9"/>
        <v>252.8</v>
      </c>
      <c r="DQ6" s="64">
        <f t="shared" si="9"/>
        <v>269</v>
      </c>
      <c r="DR6" s="64">
        <f t="shared" si="9"/>
        <v>276.60000000000002</v>
      </c>
      <c r="DS6" s="64">
        <f t="shared" si="9"/>
        <v>274.8</v>
      </c>
      <c r="DT6" s="64">
        <f t="shared" si="9"/>
        <v>277.2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15">
      <c r="A7" s="49" t="s">
        <v>117</v>
      </c>
      <c r="B7" s="60">
        <f t="shared" ref="B7:X7" si="10">B8</f>
        <v>2018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9</v>
      </c>
      <c r="H7" s="60" t="str">
        <f t="shared" si="10"/>
        <v>広島県　尾道市</v>
      </c>
      <c r="I7" s="60" t="str">
        <f t="shared" si="10"/>
        <v>尾道駅前駐車場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18</v>
      </c>
      <c r="S7" s="62" t="str">
        <f t="shared" si="10"/>
        <v>駅</v>
      </c>
      <c r="T7" s="62" t="str">
        <f t="shared" si="10"/>
        <v>無</v>
      </c>
      <c r="U7" s="63">
        <f t="shared" si="10"/>
        <v>390</v>
      </c>
      <c r="V7" s="63">
        <f t="shared" si="10"/>
        <v>12</v>
      </c>
      <c r="W7" s="63">
        <f t="shared" si="10"/>
        <v>300</v>
      </c>
      <c r="X7" s="62" t="str">
        <f t="shared" si="10"/>
        <v>利用料金制</v>
      </c>
      <c r="Y7" s="64">
        <f>Y8</f>
        <v>1510.6</v>
      </c>
      <c r="Z7" s="64">
        <f t="shared" ref="Z7:AH7" si="11">Z8</f>
        <v>1036.5999999999999</v>
      </c>
      <c r="AA7" s="64">
        <f t="shared" si="11"/>
        <v>1148.5999999999999</v>
      </c>
      <c r="AB7" s="64">
        <f t="shared" si="11"/>
        <v>2253.4</v>
      </c>
      <c r="AC7" s="64">
        <f t="shared" si="11"/>
        <v>882.2</v>
      </c>
      <c r="AD7" s="64">
        <f t="shared" si="11"/>
        <v>385.5</v>
      </c>
      <c r="AE7" s="64">
        <f t="shared" si="11"/>
        <v>419.4</v>
      </c>
      <c r="AF7" s="64">
        <f t="shared" si="11"/>
        <v>371</v>
      </c>
      <c r="AG7" s="64">
        <f t="shared" si="11"/>
        <v>509.2</v>
      </c>
      <c r="AH7" s="64">
        <f t="shared" si="11"/>
        <v>449.1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3.5</v>
      </c>
      <c r="AP7" s="64">
        <f t="shared" si="12"/>
        <v>3.2</v>
      </c>
      <c r="AQ7" s="64">
        <f t="shared" si="12"/>
        <v>2.9</v>
      </c>
      <c r="AR7" s="64">
        <f t="shared" si="12"/>
        <v>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23</v>
      </c>
      <c r="BA7" s="65">
        <f t="shared" si="13"/>
        <v>22</v>
      </c>
      <c r="BB7" s="65">
        <f t="shared" si="13"/>
        <v>16</v>
      </c>
      <c r="BC7" s="65">
        <f t="shared" si="13"/>
        <v>21</v>
      </c>
      <c r="BD7" s="65">
        <f t="shared" si="13"/>
        <v>17</v>
      </c>
      <c r="BE7" s="63"/>
      <c r="BF7" s="64">
        <f>BF8</f>
        <v>93.4</v>
      </c>
      <c r="BG7" s="64">
        <f t="shared" ref="BG7:BO7" si="14">BG8</f>
        <v>90.4</v>
      </c>
      <c r="BH7" s="64">
        <f t="shared" si="14"/>
        <v>91.3</v>
      </c>
      <c r="BI7" s="64">
        <f t="shared" si="14"/>
        <v>95.6</v>
      </c>
      <c r="BJ7" s="64">
        <f t="shared" si="14"/>
        <v>88.7</v>
      </c>
      <c r="BK7" s="64">
        <f t="shared" si="14"/>
        <v>40.700000000000003</v>
      </c>
      <c r="BL7" s="64">
        <f t="shared" si="14"/>
        <v>38.200000000000003</v>
      </c>
      <c r="BM7" s="64">
        <f t="shared" si="14"/>
        <v>34.6</v>
      </c>
      <c r="BN7" s="64">
        <f t="shared" si="14"/>
        <v>37.6</v>
      </c>
      <c r="BO7" s="64">
        <f t="shared" si="14"/>
        <v>33.200000000000003</v>
      </c>
      <c r="BP7" s="61"/>
      <c r="BQ7" s="65">
        <f>BQ8</f>
        <v>4505</v>
      </c>
      <c r="BR7" s="65">
        <f t="shared" ref="BR7:BZ7" si="15">BR8</f>
        <v>4704</v>
      </c>
      <c r="BS7" s="65">
        <f t="shared" si="15"/>
        <v>4581</v>
      </c>
      <c r="BT7" s="65">
        <f t="shared" si="15"/>
        <v>4548</v>
      </c>
      <c r="BU7" s="65">
        <f t="shared" si="15"/>
        <v>4105</v>
      </c>
      <c r="BV7" s="65">
        <f t="shared" si="15"/>
        <v>7496</v>
      </c>
      <c r="BW7" s="65">
        <f t="shared" si="15"/>
        <v>6967</v>
      </c>
      <c r="BX7" s="65">
        <f t="shared" si="15"/>
        <v>7138</v>
      </c>
      <c r="BY7" s="65">
        <f t="shared" si="15"/>
        <v>8131</v>
      </c>
      <c r="BZ7" s="65">
        <f t="shared" si="15"/>
        <v>8024</v>
      </c>
      <c r="CA7" s="63"/>
      <c r="CB7" s="64" t="s">
        <v>118</v>
      </c>
      <c r="CC7" s="64" t="s">
        <v>118</v>
      </c>
      <c r="CD7" s="64" t="s">
        <v>118</v>
      </c>
      <c r="CE7" s="64" t="s">
        <v>118</v>
      </c>
      <c r="CF7" s="64" t="s">
        <v>118</v>
      </c>
      <c r="CG7" s="64" t="s">
        <v>118</v>
      </c>
      <c r="CH7" s="64" t="s">
        <v>118</v>
      </c>
      <c r="CI7" s="64" t="s">
        <v>118</v>
      </c>
      <c r="CJ7" s="64" t="s">
        <v>118</v>
      </c>
      <c r="CK7" s="64" t="s">
        <v>116</v>
      </c>
      <c r="CL7" s="61"/>
      <c r="CM7" s="63">
        <f>CM8</f>
        <v>53792</v>
      </c>
      <c r="CN7" s="63">
        <f>CN8</f>
        <v>0</v>
      </c>
      <c r="CO7" s="64" t="s">
        <v>118</v>
      </c>
      <c r="CP7" s="64" t="s">
        <v>118</v>
      </c>
      <c r="CQ7" s="64" t="s">
        <v>118</v>
      </c>
      <c r="CR7" s="64" t="s">
        <v>118</v>
      </c>
      <c r="CS7" s="64" t="s">
        <v>118</v>
      </c>
      <c r="CT7" s="64" t="s">
        <v>118</v>
      </c>
      <c r="CU7" s="64" t="s">
        <v>118</v>
      </c>
      <c r="CV7" s="64" t="s">
        <v>118</v>
      </c>
      <c r="CW7" s="64" t="s">
        <v>118</v>
      </c>
      <c r="CX7" s="64" t="s">
        <v>116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78.400000000000006</v>
      </c>
      <c r="DF7" s="64">
        <f t="shared" si="16"/>
        <v>70.5</v>
      </c>
      <c r="DG7" s="64">
        <f t="shared" si="16"/>
        <v>59.2</v>
      </c>
      <c r="DH7" s="64">
        <f t="shared" si="16"/>
        <v>62.4</v>
      </c>
      <c r="DI7" s="64">
        <f t="shared" si="16"/>
        <v>82.7</v>
      </c>
      <c r="DJ7" s="61"/>
      <c r="DK7" s="64">
        <f>DK8</f>
        <v>1733.3</v>
      </c>
      <c r="DL7" s="64">
        <f t="shared" ref="DL7:DT7" si="17">DL8</f>
        <v>1716.7</v>
      </c>
      <c r="DM7" s="64">
        <f t="shared" si="17"/>
        <v>1916.7</v>
      </c>
      <c r="DN7" s="64">
        <f t="shared" si="17"/>
        <v>1658.3</v>
      </c>
      <c r="DO7" s="64">
        <f t="shared" si="17"/>
        <v>1566.7</v>
      </c>
      <c r="DP7" s="64">
        <f t="shared" si="17"/>
        <v>252.8</v>
      </c>
      <c r="DQ7" s="64">
        <f t="shared" si="17"/>
        <v>269</v>
      </c>
      <c r="DR7" s="64">
        <f t="shared" si="17"/>
        <v>276.60000000000002</v>
      </c>
      <c r="DS7" s="64">
        <f t="shared" si="17"/>
        <v>274.8</v>
      </c>
      <c r="DT7" s="64">
        <f t="shared" si="17"/>
        <v>277.2</v>
      </c>
      <c r="DU7" s="61"/>
    </row>
    <row r="8" spans="1:125" s="66" customFormat="1" x14ac:dyDescent="0.15">
      <c r="A8" s="49"/>
      <c r="B8" s="67">
        <v>2018</v>
      </c>
      <c r="C8" s="67">
        <v>342050</v>
      </c>
      <c r="D8" s="67">
        <v>47</v>
      </c>
      <c r="E8" s="67">
        <v>14</v>
      </c>
      <c r="F8" s="67">
        <v>0</v>
      </c>
      <c r="G8" s="67">
        <v>9</v>
      </c>
      <c r="H8" s="67" t="s">
        <v>119</v>
      </c>
      <c r="I8" s="67" t="s">
        <v>120</v>
      </c>
      <c r="J8" s="67" t="s">
        <v>121</v>
      </c>
      <c r="K8" s="67" t="s">
        <v>122</v>
      </c>
      <c r="L8" s="67" t="s">
        <v>123</v>
      </c>
      <c r="M8" s="67" t="s">
        <v>124</v>
      </c>
      <c r="N8" s="67" t="s">
        <v>125</v>
      </c>
      <c r="O8" s="68" t="s">
        <v>126</v>
      </c>
      <c r="P8" s="69" t="s">
        <v>127</v>
      </c>
      <c r="Q8" s="69" t="s">
        <v>128</v>
      </c>
      <c r="R8" s="70">
        <v>18</v>
      </c>
      <c r="S8" s="69" t="s">
        <v>129</v>
      </c>
      <c r="T8" s="69" t="s">
        <v>130</v>
      </c>
      <c r="U8" s="70">
        <v>390</v>
      </c>
      <c r="V8" s="70">
        <v>12</v>
      </c>
      <c r="W8" s="70">
        <v>300</v>
      </c>
      <c r="X8" s="69" t="s">
        <v>131</v>
      </c>
      <c r="Y8" s="71">
        <v>1510.6</v>
      </c>
      <c r="Z8" s="71">
        <v>1036.5999999999999</v>
      </c>
      <c r="AA8" s="71">
        <v>1148.5999999999999</v>
      </c>
      <c r="AB8" s="71">
        <v>2253.4</v>
      </c>
      <c r="AC8" s="71">
        <v>882.2</v>
      </c>
      <c r="AD8" s="71">
        <v>385.5</v>
      </c>
      <c r="AE8" s="71">
        <v>419.4</v>
      </c>
      <c r="AF8" s="71">
        <v>371</v>
      </c>
      <c r="AG8" s="71">
        <v>509.2</v>
      </c>
      <c r="AH8" s="71">
        <v>449.1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3.5</v>
      </c>
      <c r="AP8" s="71">
        <v>3.2</v>
      </c>
      <c r="AQ8" s="71">
        <v>2.9</v>
      </c>
      <c r="AR8" s="71">
        <v>6</v>
      </c>
      <c r="AS8" s="71">
        <v>3.8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23</v>
      </c>
      <c r="BA8" s="72">
        <v>22</v>
      </c>
      <c r="BB8" s="72">
        <v>16</v>
      </c>
      <c r="BC8" s="72">
        <v>21</v>
      </c>
      <c r="BD8" s="72">
        <v>17</v>
      </c>
      <c r="BE8" s="72">
        <v>30</v>
      </c>
      <c r="BF8" s="71">
        <v>93.4</v>
      </c>
      <c r="BG8" s="71">
        <v>90.4</v>
      </c>
      <c r="BH8" s="71">
        <v>91.3</v>
      </c>
      <c r="BI8" s="71">
        <v>95.6</v>
      </c>
      <c r="BJ8" s="71">
        <v>88.7</v>
      </c>
      <c r="BK8" s="71">
        <v>40.700000000000003</v>
      </c>
      <c r="BL8" s="71">
        <v>38.200000000000003</v>
      </c>
      <c r="BM8" s="71">
        <v>34.6</v>
      </c>
      <c r="BN8" s="71">
        <v>37.6</v>
      </c>
      <c r="BO8" s="71">
        <v>33.200000000000003</v>
      </c>
      <c r="BP8" s="68">
        <v>26.3</v>
      </c>
      <c r="BQ8" s="72">
        <v>4505</v>
      </c>
      <c r="BR8" s="72">
        <v>4704</v>
      </c>
      <c r="BS8" s="72">
        <v>4581</v>
      </c>
      <c r="BT8" s="73">
        <v>4548</v>
      </c>
      <c r="BU8" s="73">
        <v>4105</v>
      </c>
      <c r="BV8" s="72">
        <v>7496</v>
      </c>
      <c r="BW8" s="72">
        <v>6967</v>
      </c>
      <c r="BX8" s="72">
        <v>7138</v>
      </c>
      <c r="BY8" s="72">
        <v>8131</v>
      </c>
      <c r="BZ8" s="72">
        <v>8024</v>
      </c>
      <c r="CA8" s="70">
        <v>16102</v>
      </c>
      <c r="CB8" s="71" t="s">
        <v>123</v>
      </c>
      <c r="CC8" s="71" t="s">
        <v>123</v>
      </c>
      <c r="CD8" s="71" t="s">
        <v>123</v>
      </c>
      <c r="CE8" s="71" t="s">
        <v>123</v>
      </c>
      <c r="CF8" s="71" t="s">
        <v>123</v>
      </c>
      <c r="CG8" s="71" t="s">
        <v>123</v>
      </c>
      <c r="CH8" s="71" t="s">
        <v>123</v>
      </c>
      <c r="CI8" s="71" t="s">
        <v>123</v>
      </c>
      <c r="CJ8" s="71" t="s">
        <v>123</v>
      </c>
      <c r="CK8" s="71" t="s">
        <v>123</v>
      </c>
      <c r="CL8" s="68" t="s">
        <v>123</v>
      </c>
      <c r="CM8" s="70">
        <v>53792</v>
      </c>
      <c r="CN8" s="70">
        <v>0</v>
      </c>
      <c r="CO8" s="71" t="s">
        <v>123</v>
      </c>
      <c r="CP8" s="71" t="s">
        <v>123</v>
      </c>
      <c r="CQ8" s="71" t="s">
        <v>123</v>
      </c>
      <c r="CR8" s="71" t="s">
        <v>123</v>
      </c>
      <c r="CS8" s="71" t="s">
        <v>123</v>
      </c>
      <c r="CT8" s="71" t="s">
        <v>123</v>
      </c>
      <c r="CU8" s="71" t="s">
        <v>123</v>
      </c>
      <c r="CV8" s="71" t="s">
        <v>123</v>
      </c>
      <c r="CW8" s="71" t="s">
        <v>123</v>
      </c>
      <c r="CX8" s="71" t="s">
        <v>123</v>
      </c>
      <c r="CY8" s="68" t="s">
        <v>123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78.400000000000006</v>
      </c>
      <c r="DF8" s="71">
        <v>70.5</v>
      </c>
      <c r="DG8" s="71">
        <v>59.2</v>
      </c>
      <c r="DH8" s="71">
        <v>62.4</v>
      </c>
      <c r="DI8" s="71">
        <v>82.7</v>
      </c>
      <c r="DJ8" s="68">
        <v>103.6</v>
      </c>
      <c r="DK8" s="71">
        <v>1733.3</v>
      </c>
      <c r="DL8" s="71">
        <v>1716.7</v>
      </c>
      <c r="DM8" s="71">
        <v>1916.7</v>
      </c>
      <c r="DN8" s="71">
        <v>1658.3</v>
      </c>
      <c r="DO8" s="71">
        <v>1566.7</v>
      </c>
      <c r="DP8" s="71">
        <v>252.8</v>
      </c>
      <c r="DQ8" s="71">
        <v>269</v>
      </c>
      <c r="DR8" s="71">
        <v>276.60000000000002</v>
      </c>
      <c r="DS8" s="71">
        <v>274.8</v>
      </c>
      <c r="DT8" s="71">
        <v>277.2</v>
      </c>
      <c r="DU8" s="68">
        <v>199.3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132</v>
      </c>
      <c r="C10" s="78" t="s">
        <v>133</v>
      </c>
      <c r="D10" s="78" t="s">
        <v>134</v>
      </c>
      <c r="E10" s="78" t="s">
        <v>135</v>
      </c>
      <c r="F10" s="78" t="s">
        <v>136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dcterms:created xsi:type="dcterms:W3CDTF">2019-12-05T07:27:30Z</dcterms:created>
  <dcterms:modified xsi:type="dcterms:W3CDTF">2020-02-04T07:25:41Z</dcterms:modified>
  <cp:category/>
</cp:coreProperties>
</file>