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9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<sst xmlns="http://schemas.openxmlformats.org/spreadsheetml/2006/main" count="191" uniqueCount="143">
  <si>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</si>
  <si>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</si>
  <si>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</si>
  <si>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</si>
  <si>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</si>
  <si>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</si>
  <si>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</si>
  <si>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</si>
  <si>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</si>
  <si>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</si>
  <si>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</si>
  <si>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</si>
  <si>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</si>
  <si>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</si>
  <si>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</si>
  <si>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</si>
  <si>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</si>
  <si>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</si>
  <si>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</si>
  <si>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</si>
  <si>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</si>
  <si>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</si>
  <si>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</si>
  <si>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</si>
  <si>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</si>
  <si>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</si>
  <si>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</si>
  <si>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</si>
  <si>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</si>
  <si>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</si>
  <si>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</si>
  <si>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</si>
  <si>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</si>
  <si>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</si>
  <si>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</si>
  <si>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</si>
  <si>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</si>
  <si>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</si>
  <si>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</si>
  <si>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</si>
  <si>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</si>
  <si>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</si>
  <si>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</si>
  <si>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</si>
  <si>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</si>
  <si>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</si>
  <si>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</si>
  <si>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</si>
  <si>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</si>
  <si>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</si>
  <si>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</si>
  <si>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</si>
  <si>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</si>
  <si>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</si>
  <si>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</si>
  <si>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</si>
  <si>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</si>
  <si>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</si>
  <si>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</si>
  <si>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</si>
  <si>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</si>
  <si>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</si>
  <si>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</si>
  <si>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</si>
  <si>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</si>
  <si>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</si>
  <si>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</si>
  <si>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</si>
  <si>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</si>
  <si>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</si>
  <si>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</si>
  <si>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</si>
  <si>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</si>
  <si>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</si>
  <si>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</si>
  <si>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</si>
  <si>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</si>
  <si>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</si>
  <si>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</si>
  <si>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</si>
  <si>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</si>
  <si>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</si>
  <si>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</si>
  <si>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</si>
  <si>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</si>
  <si>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</si>
  <si>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</si>
  <si>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</si>
  <si>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</si>
  <si>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</si>
  <si>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</si>
  <si>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</si>
  <si>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</si>
  <si>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</si>
  <si>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</si>
  <si>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</si>
  <si>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</si>
  <si>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</si>
  <si>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</si>
  <si>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</si>
  <si>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</si>
  <si>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</si>
  <si>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</si>
  <si>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</si>
  <si>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</si>
  <si>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</si>
  <si>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</si>
  <si>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</si>
  <si>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</si>
  <si>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</si>
  <si>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</si>
  <si>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</si>
  <si>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</si>
  <si>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</si>
  <si>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</si>
  <si>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</si>
  <si>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</si>
  <si>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</si>
  <si>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</si>
  <si>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</si>
  <si>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</si>
  <si>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</si>
  <si>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</si>
  <si>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</si>
  <si>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</si>
  <si>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</si>
  <si>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</si>
  <si>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</si>
  <si>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</si>
  <si>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</si>
  <si>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</si>
  <si>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</si>
  <si>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</si>
  <si>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</si>
  <si>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</si>
  <si>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</si>
  <si>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</si>
  <si>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</si>
  <si>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</si>
  <si>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２年国勢調査</t>
  </si>
  <si>
    <r>
      <t>（令和４</t>
    </r>
    <r>
      <rPr>
        <sz val="16"/>
        <color indexed="10"/>
        <rFont val="ＭＳ 明朝"/>
        <family val="1"/>
      </rPr>
      <t>年３月31日現在）</t>
    </r>
  </si>
  <si>
    <r>
      <t>（令和４</t>
    </r>
    <r>
      <rPr>
        <sz val="16"/>
        <color indexed="10"/>
        <rFont val="ＭＳ 明朝"/>
        <family val="1"/>
      </rPr>
      <t>年３月31日現在）</t>
    </r>
  </si>
  <si>
    <t>（令和４年３月31日現在，ただしSは令和４年１月１日現在）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</si>
</sst>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6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5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P36"/>
  <sheetViews>
    <sheetView tabSelected="1" view="pageBreakPreview" zoomScale="46" zoomScaleNormal="67" zoomScaleSheetLayoutView="46" zoomScalePageLayoutView="0" workbookViewId="0" topLeftCell="X1">
      <selection activeCell="AP3" sqref="AP3"/>
    </sheetView>
  </sheetViews>
  <sheetFormatPr defaultColWidth="13.83203125" defaultRowHeight="18"/>
  <cols>
    <col min="1" max="1" width="11" style="1" customWidth="1"/>
    <col min="2" max="2" width="15.66015625" style="1" customWidth="1"/>
    <col min="3" max="3" width="15.16015625" style="1" customWidth="1"/>
    <col min="4" max="4" width="12" style="1" hidden="1" customWidth="1"/>
    <col min="5" max="6" width="16.75" style="1" customWidth="1"/>
    <col min="7" max="7" width="16.25" style="1" hidden="1" customWidth="1"/>
    <col min="8" max="8" width="8.16015625" style="1" customWidth="1"/>
    <col min="9" max="9" width="8.41015625" style="1" customWidth="1"/>
    <col min="10" max="11" width="16.75" style="1" customWidth="1"/>
    <col min="12" max="12" width="15.16015625" style="1" customWidth="1"/>
    <col min="13" max="13" width="19.33203125" style="1" customWidth="1"/>
    <col min="14" max="15" width="14.16015625" style="1" customWidth="1"/>
    <col min="16" max="18" width="11.83203125" style="1" customWidth="1"/>
    <col min="19" max="19" width="14.25" style="1" customWidth="1"/>
    <col min="20" max="20" width="13.83203125" style="1" customWidth="1"/>
    <col min="21" max="21" width="13.75" style="1" customWidth="1"/>
    <col min="22" max="23" width="11.83203125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30" width="15.75" style="1" customWidth="1"/>
    <col min="31" max="31" width="15.33203125" style="161" customWidth="1"/>
    <col min="32" max="32" width="22.660156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25" style="1" customWidth="1"/>
    <col min="37" max="38" width="15.16015625" style="1" customWidth="1"/>
    <col min="39" max="39" width="15" style="1" customWidth="1"/>
    <col min="40" max="40" width="14.41015625" style="1" customWidth="1"/>
    <col min="41" max="41" width="26.33203125" style="1" customWidth="1"/>
    <col min="42" max="42" width="33.75" style="1" customWidth="1"/>
    <col min="43" max="16384" width="13.8320312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4" t="s">
        <v>140</v>
      </c>
      <c r="N2" s="2" t="s">
        <v>121</v>
      </c>
      <c r="X2" s="114" t="s">
        <v>141</v>
      </c>
      <c r="Y2" s="2" t="s">
        <v>121</v>
      </c>
      <c r="AF2" s="154" t="s">
        <v>142</v>
      </c>
      <c r="AJ2" s="2" t="s">
        <v>121</v>
      </c>
      <c r="AP2" s="114" t="s">
        <v>140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7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2"/>
      <c r="AF3" s="43" t="s">
        <v>136</v>
      </c>
      <c r="AG3" s="3"/>
      <c r="AH3" s="3"/>
      <c r="AI3" s="3"/>
      <c r="AJ3" s="138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5"/>
      <c r="D4" s="46"/>
      <c r="E4" s="46"/>
      <c r="F4" s="46"/>
      <c r="G4" s="46"/>
      <c r="H4" s="46"/>
      <c r="I4" s="46"/>
      <c r="J4" s="46"/>
      <c r="K4" s="46"/>
      <c r="L4" s="46"/>
      <c r="M4" s="128"/>
      <c r="N4" s="46"/>
      <c r="O4" s="47"/>
      <c r="P4" s="48"/>
      <c r="Q4" s="46"/>
      <c r="R4" s="46"/>
      <c r="S4" s="46"/>
      <c r="T4" s="46"/>
      <c r="U4" s="46"/>
      <c r="V4" s="48"/>
      <c r="W4" s="46"/>
      <c r="X4" s="128"/>
      <c r="Y4" s="46"/>
      <c r="Z4" s="46"/>
      <c r="AA4" s="47"/>
      <c r="AB4" s="49" t="s">
        <v>4</v>
      </c>
      <c r="AC4" s="50" t="s">
        <v>5</v>
      </c>
      <c r="AD4" s="51" t="s">
        <v>6</v>
      </c>
      <c r="AE4" s="163"/>
      <c r="AF4" s="149" t="s">
        <v>138</v>
      </c>
      <c r="AG4" s="3"/>
      <c r="AH4" s="3"/>
      <c r="AI4" s="3"/>
      <c r="AJ4" s="139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6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4" t="s">
        <v>20</v>
      </c>
      <c r="AF5" s="150" t="s">
        <v>137</v>
      </c>
      <c r="AG5" s="3"/>
      <c r="AH5" s="3"/>
      <c r="AI5" s="3"/>
      <c r="AJ5" s="140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0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4"/>
      <c r="AF6" s="9"/>
      <c r="AG6" s="3"/>
      <c r="AH6" s="3"/>
      <c r="AI6" s="3"/>
      <c r="AJ6" s="140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7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5" t="s">
        <v>50</v>
      </c>
      <c r="AF7" s="15" t="s">
        <v>51</v>
      </c>
      <c r="AG7" s="3"/>
      <c r="AH7" s="3"/>
      <c r="AI7" s="3"/>
      <c r="AJ7" s="15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8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6"/>
      <c r="AF8" s="151" t="s">
        <v>135</v>
      </c>
      <c r="AG8" s="3"/>
      <c r="AH8" s="3"/>
      <c r="AI8" s="3"/>
      <c r="AJ8" s="141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3" t="s">
        <v>82</v>
      </c>
      <c r="C9" s="121">
        <v>1138320</v>
      </c>
      <c r="D9" s="106"/>
      <c r="E9" s="106">
        <v>167446000</v>
      </c>
      <c r="F9" s="106">
        <v>145241520</v>
      </c>
      <c r="G9" s="106"/>
      <c r="H9" s="106">
        <v>5</v>
      </c>
      <c r="I9" s="106">
        <v>5</v>
      </c>
      <c r="J9" s="106">
        <v>167446000</v>
      </c>
      <c r="K9" s="106">
        <v>145241520</v>
      </c>
      <c r="L9" s="106">
        <v>1138320</v>
      </c>
      <c r="M9" s="174">
        <v>1123084</v>
      </c>
      <c r="N9" s="175">
        <v>0</v>
      </c>
      <c r="O9" s="155">
        <v>0</v>
      </c>
      <c r="P9" s="106">
        <v>11075</v>
      </c>
      <c r="Q9" s="106">
        <v>11075</v>
      </c>
      <c r="R9" s="106">
        <v>11075</v>
      </c>
      <c r="S9" s="106">
        <v>3380000</v>
      </c>
      <c r="T9" s="106">
        <v>3380000</v>
      </c>
      <c r="U9" s="106">
        <v>9284</v>
      </c>
      <c r="V9" s="106">
        <v>0</v>
      </c>
      <c r="W9" s="106">
        <v>0</v>
      </c>
      <c r="X9" s="174">
        <v>0</v>
      </c>
      <c r="Y9" s="175">
        <v>0</v>
      </c>
      <c r="Z9" s="106">
        <v>0</v>
      </c>
      <c r="AA9" s="155">
        <v>0</v>
      </c>
      <c r="AB9" s="106">
        <v>0</v>
      </c>
      <c r="AC9" s="106">
        <v>15204</v>
      </c>
      <c r="AD9" s="106">
        <v>1039093</v>
      </c>
      <c r="AE9" s="156">
        <v>134.36</v>
      </c>
      <c r="AF9" s="176">
        <v>1189149</v>
      </c>
      <c r="AJ9" s="147">
        <f>ROUND(C9/AF9*100,1)</f>
        <v>95.7</v>
      </c>
      <c r="AK9" s="112">
        <f>IF(E9=0,"",ROUND(F9/E9*100,1))</f>
        <v>86.7</v>
      </c>
      <c r="AL9" s="112">
        <f>IF(H9=0,"",ROUND(I9/H9*100,1))</f>
        <v>100</v>
      </c>
      <c r="AM9" s="112">
        <f>IF(J9=0,"",ROUND(K9/J9*100,1))</f>
        <v>86.7</v>
      </c>
      <c r="AN9" s="112">
        <v>0</v>
      </c>
      <c r="AO9" s="111">
        <f>ROUND((C9+Q9+W9)/AF9*100,1)</f>
        <v>96.7</v>
      </c>
      <c r="AP9" s="113">
        <f>ROUND((L9+R9+X9+AB9+AC9)/AF9*100,1)</f>
        <v>97.9</v>
      </c>
    </row>
    <row r="10" spans="1:42" s="17" customFormat="1" ht="66.75" customHeight="1">
      <c r="A10" s="62"/>
      <c r="B10" s="63" t="s">
        <v>83</v>
      </c>
      <c r="C10" s="119">
        <v>187049</v>
      </c>
      <c r="D10" s="16">
        <v>48646000</v>
      </c>
      <c r="E10" s="16">
        <v>48646000</v>
      </c>
      <c r="F10" s="16">
        <v>39266000</v>
      </c>
      <c r="G10" s="16"/>
      <c r="H10" s="16">
        <v>10</v>
      </c>
      <c r="I10" s="16">
        <v>9</v>
      </c>
      <c r="J10" s="16">
        <v>48646000</v>
      </c>
      <c r="K10" s="16">
        <v>39266000</v>
      </c>
      <c r="L10" s="16">
        <v>187049</v>
      </c>
      <c r="M10" s="129">
        <v>181622</v>
      </c>
      <c r="N10" s="68">
        <v>0</v>
      </c>
      <c r="O10" s="22">
        <v>0</v>
      </c>
      <c r="P10" s="16">
        <v>2309</v>
      </c>
      <c r="Q10" s="16">
        <v>2309</v>
      </c>
      <c r="R10" s="16">
        <v>2309</v>
      </c>
      <c r="S10" s="16">
        <v>700000</v>
      </c>
      <c r="T10" s="16">
        <v>700000</v>
      </c>
      <c r="U10" s="16">
        <v>1914</v>
      </c>
      <c r="V10" s="16">
        <v>1453</v>
      </c>
      <c r="W10" s="16">
        <v>1453</v>
      </c>
      <c r="X10" s="129">
        <v>1453</v>
      </c>
      <c r="Y10" s="68">
        <v>580000</v>
      </c>
      <c r="Z10" s="16">
        <v>580000</v>
      </c>
      <c r="AA10" s="22">
        <v>921</v>
      </c>
      <c r="AB10" s="16">
        <v>655</v>
      </c>
      <c r="AC10" s="16">
        <v>6605</v>
      </c>
      <c r="AD10" s="106">
        <v>142702</v>
      </c>
      <c r="AE10" s="156">
        <v>27.71</v>
      </c>
      <c r="AF10" s="129">
        <v>213008</v>
      </c>
      <c r="AJ10" s="142">
        <f aca="true" t="shared" si="0" ref="AJ10:AJ28">ROUND(C10/AF10*100,1)</f>
        <v>87.8</v>
      </c>
      <c r="AK10" s="65">
        <f aca="true" t="shared" si="1" ref="AK10:AK28">IF(E10=0,"",ROUND(F10/E10*100,1))</f>
        <v>80.7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80.7</v>
      </c>
      <c r="AN10" s="65">
        <v>0</v>
      </c>
      <c r="AO10" s="64">
        <f aca="true" t="shared" si="4" ref="AO10:AO28">ROUND((C10+Q10+W10)/AF10*100,1)</f>
        <v>89.6</v>
      </c>
      <c r="AP10" s="66">
        <f aca="true" t="shared" si="5" ref="AP10:AP28">ROUND((L10+R10+X10+AB10+AC10)/AF10*100,1)</f>
        <v>93</v>
      </c>
    </row>
    <row r="11" spans="1:42" s="17" customFormat="1" ht="66.75" customHeight="1">
      <c r="A11" s="62"/>
      <c r="B11" s="63" t="s">
        <v>84</v>
      </c>
      <c r="C11" s="119">
        <v>4560</v>
      </c>
      <c r="D11" s="16">
        <v>9576000</v>
      </c>
      <c r="E11" s="16">
        <v>9576000</v>
      </c>
      <c r="F11" s="16">
        <v>1200000</v>
      </c>
      <c r="G11" s="16"/>
      <c r="H11" s="16">
        <v>2</v>
      </c>
      <c r="I11" s="16">
        <v>1</v>
      </c>
      <c r="J11" s="16">
        <v>9576000</v>
      </c>
      <c r="K11" s="16">
        <v>1200000</v>
      </c>
      <c r="L11" s="16">
        <v>4560</v>
      </c>
      <c r="M11" s="129">
        <v>3980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9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7110</v>
      </c>
      <c r="AD11" s="106">
        <v>6084</v>
      </c>
      <c r="AE11" s="156">
        <v>2.21</v>
      </c>
      <c r="AF11" s="129">
        <v>24071</v>
      </c>
      <c r="AJ11" s="142">
        <f t="shared" si="0"/>
        <v>18.9</v>
      </c>
      <c r="AK11" s="65">
        <f t="shared" si="1"/>
        <v>12.5</v>
      </c>
      <c r="AL11" s="65">
        <f t="shared" si="2"/>
        <v>50</v>
      </c>
      <c r="AM11" s="65">
        <f t="shared" si="3"/>
        <v>12.5</v>
      </c>
      <c r="AN11" s="65">
        <v>0</v>
      </c>
      <c r="AO11" s="64">
        <f t="shared" si="4"/>
        <v>18.9</v>
      </c>
      <c r="AP11" s="66">
        <f t="shared" si="5"/>
        <v>48.5</v>
      </c>
    </row>
    <row r="12" spans="1:42" s="17" customFormat="1" ht="66.75" customHeight="1">
      <c r="A12" s="62"/>
      <c r="B12" s="67" t="s">
        <v>85</v>
      </c>
      <c r="C12" s="119">
        <v>44236</v>
      </c>
      <c r="D12" s="16">
        <v>16245000</v>
      </c>
      <c r="E12" s="16">
        <v>16245000</v>
      </c>
      <c r="F12" s="16">
        <v>12773400</v>
      </c>
      <c r="G12" s="16"/>
      <c r="H12" s="16">
        <v>3</v>
      </c>
      <c r="I12" s="16">
        <v>1</v>
      </c>
      <c r="J12" s="16">
        <v>16245000</v>
      </c>
      <c r="K12" s="16">
        <v>12773400</v>
      </c>
      <c r="L12" s="16">
        <v>44236</v>
      </c>
      <c r="M12" s="129">
        <v>40926</v>
      </c>
      <c r="N12" s="68">
        <v>6220000</v>
      </c>
      <c r="O12" s="22">
        <v>5100000</v>
      </c>
      <c r="P12" s="16">
        <v>1061</v>
      </c>
      <c r="Q12" s="16">
        <v>1061</v>
      </c>
      <c r="R12" s="16">
        <v>1061</v>
      </c>
      <c r="S12" s="16">
        <v>734000</v>
      </c>
      <c r="T12" s="16">
        <v>734000</v>
      </c>
      <c r="U12" s="16">
        <v>990</v>
      </c>
      <c r="V12" s="16">
        <v>433</v>
      </c>
      <c r="W12" s="16">
        <v>433</v>
      </c>
      <c r="X12" s="129">
        <v>433</v>
      </c>
      <c r="Y12" s="68">
        <v>66000</v>
      </c>
      <c r="Z12" s="16">
        <v>66000</v>
      </c>
      <c r="AA12" s="22">
        <v>280</v>
      </c>
      <c r="AB12" s="16">
        <v>0</v>
      </c>
      <c r="AC12" s="16">
        <v>25560</v>
      </c>
      <c r="AD12" s="106">
        <v>44685</v>
      </c>
      <c r="AE12" s="156">
        <v>10.39</v>
      </c>
      <c r="AF12" s="129">
        <v>90320</v>
      </c>
      <c r="AJ12" s="142">
        <f t="shared" si="0"/>
        <v>49</v>
      </c>
      <c r="AK12" s="65">
        <f t="shared" si="1"/>
        <v>78.6</v>
      </c>
      <c r="AL12" s="65">
        <f t="shared" si="2"/>
        <v>33.3</v>
      </c>
      <c r="AM12" s="65">
        <f t="shared" si="3"/>
        <v>78.6</v>
      </c>
      <c r="AN12" s="65">
        <f aca="true" t="shared" si="6" ref="AN12:AN17">IF(N12=0,"",ROUND(O12/N12*100,1))</f>
        <v>82</v>
      </c>
      <c r="AO12" s="64">
        <f t="shared" si="4"/>
        <v>50.6</v>
      </c>
      <c r="AP12" s="66">
        <f t="shared" si="5"/>
        <v>78.9</v>
      </c>
    </row>
    <row r="13" spans="1:42" s="17" customFormat="1" ht="66.75" customHeight="1">
      <c r="A13" s="62"/>
      <c r="B13" s="67" t="s">
        <v>86</v>
      </c>
      <c r="C13" s="119">
        <v>21801</v>
      </c>
      <c r="D13" s="16">
        <v>5692000</v>
      </c>
      <c r="E13" s="16">
        <v>5692000</v>
      </c>
      <c r="F13" s="16">
        <v>4942900</v>
      </c>
      <c r="G13" s="16"/>
      <c r="H13" s="16">
        <v>3</v>
      </c>
      <c r="I13" s="16">
        <v>3</v>
      </c>
      <c r="J13" s="16">
        <v>5692000</v>
      </c>
      <c r="K13" s="16">
        <v>4942900</v>
      </c>
      <c r="L13" s="16">
        <v>21801</v>
      </c>
      <c r="M13" s="129">
        <v>17728</v>
      </c>
      <c r="N13" s="68">
        <v>2655800</v>
      </c>
      <c r="O13" s="22">
        <v>2315800</v>
      </c>
      <c r="P13" s="16">
        <v>383</v>
      </c>
      <c r="Q13" s="16">
        <v>383</v>
      </c>
      <c r="R13" s="16">
        <v>383</v>
      </c>
      <c r="S13" s="16">
        <v>161000</v>
      </c>
      <c r="T13" s="16">
        <v>161000</v>
      </c>
      <c r="U13" s="16">
        <v>368</v>
      </c>
      <c r="V13" s="16">
        <v>204</v>
      </c>
      <c r="W13" s="16">
        <v>204</v>
      </c>
      <c r="X13" s="129">
        <v>204</v>
      </c>
      <c r="Y13" s="68">
        <v>100000</v>
      </c>
      <c r="Z13" s="16">
        <v>100000</v>
      </c>
      <c r="AA13" s="22">
        <v>146</v>
      </c>
      <c r="AB13" s="16">
        <v>0</v>
      </c>
      <c r="AC13" s="16">
        <v>53773</v>
      </c>
      <c r="AD13" s="106">
        <v>48121</v>
      </c>
      <c r="AE13" s="156">
        <v>11.42</v>
      </c>
      <c r="AF13" s="129">
        <v>131887</v>
      </c>
      <c r="AJ13" s="142">
        <f t="shared" si="0"/>
        <v>16.5</v>
      </c>
      <c r="AK13" s="65">
        <f t="shared" si="1"/>
        <v>86.8</v>
      </c>
      <c r="AL13" s="65">
        <f t="shared" si="2"/>
        <v>100</v>
      </c>
      <c r="AM13" s="65">
        <f t="shared" si="3"/>
        <v>86.8</v>
      </c>
      <c r="AN13" s="65">
        <f t="shared" si="6"/>
        <v>87.2</v>
      </c>
      <c r="AO13" s="64">
        <f t="shared" si="4"/>
        <v>17</v>
      </c>
      <c r="AP13" s="66">
        <f t="shared" si="5"/>
        <v>57.7</v>
      </c>
    </row>
    <row r="14" spans="1:42" s="17" customFormat="1" ht="66.75" customHeight="1">
      <c r="A14" s="62"/>
      <c r="B14" s="67" t="s">
        <v>87</v>
      </c>
      <c r="C14" s="119">
        <v>351267</v>
      </c>
      <c r="D14" s="16">
        <v>86261000</v>
      </c>
      <c r="E14" s="16">
        <v>86261000</v>
      </c>
      <c r="F14" s="16">
        <v>73515000</v>
      </c>
      <c r="G14" s="16"/>
      <c r="H14" s="16">
        <v>1</v>
      </c>
      <c r="I14" s="16">
        <v>1</v>
      </c>
      <c r="J14" s="16">
        <v>86261000</v>
      </c>
      <c r="K14" s="16">
        <v>73515000</v>
      </c>
      <c r="L14" s="16">
        <v>351267</v>
      </c>
      <c r="M14" s="129">
        <v>334436</v>
      </c>
      <c r="N14" s="68">
        <v>0</v>
      </c>
      <c r="O14" s="22">
        <v>0</v>
      </c>
      <c r="P14" s="16">
        <v>1337</v>
      </c>
      <c r="Q14" s="16">
        <v>1337</v>
      </c>
      <c r="R14" s="16">
        <v>1337</v>
      </c>
      <c r="S14" s="16">
        <v>780000</v>
      </c>
      <c r="T14" s="16">
        <v>780000</v>
      </c>
      <c r="U14" s="16">
        <v>976</v>
      </c>
      <c r="V14" s="16">
        <v>2624</v>
      </c>
      <c r="W14" s="16">
        <v>2624</v>
      </c>
      <c r="X14" s="129">
        <v>2624</v>
      </c>
      <c r="Y14" s="68">
        <v>1377000</v>
      </c>
      <c r="Z14" s="16">
        <v>1377000</v>
      </c>
      <c r="AA14" s="22">
        <v>1358</v>
      </c>
      <c r="AB14" s="16">
        <v>0</v>
      </c>
      <c r="AC14" s="16">
        <v>44424</v>
      </c>
      <c r="AD14" s="106">
        <v>264631</v>
      </c>
      <c r="AE14" s="156">
        <v>59.9</v>
      </c>
      <c r="AF14" s="129">
        <v>463324</v>
      </c>
      <c r="AJ14" s="142">
        <f t="shared" si="0"/>
        <v>75.8</v>
      </c>
      <c r="AK14" s="65">
        <f t="shared" si="1"/>
        <v>85.2</v>
      </c>
      <c r="AL14" s="65">
        <f t="shared" si="2"/>
        <v>100</v>
      </c>
      <c r="AM14" s="65">
        <f t="shared" si="3"/>
        <v>85.2</v>
      </c>
      <c r="AN14" s="65">
        <v>0</v>
      </c>
      <c r="AO14" s="64">
        <f t="shared" si="4"/>
        <v>76.7</v>
      </c>
      <c r="AP14" s="66">
        <f t="shared" si="5"/>
        <v>86.3</v>
      </c>
    </row>
    <row r="15" spans="1:42" s="17" customFormat="1" ht="66.75" customHeight="1">
      <c r="A15" s="62"/>
      <c r="B15" s="67" t="s">
        <v>88</v>
      </c>
      <c r="C15" s="119">
        <v>12359</v>
      </c>
      <c r="D15" s="16">
        <v>8974000</v>
      </c>
      <c r="E15" s="16">
        <v>8974000</v>
      </c>
      <c r="F15" s="16">
        <v>4720200</v>
      </c>
      <c r="G15" s="16"/>
      <c r="H15" s="16">
        <v>1</v>
      </c>
      <c r="I15" s="16">
        <v>1</v>
      </c>
      <c r="J15" s="16">
        <v>8974000</v>
      </c>
      <c r="K15" s="16">
        <v>4720200</v>
      </c>
      <c r="L15" s="16">
        <v>12359</v>
      </c>
      <c r="M15" s="129">
        <v>8597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9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11015</v>
      </c>
      <c r="AD15" s="106">
        <v>18628</v>
      </c>
      <c r="AE15" s="156">
        <v>5.68</v>
      </c>
      <c r="AF15" s="129">
        <v>37226</v>
      </c>
      <c r="AJ15" s="142">
        <f t="shared" si="0"/>
        <v>33.2</v>
      </c>
      <c r="AK15" s="65">
        <f t="shared" si="1"/>
        <v>52.6</v>
      </c>
      <c r="AL15" s="65">
        <f t="shared" si="2"/>
        <v>100</v>
      </c>
      <c r="AM15" s="65">
        <f t="shared" si="3"/>
        <v>52.6</v>
      </c>
      <c r="AN15" s="65">
        <f t="shared" si="6"/>
        <v>56.3</v>
      </c>
      <c r="AO15" s="64">
        <f t="shared" si="4"/>
        <v>33.2</v>
      </c>
      <c r="AP15" s="66">
        <f t="shared" si="5"/>
        <v>62.8</v>
      </c>
    </row>
    <row r="16" spans="1:42" s="17" customFormat="1" ht="66.75" customHeight="1">
      <c r="A16" s="62"/>
      <c r="B16" s="67" t="s">
        <v>89</v>
      </c>
      <c r="C16" s="119">
        <v>20152</v>
      </c>
      <c r="D16" s="16">
        <v>11050000</v>
      </c>
      <c r="E16" s="16">
        <v>11050000</v>
      </c>
      <c r="F16" s="16">
        <v>8430000</v>
      </c>
      <c r="G16" s="16"/>
      <c r="H16" s="16">
        <v>7</v>
      </c>
      <c r="I16" s="16">
        <v>7</v>
      </c>
      <c r="J16" s="16">
        <v>11050000</v>
      </c>
      <c r="K16" s="16">
        <v>8430000</v>
      </c>
      <c r="L16" s="16">
        <v>20152</v>
      </c>
      <c r="M16" s="129">
        <v>16535</v>
      </c>
      <c r="N16" s="68">
        <v>0</v>
      </c>
      <c r="O16" s="22">
        <v>0</v>
      </c>
      <c r="P16" s="16">
        <v>5978</v>
      </c>
      <c r="Q16" s="16">
        <v>5978</v>
      </c>
      <c r="R16" s="16">
        <v>5978</v>
      </c>
      <c r="S16" s="16">
        <v>3590000</v>
      </c>
      <c r="T16" s="16">
        <v>3590000</v>
      </c>
      <c r="U16" s="16">
        <v>5362</v>
      </c>
      <c r="V16" s="16">
        <v>0</v>
      </c>
      <c r="W16" s="16">
        <v>0</v>
      </c>
      <c r="X16" s="129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15023</v>
      </c>
      <c r="AD16" s="106">
        <v>8793</v>
      </c>
      <c r="AE16" s="156">
        <v>2.2</v>
      </c>
      <c r="AF16" s="129">
        <v>50398</v>
      </c>
      <c r="AJ16" s="142">
        <f t="shared" si="0"/>
        <v>40</v>
      </c>
      <c r="AK16" s="65">
        <f t="shared" si="1"/>
        <v>76.3</v>
      </c>
      <c r="AL16" s="65">
        <f t="shared" si="2"/>
        <v>100</v>
      </c>
      <c r="AM16" s="65">
        <f t="shared" si="3"/>
        <v>76.3</v>
      </c>
      <c r="AN16" s="65">
        <v>0</v>
      </c>
      <c r="AO16" s="64">
        <f t="shared" si="4"/>
        <v>51.8</v>
      </c>
      <c r="AP16" s="66">
        <f t="shared" si="5"/>
        <v>81.7</v>
      </c>
    </row>
    <row r="17" spans="1:42" s="17" customFormat="1" ht="66.75" customHeight="1">
      <c r="A17" s="62"/>
      <c r="B17" s="67" t="s">
        <v>90</v>
      </c>
      <c r="C17" s="119">
        <v>13038</v>
      </c>
      <c r="D17" s="16">
        <v>12442000</v>
      </c>
      <c r="E17" s="16">
        <v>12442000</v>
      </c>
      <c r="F17" s="16">
        <v>7274000</v>
      </c>
      <c r="G17" s="16"/>
      <c r="H17" s="16">
        <v>4</v>
      </c>
      <c r="I17" s="16">
        <v>4</v>
      </c>
      <c r="J17" s="16">
        <v>12442000</v>
      </c>
      <c r="K17" s="16">
        <v>7274000</v>
      </c>
      <c r="L17" s="16">
        <v>13038</v>
      </c>
      <c r="M17" s="129">
        <v>12187</v>
      </c>
      <c r="N17" s="68">
        <v>3230000</v>
      </c>
      <c r="O17" s="22">
        <v>2991000</v>
      </c>
      <c r="P17" s="16">
        <v>4974</v>
      </c>
      <c r="Q17" s="16">
        <v>4974</v>
      </c>
      <c r="R17" s="16">
        <v>4974</v>
      </c>
      <c r="S17" s="16">
        <v>1784000</v>
      </c>
      <c r="T17" s="16">
        <v>1784000</v>
      </c>
      <c r="U17" s="16">
        <v>4202</v>
      </c>
      <c r="V17" s="16">
        <v>0</v>
      </c>
      <c r="W17" s="16">
        <v>0</v>
      </c>
      <c r="X17" s="129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6324</v>
      </c>
      <c r="AD17" s="106"/>
      <c r="AE17" s="156"/>
      <c r="AF17" s="129">
        <v>33368</v>
      </c>
      <c r="AJ17" s="142">
        <f t="shared" si="0"/>
        <v>39.1</v>
      </c>
      <c r="AK17" s="65">
        <f t="shared" si="1"/>
        <v>58.5</v>
      </c>
      <c r="AL17" s="65">
        <f t="shared" si="2"/>
        <v>100</v>
      </c>
      <c r="AM17" s="65">
        <f t="shared" si="3"/>
        <v>58.5</v>
      </c>
      <c r="AN17" s="65">
        <f t="shared" si="6"/>
        <v>92.6</v>
      </c>
      <c r="AO17" s="64">
        <f t="shared" si="4"/>
        <v>54</v>
      </c>
      <c r="AP17" s="66">
        <f t="shared" si="5"/>
        <v>72.9</v>
      </c>
    </row>
    <row r="18" spans="1:42" s="17" customFormat="1" ht="66.75" customHeight="1">
      <c r="A18" s="62"/>
      <c r="B18" s="67" t="s">
        <v>91</v>
      </c>
      <c r="C18" s="119">
        <v>25066</v>
      </c>
      <c r="D18" s="16">
        <v>7201000</v>
      </c>
      <c r="E18" s="16">
        <v>7201000</v>
      </c>
      <c r="F18" s="16">
        <v>7154000</v>
      </c>
      <c r="G18" s="16"/>
      <c r="H18" s="16">
        <v>1</v>
      </c>
      <c r="I18" s="16">
        <v>1</v>
      </c>
      <c r="J18" s="16">
        <v>7201000</v>
      </c>
      <c r="K18" s="16">
        <v>7154000</v>
      </c>
      <c r="L18" s="16">
        <v>25066</v>
      </c>
      <c r="M18" s="129">
        <v>24978</v>
      </c>
      <c r="N18" s="68">
        <v>0</v>
      </c>
      <c r="O18" s="22">
        <v>0</v>
      </c>
      <c r="P18" s="16">
        <v>288</v>
      </c>
      <c r="Q18" s="16">
        <v>288</v>
      </c>
      <c r="R18" s="16">
        <v>288</v>
      </c>
      <c r="S18" s="16">
        <v>137000</v>
      </c>
      <c r="T18" s="16">
        <v>137000</v>
      </c>
      <c r="U18" s="16">
        <v>269</v>
      </c>
      <c r="V18" s="16">
        <v>242</v>
      </c>
      <c r="W18" s="16">
        <v>242</v>
      </c>
      <c r="X18" s="129">
        <v>242</v>
      </c>
      <c r="Y18" s="68">
        <v>101000</v>
      </c>
      <c r="Z18" s="16">
        <v>101000</v>
      </c>
      <c r="AA18" s="22">
        <v>241</v>
      </c>
      <c r="AB18" s="16">
        <v>0</v>
      </c>
      <c r="AC18" s="16">
        <v>425</v>
      </c>
      <c r="AD18" s="106">
        <v>21871</v>
      </c>
      <c r="AE18" s="156">
        <v>7.94</v>
      </c>
      <c r="AF18" s="129">
        <v>26339</v>
      </c>
      <c r="AJ18" s="142">
        <f t="shared" si="0"/>
        <v>95.2</v>
      </c>
      <c r="AK18" s="65">
        <f t="shared" si="1"/>
        <v>99.3</v>
      </c>
      <c r="AL18" s="65">
        <f t="shared" si="2"/>
        <v>100</v>
      </c>
      <c r="AM18" s="65">
        <f t="shared" si="3"/>
        <v>99.3</v>
      </c>
      <c r="AN18" s="65">
        <v>0</v>
      </c>
      <c r="AO18" s="64">
        <f t="shared" si="4"/>
        <v>97.2</v>
      </c>
      <c r="AP18" s="66">
        <f t="shared" si="5"/>
        <v>98.8</v>
      </c>
    </row>
    <row r="19" spans="1:42" s="17" customFormat="1" ht="66.75" customHeight="1">
      <c r="A19" s="62"/>
      <c r="B19" s="67" t="s">
        <v>92</v>
      </c>
      <c r="C19" s="119">
        <v>87598</v>
      </c>
      <c r="D19" s="16">
        <v>32576000</v>
      </c>
      <c r="E19" s="16">
        <v>32576000</v>
      </c>
      <c r="F19" s="16">
        <v>22880000</v>
      </c>
      <c r="G19" s="16"/>
      <c r="H19" s="16">
        <v>5</v>
      </c>
      <c r="I19" s="16">
        <v>5</v>
      </c>
      <c r="J19" s="16">
        <v>32576000</v>
      </c>
      <c r="K19" s="16">
        <v>22880000</v>
      </c>
      <c r="L19" s="16">
        <v>87598</v>
      </c>
      <c r="M19" s="129">
        <v>83805</v>
      </c>
      <c r="N19" s="68">
        <v>0</v>
      </c>
      <c r="O19" s="22">
        <v>0</v>
      </c>
      <c r="P19" s="16">
        <v>2493</v>
      </c>
      <c r="Q19" s="16">
        <v>2493</v>
      </c>
      <c r="R19" s="16">
        <v>2493</v>
      </c>
      <c r="S19" s="16">
        <v>660000</v>
      </c>
      <c r="T19" s="16">
        <v>660000</v>
      </c>
      <c r="U19" s="16">
        <v>2215</v>
      </c>
      <c r="V19" s="16">
        <v>0</v>
      </c>
      <c r="W19" s="16">
        <v>0</v>
      </c>
      <c r="X19" s="129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79152</v>
      </c>
      <c r="AD19" s="106">
        <v>67464</v>
      </c>
      <c r="AE19" s="156">
        <v>11.65</v>
      </c>
      <c r="AF19" s="129">
        <v>189039</v>
      </c>
      <c r="AJ19" s="142">
        <f t="shared" si="0"/>
        <v>46.3</v>
      </c>
      <c r="AK19" s="65">
        <f t="shared" si="1"/>
        <v>70.2</v>
      </c>
      <c r="AL19" s="65">
        <f t="shared" si="2"/>
        <v>100</v>
      </c>
      <c r="AM19" s="65">
        <f t="shared" si="3"/>
        <v>70.2</v>
      </c>
      <c r="AN19" s="65">
        <v>0</v>
      </c>
      <c r="AO19" s="64">
        <f t="shared" si="4"/>
        <v>47.7</v>
      </c>
      <c r="AP19" s="66">
        <f t="shared" si="5"/>
        <v>89.5</v>
      </c>
    </row>
    <row r="20" spans="1:42" s="17" customFormat="1" ht="66.75" customHeight="1">
      <c r="A20" s="62"/>
      <c r="B20" s="67" t="s">
        <v>93</v>
      </c>
      <c r="C20" s="119">
        <v>74238</v>
      </c>
      <c r="D20" s="16">
        <v>25049000</v>
      </c>
      <c r="E20" s="16">
        <v>25049000</v>
      </c>
      <c r="F20" s="16">
        <v>16248200</v>
      </c>
      <c r="G20" s="16"/>
      <c r="H20" s="16">
        <v>5</v>
      </c>
      <c r="I20" s="16">
        <v>5</v>
      </c>
      <c r="J20" s="16">
        <v>25049000</v>
      </c>
      <c r="K20" s="16">
        <v>16248200</v>
      </c>
      <c r="L20" s="16">
        <v>74238</v>
      </c>
      <c r="M20" s="129">
        <v>67687</v>
      </c>
      <c r="N20" s="68">
        <v>0</v>
      </c>
      <c r="O20" s="22">
        <v>0</v>
      </c>
      <c r="P20" s="16">
        <v>494</v>
      </c>
      <c r="Q20" s="16">
        <v>494</v>
      </c>
      <c r="R20" s="16">
        <v>494</v>
      </c>
      <c r="S20" s="16">
        <v>169000</v>
      </c>
      <c r="T20" s="16">
        <v>169000</v>
      </c>
      <c r="U20" s="16">
        <v>365</v>
      </c>
      <c r="V20" s="16">
        <v>0</v>
      </c>
      <c r="W20" s="16">
        <v>0</v>
      </c>
      <c r="X20" s="129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19529</v>
      </c>
      <c r="AD20" s="106">
        <v>81178</v>
      </c>
      <c r="AE20" s="156">
        <v>15.03</v>
      </c>
      <c r="AF20" s="129">
        <v>116649</v>
      </c>
      <c r="AJ20" s="142">
        <f t="shared" si="0"/>
        <v>63.6</v>
      </c>
      <c r="AK20" s="65">
        <f t="shared" si="1"/>
        <v>64.9</v>
      </c>
      <c r="AL20" s="65">
        <f t="shared" si="2"/>
        <v>100</v>
      </c>
      <c r="AM20" s="65">
        <f t="shared" si="3"/>
        <v>64.9</v>
      </c>
      <c r="AN20" s="65">
        <v>0</v>
      </c>
      <c r="AO20" s="64">
        <f t="shared" si="4"/>
        <v>64.1</v>
      </c>
      <c r="AP20" s="66">
        <f t="shared" si="5"/>
        <v>80.8</v>
      </c>
    </row>
    <row r="21" spans="1:42" s="18" customFormat="1" ht="66.75" customHeight="1">
      <c r="A21" s="62"/>
      <c r="B21" s="67" t="s">
        <v>113</v>
      </c>
      <c r="C21" s="119">
        <v>9564</v>
      </c>
      <c r="D21" s="16">
        <v>4490000</v>
      </c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9564</v>
      </c>
      <c r="M21" s="129">
        <v>7635</v>
      </c>
      <c r="N21" s="68">
        <v>0</v>
      </c>
      <c r="O21" s="22">
        <v>0</v>
      </c>
      <c r="P21" s="16">
        <v>4069</v>
      </c>
      <c r="Q21" s="16">
        <v>4069</v>
      </c>
      <c r="R21" s="16">
        <v>4069</v>
      </c>
      <c r="S21" s="16">
        <v>2660000</v>
      </c>
      <c r="T21" s="16">
        <v>2660000</v>
      </c>
      <c r="U21" s="16">
        <v>3511</v>
      </c>
      <c r="V21" s="16">
        <v>0</v>
      </c>
      <c r="W21" s="16">
        <v>0</v>
      </c>
      <c r="X21" s="129">
        <v>0</v>
      </c>
      <c r="Y21" s="68">
        <v>0</v>
      </c>
      <c r="Z21" s="16">
        <v>0</v>
      </c>
      <c r="AA21" s="22">
        <v>0</v>
      </c>
      <c r="AB21" s="16">
        <v>70</v>
      </c>
      <c r="AC21" s="16">
        <v>8819</v>
      </c>
      <c r="AD21" s="106"/>
      <c r="AE21" s="156"/>
      <c r="AF21" s="129">
        <v>27531</v>
      </c>
      <c r="AJ21" s="142">
        <f>ROUND(C21/AF21*100,1)</f>
        <v>34.7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v>0</v>
      </c>
      <c r="AO21" s="64">
        <f>ROUND((C21+Q21+W21)/AF21*100,1)</f>
        <v>49.5</v>
      </c>
      <c r="AP21" s="66">
        <f>ROUND((L21+R21+X21+AB21+AC21)/AF21*100,1)</f>
        <v>81.8</v>
      </c>
    </row>
    <row r="22" spans="1:42" s="18" customFormat="1" ht="66.75" customHeight="1">
      <c r="A22" s="62"/>
      <c r="B22" s="67" t="s">
        <v>114</v>
      </c>
      <c r="C22" s="119">
        <v>12999</v>
      </c>
      <c r="D22" s="16">
        <v>7102000</v>
      </c>
      <c r="E22" s="16">
        <v>7102000</v>
      </c>
      <c r="F22" s="16">
        <v>7022000</v>
      </c>
      <c r="G22" s="16"/>
      <c r="H22" s="16">
        <v>5</v>
      </c>
      <c r="I22" s="16">
        <v>5</v>
      </c>
      <c r="J22" s="16">
        <v>7102000</v>
      </c>
      <c r="K22" s="16">
        <v>7022000</v>
      </c>
      <c r="L22" s="16">
        <v>12999</v>
      </c>
      <c r="M22" s="129">
        <v>10420</v>
      </c>
      <c r="N22" s="68">
        <v>2088000</v>
      </c>
      <c r="O22" s="22">
        <v>2088000</v>
      </c>
      <c r="P22" s="16">
        <v>2707</v>
      </c>
      <c r="Q22" s="16">
        <v>2707</v>
      </c>
      <c r="R22" s="16">
        <v>2707</v>
      </c>
      <c r="S22" s="16">
        <v>1113000</v>
      </c>
      <c r="T22" s="16">
        <v>1113000</v>
      </c>
      <c r="U22" s="16">
        <v>2001</v>
      </c>
      <c r="V22" s="16">
        <v>0</v>
      </c>
      <c r="W22" s="16">
        <v>0</v>
      </c>
      <c r="X22" s="129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1769</v>
      </c>
      <c r="AD22" s="106"/>
      <c r="AE22" s="156"/>
      <c r="AF22" s="129">
        <v>21770</v>
      </c>
      <c r="AJ22" s="142">
        <f>ROUND(C22/AF22*100,1)</f>
        <v>59.7</v>
      </c>
      <c r="AK22" s="65">
        <f>IF(E22=0,"",ROUND(F22/E22*100,1))</f>
        <v>98.9</v>
      </c>
      <c r="AL22" s="65">
        <f>IF(H22=0,"",ROUND(I22/H22*100,1))</f>
        <v>100</v>
      </c>
      <c r="AM22" s="65">
        <f>IF(J22=0,"",ROUND(K22/J22*100,1))</f>
        <v>98.9</v>
      </c>
      <c r="AN22" s="65">
        <f>IF(N22=0,"",ROUND(O22/N22*100,1))</f>
        <v>100</v>
      </c>
      <c r="AO22" s="64">
        <f>ROUND((C22+Q22+W22)/AF22*100,1)</f>
        <v>72.1</v>
      </c>
      <c r="AP22" s="66">
        <f>ROUND((L22+R22+X22+AB22+AC22)/AF22*100,1)</f>
        <v>80.3</v>
      </c>
    </row>
    <row r="23" spans="1:42" s="17" customFormat="1" ht="66.75" customHeight="1">
      <c r="A23" s="69" t="s">
        <v>94</v>
      </c>
      <c r="B23" s="70" t="s">
        <v>95</v>
      </c>
      <c r="C23" s="71">
        <v>52282</v>
      </c>
      <c r="D23" s="19">
        <v>5179200</v>
      </c>
      <c r="E23" s="19">
        <v>5179200</v>
      </c>
      <c r="F23" s="19">
        <v>5101200</v>
      </c>
      <c r="G23" s="19"/>
      <c r="H23" s="19">
        <v>0</v>
      </c>
      <c r="I23" s="19">
        <v>0</v>
      </c>
      <c r="J23" s="19">
        <v>5179200</v>
      </c>
      <c r="K23" s="19">
        <v>5101200</v>
      </c>
      <c r="L23" s="19">
        <v>52282</v>
      </c>
      <c r="M23" s="130">
        <v>49687</v>
      </c>
      <c r="N23" s="123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0">
        <v>0</v>
      </c>
      <c r="Y23" s="123">
        <v>0</v>
      </c>
      <c r="Z23" s="19">
        <v>0</v>
      </c>
      <c r="AA23" s="20">
        <v>0</v>
      </c>
      <c r="AB23" s="19">
        <v>0</v>
      </c>
      <c r="AC23" s="19">
        <v>910</v>
      </c>
      <c r="AD23" s="157">
        <v>50893</v>
      </c>
      <c r="AE23" s="167">
        <v>5.78</v>
      </c>
      <c r="AF23" s="130">
        <v>52935</v>
      </c>
      <c r="AG23" s="21"/>
      <c r="AH23" s="21"/>
      <c r="AI23" s="21"/>
      <c r="AJ23" s="143">
        <f t="shared" si="0"/>
        <v>98.8</v>
      </c>
      <c r="AK23" s="73">
        <f t="shared" si="1"/>
        <v>98.5</v>
      </c>
      <c r="AL23" s="73">
        <v>0</v>
      </c>
      <c r="AM23" s="73">
        <f t="shared" si="3"/>
        <v>98.5</v>
      </c>
      <c r="AN23" s="73">
        <v>0</v>
      </c>
      <c r="AO23" s="72">
        <f t="shared" si="4"/>
        <v>98.8</v>
      </c>
      <c r="AP23" s="74">
        <f t="shared" si="5"/>
        <v>100.5</v>
      </c>
    </row>
    <row r="24" spans="1:42" s="17" customFormat="1" ht="66.75" customHeight="1">
      <c r="A24" s="62"/>
      <c r="B24" s="67" t="s">
        <v>96</v>
      </c>
      <c r="C24" s="75">
        <v>30194</v>
      </c>
      <c r="D24" s="16">
        <v>6120000</v>
      </c>
      <c r="E24" s="16">
        <v>6120000</v>
      </c>
      <c r="F24" s="16">
        <v>4740000</v>
      </c>
      <c r="G24" s="16"/>
      <c r="H24" s="16">
        <v>0</v>
      </c>
      <c r="I24" s="16">
        <v>0</v>
      </c>
      <c r="J24" s="16">
        <v>6120000</v>
      </c>
      <c r="K24" s="16">
        <v>4740000</v>
      </c>
      <c r="L24" s="16">
        <v>30194</v>
      </c>
      <c r="M24" s="129">
        <v>29441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9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272</v>
      </c>
      <c r="AD24" s="155">
        <v>27732</v>
      </c>
      <c r="AE24" s="168">
        <v>4.81</v>
      </c>
      <c r="AF24" s="129">
        <v>30408</v>
      </c>
      <c r="AG24" s="18"/>
      <c r="AH24" s="18"/>
      <c r="AI24" s="18"/>
      <c r="AJ24" s="142">
        <f t="shared" si="0"/>
        <v>99.3</v>
      </c>
      <c r="AK24" s="65">
        <f t="shared" si="1"/>
        <v>77.5</v>
      </c>
      <c r="AL24" s="65">
        <v>0</v>
      </c>
      <c r="AM24" s="65">
        <f t="shared" si="3"/>
        <v>77.5</v>
      </c>
      <c r="AN24" s="65">
        <v>0</v>
      </c>
      <c r="AO24" s="64">
        <f t="shared" si="4"/>
        <v>99.3</v>
      </c>
      <c r="AP24" s="66">
        <f t="shared" si="5"/>
        <v>100.2</v>
      </c>
    </row>
    <row r="25" spans="1:42" s="17" customFormat="1" ht="66.75" customHeight="1">
      <c r="A25" s="62"/>
      <c r="B25" s="67" t="s">
        <v>97</v>
      </c>
      <c r="C25" s="75">
        <v>21271</v>
      </c>
      <c r="D25" s="16">
        <v>5719000</v>
      </c>
      <c r="E25" s="16">
        <v>5719000</v>
      </c>
      <c r="F25" s="16">
        <v>4802600</v>
      </c>
      <c r="G25" s="16"/>
      <c r="H25" s="16">
        <v>0</v>
      </c>
      <c r="I25" s="16">
        <v>0</v>
      </c>
      <c r="J25" s="16">
        <v>5719000</v>
      </c>
      <c r="K25" s="16">
        <v>4802600</v>
      </c>
      <c r="L25" s="16">
        <v>21271</v>
      </c>
      <c r="M25" s="129">
        <v>20673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9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1454</v>
      </c>
      <c r="AD25" s="155"/>
      <c r="AE25" s="168"/>
      <c r="AF25" s="129">
        <v>23584</v>
      </c>
      <c r="AG25" s="18"/>
      <c r="AH25" s="18"/>
      <c r="AI25" s="18"/>
      <c r="AJ25" s="142">
        <f t="shared" si="0"/>
        <v>90.2</v>
      </c>
      <c r="AK25" s="65">
        <f t="shared" si="1"/>
        <v>84</v>
      </c>
      <c r="AL25" s="65">
        <v>0</v>
      </c>
      <c r="AM25" s="65">
        <f t="shared" si="3"/>
        <v>84</v>
      </c>
      <c r="AN25" s="65">
        <v>0</v>
      </c>
      <c r="AO25" s="64">
        <f t="shared" si="4"/>
        <v>90.2</v>
      </c>
      <c r="AP25" s="66">
        <f t="shared" si="5"/>
        <v>96.4</v>
      </c>
    </row>
    <row r="26" spans="1:42" s="17" customFormat="1" ht="66.75" customHeight="1">
      <c r="A26" s="76"/>
      <c r="B26" s="77" t="s">
        <v>98</v>
      </c>
      <c r="C26" s="78">
        <v>12716</v>
      </c>
      <c r="D26" s="23">
        <v>4020000</v>
      </c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12716</v>
      </c>
      <c r="M26" s="131">
        <v>12549</v>
      </c>
      <c r="N26" s="124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1">
        <v>0</v>
      </c>
      <c r="Y26" s="124">
        <v>0</v>
      </c>
      <c r="Z26" s="23">
        <v>0</v>
      </c>
      <c r="AA26" s="24">
        <v>0</v>
      </c>
      <c r="AB26" s="23">
        <v>0</v>
      </c>
      <c r="AC26" s="23">
        <v>60</v>
      </c>
      <c r="AD26" s="158">
        <v>9263</v>
      </c>
      <c r="AE26" s="169">
        <v>2.65</v>
      </c>
      <c r="AF26" s="131">
        <v>12943</v>
      </c>
      <c r="AG26" s="25"/>
      <c r="AH26" s="25"/>
      <c r="AI26" s="25"/>
      <c r="AJ26" s="144">
        <f t="shared" si="0"/>
        <v>98.2</v>
      </c>
      <c r="AK26" s="80">
        <f t="shared" si="1"/>
        <v>95.8</v>
      </c>
      <c r="AL26" s="80">
        <v>0</v>
      </c>
      <c r="AM26" s="80">
        <f t="shared" si="3"/>
        <v>95.8</v>
      </c>
      <c r="AN26" s="80">
        <v>0</v>
      </c>
      <c r="AO26" s="79">
        <f t="shared" si="4"/>
        <v>98.2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9">
        <v>2421</v>
      </c>
      <c r="D27" s="19">
        <v>1531000</v>
      </c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2421</v>
      </c>
      <c r="M27" s="130">
        <v>2047</v>
      </c>
      <c r="N27" s="123">
        <v>0</v>
      </c>
      <c r="O27" s="20">
        <v>0</v>
      </c>
      <c r="P27" s="19">
        <v>1188</v>
      </c>
      <c r="Q27" s="19">
        <v>1188</v>
      </c>
      <c r="R27" s="19">
        <v>1188</v>
      </c>
      <c r="S27" s="19">
        <v>395000</v>
      </c>
      <c r="T27" s="19">
        <v>395000</v>
      </c>
      <c r="U27" s="19">
        <v>1062</v>
      </c>
      <c r="V27" s="19">
        <v>0</v>
      </c>
      <c r="W27" s="19">
        <v>0</v>
      </c>
      <c r="X27" s="130">
        <v>0</v>
      </c>
      <c r="Y27" s="123">
        <v>0</v>
      </c>
      <c r="Z27" s="19">
        <v>0</v>
      </c>
      <c r="AA27" s="20">
        <v>0</v>
      </c>
      <c r="AB27" s="19">
        <v>0</v>
      </c>
      <c r="AC27" s="19">
        <v>1485</v>
      </c>
      <c r="AD27" s="106"/>
      <c r="AE27" s="156"/>
      <c r="AF27" s="130">
        <v>5840</v>
      </c>
      <c r="AG27" s="21"/>
      <c r="AH27" s="21"/>
      <c r="AI27" s="21"/>
      <c r="AJ27" s="143">
        <f t="shared" si="0"/>
        <v>41.5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v>0</v>
      </c>
      <c r="AO27" s="72">
        <f t="shared" si="4"/>
        <v>61.8</v>
      </c>
      <c r="AP27" s="74">
        <f t="shared" si="5"/>
        <v>87.2</v>
      </c>
    </row>
    <row r="28" spans="1:42" s="17" customFormat="1" ht="66.75" customHeight="1">
      <c r="A28" s="76"/>
      <c r="B28" s="77" t="s">
        <v>116</v>
      </c>
      <c r="C28" s="119">
        <v>8399</v>
      </c>
      <c r="D28" s="23">
        <v>8149000</v>
      </c>
      <c r="E28" s="23">
        <v>8149000</v>
      </c>
      <c r="F28" s="23">
        <v>6906900</v>
      </c>
      <c r="G28" s="23"/>
      <c r="H28" s="23">
        <v>3</v>
      </c>
      <c r="I28" s="23">
        <v>3</v>
      </c>
      <c r="J28" s="23">
        <v>8149000</v>
      </c>
      <c r="K28" s="23">
        <v>6906900</v>
      </c>
      <c r="L28" s="23">
        <v>8095</v>
      </c>
      <c r="M28" s="131">
        <v>7485</v>
      </c>
      <c r="N28" s="124">
        <v>0</v>
      </c>
      <c r="O28" s="24">
        <v>0</v>
      </c>
      <c r="P28" s="23">
        <v>2582</v>
      </c>
      <c r="Q28" s="23">
        <v>2582</v>
      </c>
      <c r="R28" s="23">
        <v>2582</v>
      </c>
      <c r="S28" s="23">
        <v>940000</v>
      </c>
      <c r="T28" s="23">
        <v>940000</v>
      </c>
      <c r="U28" s="23">
        <v>2387</v>
      </c>
      <c r="V28" s="23">
        <v>0</v>
      </c>
      <c r="W28" s="23">
        <v>0</v>
      </c>
      <c r="X28" s="131">
        <v>0</v>
      </c>
      <c r="Y28" s="124">
        <v>0</v>
      </c>
      <c r="Z28" s="23">
        <v>0</v>
      </c>
      <c r="AA28" s="24">
        <v>0</v>
      </c>
      <c r="AB28" s="23">
        <v>0</v>
      </c>
      <c r="AC28" s="23">
        <v>5226</v>
      </c>
      <c r="AD28" s="106"/>
      <c r="AE28" s="156"/>
      <c r="AF28" s="131">
        <v>17797</v>
      </c>
      <c r="AG28" s="25"/>
      <c r="AH28" s="25"/>
      <c r="AI28" s="25"/>
      <c r="AJ28" s="144">
        <f t="shared" si="0"/>
        <v>47.2</v>
      </c>
      <c r="AK28" s="80">
        <f t="shared" si="1"/>
        <v>84.8</v>
      </c>
      <c r="AL28" s="80">
        <f t="shared" si="2"/>
        <v>100</v>
      </c>
      <c r="AM28" s="80">
        <f t="shared" si="3"/>
        <v>84.8</v>
      </c>
      <c r="AN28" s="80">
        <v>0</v>
      </c>
      <c r="AO28" s="79">
        <f t="shared" si="4"/>
        <v>61.7</v>
      </c>
      <c r="AP28" s="81">
        <f t="shared" si="5"/>
        <v>89.4</v>
      </c>
    </row>
    <row r="29" spans="1:42" s="17" customFormat="1" ht="66.75" customHeight="1">
      <c r="A29" s="82" t="s">
        <v>100</v>
      </c>
      <c r="B29" s="83" t="s">
        <v>117</v>
      </c>
      <c r="C29" s="84">
        <v>2366</v>
      </c>
      <c r="D29" s="26">
        <v>1590000</v>
      </c>
      <c r="E29" s="26">
        <v>1590000</v>
      </c>
      <c r="F29" s="26">
        <v>890000</v>
      </c>
      <c r="G29" s="26"/>
      <c r="H29" s="26">
        <v>1</v>
      </c>
      <c r="I29" s="26">
        <v>1</v>
      </c>
      <c r="J29" s="26">
        <v>1590000</v>
      </c>
      <c r="K29" s="26">
        <v>890000</v>
      </c>
      <c r="L29" s="26">
        <v>2366</v>
      </c>
      <c r="M29" s="132">
        <v>1948</v>
      </c>
      <c r="N29" s="125">
        <v>0</v>
      </c>
      <c r="O29" s="27">
        <v>0</v>
      </c>
      <c r="P29" s="26">
        <v>612</v>
      </c>
      <c r="Q29" s="26">
        <v>612</v>
      </c>
      <c r="R29" s="26">
        <v>612</v>
      </c>
      <c r="S29" s="26">
        <v>200000</v>
      </c>
      <c r="T29" s="26">
        <v>200000</v>
      </c>
      <c r="U29" s="26">
        <v>517</v>
      </c>
      <c r="V29" s="26">
        <v>782</v>
      </c>
      <c r="W29" s="26">
        <v>782</v>
      </c>
      <c r="X29" s="132">
        <v>782</v>
      </c>
      <c r="Y29" s="125">
        <v>520000</v>
      </c>
      <c r="Z29" s="26">
        <v>520000</v>
      </c>
      <c r="AA29" s="27">
        <v>421</v>
      </c>
      <c r="AB29" s="26">
        <v>0</v>
      </c>
      <c r="AC29" s="26">
        <v>1725</v>
      </c>
      <c r="AD29" s="159"/>
      <c r="AE29" s="170"/>
      <c r="AF29" s="132">
        <v>7153</v>
      </c>
      <c r="AG29" s="28"/>
      <c r="AH29" s="28"/>
      <c r="AI29" s="28"/>
      <c r="AJ29" s="145">
        <f>ROUND(C29/AF29*100,1)</f>
        <v>33.1</v>
      </c>
      <c r="AK29" s="86">
        <f>IF(E29=0,"",ROUND(F29/E29*100,1))</f>
        <v>56</v>
      </c>
      <c r="AL29" s="86">
        <f>IF(H29=0,"",ROUND(I29/H29*100,1))</f>
        <v>100</v>
      </c>
      <c r="AM29" s="86">
        <f>IF(J29=0,"",ROUND(K29/J29*100,1))</f>
        <v>56</v>
      </c>
      <c r="AN29" s="86">
        <v>0</v>
      </c>
      <c r="AO29" s="85">
        <f>ROUND((C29+Q29+W29)/AF29*100,1)</f>
        <v>52.6</v>
      </c>
      <c r="AP29" s="87">
        <f>ROUND((L29+R29+X29+AB29+AC29)/AF29*100,1)</f>
        <v>76.7</v>
      </c>
    </row>
    <row r="30" spans="1:42" s="17" customFormat="1" ht="66.75" customHeight="1">
      <c r="A30" s="82" t="s">
        <v>101</v>
      </c>
      <c r="B30" s="83" t="s">
        <v>118</v>
      </c>
      <c r="C30" s="84">
        <v>1640</v>
      </c>
      <c r="D30" s="26">
        <v>1080000</v>
      </c>
      <c r="E30" s="26">
        <v>1080000</v>
      </c>
      <c r="F30" s="26">
        <v>968000</v>
      </c>
      <c r="G30" s="26"/>
      <c r="H30" s="26">
        <v>1</v>
      </c>
      <c r="I30" s="26">
        <v>1</v>
      </c>
      <c r="J30" s="26">
        <v>1080000</v>
      </c>
      <c r="K30" s="26">
        <v>968000</v>
      </c>
      <c r="L30" s="26">
        <v>1640</v>
      </c>
      <c r="M30" s="132">
        <v>886</v>
      </c>
      <c r="N30" s="125">
        <v>0</v>
      </c>
      <c r="O30" s="27">
        <v>0</v>
      </c>
      <c r="P30" s="26">
        <v>715</v>
      </c>
      <c r="Q30" s="26">
        <v>715</v>
      </c>
      <c r="R30" s="26">
        <v>715</v>
      </c>
      <c r="S30" s="26">
        <v>520000</v>
      </c>
      <c r="T30" s="26">
        <v>520000</v>
      </c>
      <c r="U30" s="26">
        <v>647</v>
      </c>
      <c r="V30" s="26">
        <v>0</v>
      </c>
      <c r="W30" s="26">
        <v>0</v>
      </c>
      <c r="X30" s="132">
        <v>0</v>
      </c>
      <c r="Y30" s="125">
        <v>0</v>
      </c>
      <c r="Z30" s="26">
        <v>0</v>
      </c>
      <c r="AA30" s="27">
        <v>0</v>
      </c>
      <c r="AB30" s="26">
        <v>0</v>
      </c>
      <c r="AC30" s="26">
        <v>8636</v>
      </c>
      <c r="AD30" s="159"/>
      <c r="AE30" s="170"/>
      <c r="AF30" s="132">
        <v>15452</v>
      </c>
      <c r="AG30" s="28"/>
      <c r="AH30" s="28"/>
      <c r="AI30" s="28"/>
      <c r="AJ30" s="145">
        <f>ROUND(C30/AF30*100,1)</f>
        <v>10.6</v>
      </c>
      <c r="AK30" s="86">
        <f>IF(E30=0,"",ROUND(F30/E30*100,1))</f>
        <v>89.6</v>
      </c>
      <c r="AL30" s="86">
        <f>IF(H30=0,"",ROUND(I30/H30*100,1))</f>
        <v>100</v>
      </c>
      <c r="AM30" s="86">
        <f>IF(J30=0,"",ROUND(K30/J30*100,1))</f>
        <v>89.6</v>
      </c>
      <c r="AN30" s="86">
        <v>0</v>
      </c>
      <c r="AO30" s="85">
        <f>ROUND((C30+Q30+W30)/AF30*100,1)</f>
        <v>15.2</v>
      </c>
      <c r="AP30" s="87">
        <f>ROUND((L30+R30+X30+AB30+AC30)/AF30*100,1)</f>
        <v>71.1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>
        <v>0</v>
      </c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3">
        <v>0</v>
      </c>
      <c r="N31" s="126">
        <v>0</v>
      </c>
      <c r="O31" s="30">
        <v>0</v>
      </c>
      <c r="P31" s="29">
        <v>2771</v>
      </c>
      <c r="Q31" s="29">
        <v>2771</v>
      </c>
      <c r="R31" s="29">
        <v>2771</v>
      </c>
      <c r="S31" s="29">
        <v>2510000</v>
      </c>
      <c r="T31" s="29">
        <v>2510000</v>
      </c>
      <c r="U31" s="29">
        <v>2578</v>
      </c>
      <c r="V31" s="29">
        <v>0</v>
      </c>
      <c r="W31" s="29">
        <v>0</v>
      </c>
      <c r="X31" s="133">
        <v>0</v>
      </c>
      <c r="Y31" s="126">
        <v>0</v>
      </c>
      <c r="Z31" s="29">
        <v>0</v>
      </c>
      <c r="AA31" s="30">
        <v>0</v>
      </c>
      <c r="AB31" s="29">
        <v>0</v>
      </c>
      <c r="AC31" s="29">
        <v>3433</v>
      </c>
      <c r="AD31" s="160"/>
      <c r="AE31" s="171"/>
      <c r="AF31" s="133">
        <v>8496</v>
      </c>
      <c r="AG31" s="31"/>
      <c r="AH31" s="31"/>
      <c r="AI31" s="31"/>
      <c r="AJ31" s="146">
        <f aca="true" t="shared" si="7" ref="AJ31:AJ36">ROUND(C31/AF31*100,1)</f>
        <v>0</v>
      </c>
      <c r="AK31" s="92">
        <v>0</v>
      </c>
      <c r="AL31" s="92">
        <v>0</v>
      </c>
      <c r="AM31" s="92">
        <v>0</v>
      </c>
      <c r="AN31" s="92">
        <v>0</v>
      </c>
      <c r="AO31" s="91">
        <f aca="true" t="shared" si="8" ref="AO31:AO36">ROUND((C31+Q31+W31)/AF31*100,1)</f>
        <v>32.6</v>
      </c>
      <c r="AP31" s="93">
        <f aca="true" t="shared" si="9" ref="AP31:AP36">ROUND((L31+R31+X31+AB31+AC31)/AF31*100,1)</f>
        <v>73</v>
      </c>
    </row>
    <row r="32" spans="1:42" s="17" customFormat="1" ht="66.75" customHeight="1" thickTop="1">
      <c r="A32" s="62" t="s">
        <v>103</v>
      </c>
      <c r="B32" s="94" t="s">
        <v>104</v>
      </c>
      <c r="C32" s="119">
        <f>+C9</f>
        <v>1138320</v>
      </c>
      <c r="D32" s="16">
        <v>0</v>
      </c>
      <c r="E32" s="16">
        <f>+E9</f>
        <v>167446000</v>
      </c>
      <c r="F32" s="16">
        <f>+F9</f>
        <v>145241520</v>
      </c>
      <c r="G32" s="16">
        <v>1073480</v>
      </c>
      <c r="H32" s="16">
        <f aca="true" t="shared" si="10" ref="H32:AE32">+H9</f>
        <v>5</v>
      </c>
      <c r="I32" s="16">
        <f t="shared" si="10"/>
        <v>5</v>
      </c>
      <c r="J32" s="16">
        <f t="shared" si="10"/>
        <v>167446000</v>
      </c>
      <c r="K32" s="32">
        <f t="shared" si="10"/>
        <v>145241520</v>
      </c>
      <c r="L32" s="32">
        <f t="shared" si="10"/>
        <v>1138320</v>
      </c>
      <c r="M32" s="134">
        <f t="shared" si="10"/>
        <v>1123084</v>
      </c>
      <c r="N32" s="95">
        <f t="shared" si="10"/>
        <v>0</v>
      </c>
      <c r="O32" s="96">
        <f t="shared" si="10"/>
        <v>0</v>
      </c>
      <c r="P32" s="32">
        <f t="shared" si="10"/>
        <v>11075</v>
      </c>
      <c r="Q32" s="32">
        <f t="shared" si="10"/>
        <v>11075</v>
      </c>
      <c r="R32" s="32">
        <f t="shared" si="10"/>
        <v>11075</v>
      </c>
      <c r="S32" s="32">
        <f t="shared" si="10"/>
        <v>3380000</v>
      </c>
      <c r="T32" s="32">
        <f t="shared" si="10"/>
        <v>3380000</v>
      </c>
      <c r="U32" s="32">
        <f t="shared" si="10"/>
        <v>9284</v>
      </c>
      <c r="V32" s="32">
        <f t="shared" si="10"/>
        <v>0</v>
      </c>
      <c r="W32" s="32">
        <f t="shared" si="10"/>
        <v>0</v>
      </c>
      <c r="X32" s="134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15204</v>
      </c>
      <c r="AD32" s="32">
        <f t="shared" si="10"/>
        <v>1039093</v>
      </c>
      <c r="AE32" s="152">
        <f t="shared" si="10"/>
        <v>134.36</v>
      </c>
      <c r="AF32" s="134">
        <f>+AF9</f>
        <v>1189149</v>
      </c>
      <c r="AJ32" s="142">
        <f t="shared" si="7"/>
        <v>95.7</v>
      </c>
      <c r="AK32" s="65">
        <f>IF(E32=0,"",ROUND(F32/E32*100,1))</f>
        <v>86.7</v>
      </c>
      <c r="AL32" s="65">
        <f>IF(H32=0,"",ROUND(I32/H32*100,1))</f>
        <v>100</v>
      </c>
      <c r="AM32" s="65">
        <f>IF(J32=0,"",ROUND(K32/J32*100,1))</f>
        <v>86.7</v>
      </c>
      <c r="AN32" s="65">
        <v>0</v>
      </c>
      <c r="AO32" s="64">
        <f t="shared" si="8"/>
        <v>96.7</v>
      </c>
      <c r="AP32" s="66">
        <f t="shared" si="9"/>
        <v>97.9</v>
      </c>
    </row>
    <row r="33" spans="1:42" s="17" customFormat="1" ht="66.75" customHeight="1">
      <c r="A33" s="62"/>
      <c r="B33" s="94" t="s">
        <v>130</v>
      </c>
      <c r="C33" s="119">
        <f>SUM(C10:C22)</f>
        <v>863927</v>
      </c>
      <c r="D33" s="16">
        <v>0</v>
      </c>
      <c r="E33" s="16">
        <f>SUM(E10:E22)</f>
        <v>275304000</v>
      </c>
      <c r="F33" s="16">
        <f>SUM(F10:F22)</f>
        <v>209915700</v>
      </c>
      <c r="G33" s="16">
        <v>709680</v>
      </c>
      <c r="H33" s="16">
        <f aca="true" t="shared" si="11" ref="H33:AF33">SUM(H10:H22)</f>
        <v>51</v>
      </c>
      <c r="I33" s="16">
        <f t="shared" si="11"/>
        <v>47</v>
      </c>
      <c r="J33" s="16">
        <f t="shared" si="11"/>
        <v>275304000</v>
      </c>
      <c r="K33" s="32">
        <f t="shared" si="11"/>
        <v>209915700</v>
      </c>
      <c r="L33" s="32">
        <f t="shared" si="11"/>
        <v>863927</v>
      </c>
      <c r="M33" s="135">
        <f t="shared" si="11"/>
        <v>810536</v>
      </c>
      <c r="N33" s="95">
        <f t="shared" si="11"/>
        <v>19273800</v>
      </c>
      <c r="O33" s="96">
        <f t="shared" si="11"/>
        <v>15352500</v>
      </c>
      <c r="P33" s="32">
        <f t="shared" si="11"/>
        <v>26093</v>
      </c>
      <c r="Q33" s="32">
        <f t="shared" si="11"/>
        <v>26093</v>
      </c>
      <c r="R33" s="32">
        <f t="shared" si="11"/>
        <v>26093</v>
      </c>
      <c r="S33" s="32">
        <f t="shared" si="11"/>
        <v>12488000</v>
      </c>
      <c r="T33" s="32">
        <f t="shared" si="11"/>
        <v>12488000</v>
      </c>
      <c r="U33" s="32">
        <f t="shared" si="11"/>
        <v>22173</v>
      </c>
      <c r="V33" s="32">
        <f t="shared" si="11"/>
        <v>4956</v>
      </c>
      <c r="W33" s="32">
        <f t="shared" si="11"/>
        <v>4956</v>
      </c>
      <c r="X33" s="135">
        <f t="shared" si="11"/>
        <v>4956</v>
      </c>
      <c r="Y33" s="95">
        <f t="shared" si="11"/>
        <v>2224000</v>
      </c>
      <c r="Z33" s="32">
        <f t="shared" si="11"/>
        <v>2224000</v>
      </c>
      <c r="AA33" s="96">
        <f t="shared" si="11"/>
        <v>2946</v>
      </c>
      <c r="AB33" s="32">
        <f t="shared" si="11"/>
        <v>725</v>
      </c>
      <c r="AC33" s="32">
        <f t="shared" si="11"/>
        <v>279528</v>
      </c>
      <c r="AD33" s="32">
        <f t="shared" si="11"/>
        <v>704157</v>
      </c>
      <c r="AE33" s="152">
        <f t="shared" si="11"/>
        <v>154.13</v>
      </c>
      <c r="AF33" s="135">
        <f t="shared" si="11"/>
        <v>1424930</v>
      </c>
      <c r="AJ33" s="142">
        <f t="shared" si="7"/>
        <v>60.6</v>
      </c>
      <c r="AK33" s="65">
        <f>IF(E33=0,"",ROUND(F33/E33*100,1))</f>
        <v>76.2</v>
      </c>
      <c r="AL33" s="65">
        <f>IF(H33=0,"",ROUND(I33/H33*100,1))</f>
        <v>92.2</v>
      </c>
      <c r="AM33" s="65">
        <f>IF(J33=0,"",ROUND(K33/J33*100,1))</f>
        <v>76.2</v>
      </c>
      <c r="AN33" s="65">
        <f>IF(N33=0,"",ROUND(O33/N33*100,1))</f>
        <v>79.7</v>
      </c>
      <c r="AO33" s="64">
        <f t="shared" si="8"/>
        <v>62.8</v>
      </c>
      <c r="AP33" s="66">
        <f t="shared" si="9"/>
        <v>82.5</v>
      </c>
    </row>
    <row r="34" spans="1:42" s="17" customFormat="1" ht="66.75" customHeight="1">
      <c r="A34" s="62"/>
      <c r="B34" s="94" t="s">
        <v>131</v>
      </c>
      <c r="C34" s="119">
        <f>SUM(C23:C31)</f>
        <v>131289</v>
      </c>
      <c r="D34" s="16">
        <v>0</v>
      </c>
      <c r="E34" s="16">
        <f>SUM(E23:E31)</f>
        <v>33388200</v>
      </c>
      <c r="F34" s="16">
        <f>SUM(F23:F31)</f>
        <v>28786700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33388200</v>
      </c>
      <c r="K34" s="32">
        <f t="shared" si="12"/>
        <v>28786700</v>
      </c>
      <c r="L34" s="32">
        <f t="shared" si="12"/>
        <v>130985</v>
      </c>
      <c r="M34" s="135">
        <f t="shared" si="12"/>
        <v>124716</v>
      </c>
      <c r="N34" s="95">
        <f t="shared" si="12"/>
        <v>0</v>
      </c>
      <c r="O34" s="96">
        <f t="shared" si="12"/>
        <v>0</v>
      </c>
      <c r="P34" s="32">
        <f t="shared" si="12"/>
        <v>7868</v>
      </c>
      <c r="Q34" s="32">
        <f t="shared" si="12"/>
        <v>7868</v>
      </c>
      <c r="R34" s="32">
        <f t="shared" si="12"/>
        <v>7868</v>
      </c>
      <c r="S34" s="32">
        <f t="shared" si="12"/>
        <v>4565000</v>
      </c>
      <c r="T34" s="32">
        <f t="shared" si="12"/>
        <v>4565000</v>
      </c>
      <c r="U34" s="32">
        <f t="shared" si="12"/>
        <v>7191</v>
      </c>
      <c r="V34" s="32">
        <f t="shared" si="12"/>
        <v>782</v>
      </c>
      <c r="W34" s="32">
        <f t="shared" si="12"/>
        <v>782</v>
      </c>
      <c r="X34" s="135">
        <f t="shared" si="12"/>
        <v>782</v>
      </c>
      <c r="Y34" s="95">
        <f t="shared" si="12"/>
        <v>520000</v>
      </c>
      <c r="Z34" s="32">
        <f t="shared" si="12"/>
        <v>520000</v>
      </c>
      <c r="AA34" s="96">
        <f t="shared" si="12"/>
        <v>421</v>
      </c>
      <c r="AB34" s="32">
        <f t="shared" si="12"/>
        <v>0</v>
      </c>
      <c r="AC34" s="32">
        <f t="shared" si="12"/>
        <v>23201</v>
      </c>
      <c r="AD34" s="32">
        <f t="shared" si="12"/>
        <v>87888</v>
      </c>
      <c r="AE34" s="152">
        <f t="shared" si="12"/>
        <v>13.24</v>
      </c>
      <c r="AF34" s="135">
        <f t="shared" si="12"/>
        <v>174608</v>
      </c>
      <c r="AJ34" s="142">
        <f t="shared" si="7"/>
        <v>75.2</v>
      </c>
      <c r="AK34" s="65">
        <f>IF(E34=0,"",ROUND(F34/E34*100,1))</f>
        <v>86.2</v>
      </c>
      <c r="AL34" s="65">
        <f>IF(H34=0,"",ROUND(I34/H34*100,1))</f>
        <v>100</v>
      </c>
      <c r="AM34" s="65">
        <f>IF(J34=0,"",ROUND(K34/J34*100,1))</f>
        <v>86.2</v>
      </c>
      <c r="AN34" s="65">
        <v>0</v>
      </c>
      <c r="AO34" s="64">
        <f t="shared" si="8"/>
        <v>80.1</v>
      </c>
      <c r="AP34" s="66">
        <f t="shared" si="9"/>
        <v>93.3</v>
      </c>
    </row>
    <row r="35" spans="1:42" s="110" customFormat="1" ht="66.75" customHeight="1">
      <c r="A35" s="104"/>
      <c r="B35" s="105" t="s">
        <v>132</v>
      </c>
      <c r="C35" s="121">
        <f>SUM(C32:C34)</f>
        <v>2133536</v>
      </c>
      <c r="D35" s="106">
        <v>0</v>
      </c>
      <c r="E35" s="106">
        <f>SUM(E32:E34)</f>
        <v>476138200</v>
      </c>
      <c r="F35" s="106">
        <f>SUM(F32:F34)</f>
        <v>383943920</v>
      </c>
      <c r="G35" s="106">
        <v>1894975</v>
      </c>
      <c r="H35" s="106">
        <f aca="true" t="shared" si="13" ref="H35:AF35">SUM(H32:H34)</f>
        <v>66</v>
      </c>
      <c r="I35" s="106">
        <f t="shared" si="13"/>
        <v>62</v>
      </c>
      <c r="J35" s="106">
        <f t="shared" si="13"/>
        <v>476138200</v>
      </c>
      <c r="K35" s="107">
        <f t="shared" si="13"/>
        <v>383943920</v>
      </c>
      <c r="L35" s="107">
        <f t="shared" si="13"/>
        <v>2133232</v>
      </c>
      <c r="M35" s="136">
        <f t="shared" si="13"/>
        <v>2058336</v>
      </c>
      <c r="N35" s="109">
        <f t="shared" si="13"/>
        <v>19273800</v>
      </c>
      <c r="O35" s="108">
        <f t="shared" si="13"/>
        <v>15352500</v>
      </c>
      <c r="P35" s="107">
        <f t="shared" si="13"/>
        <v>45036</v>
      </c>
      <c r="Q35" s="107">
        <f t="shared" si="13"/>
        <v>45036</v>
      </c>
      <c r="R35" s="107">
        <f t="shared" si="13"/>
        <v>45036</v>
      </c>
      <c r="S35" s="107">
        <f t="shared" si="13"/>
        <v>20433000</v>
      </c>
      <c r="T35" s="107">
        <f t="shared" si="13"/>
        <v>20433000</v>
      </c>
      <c r="U35" s="107">
        <f t="shared" si="13"/>
        <v>38648</v>
      </c>
      <c r="V35" s="107">
        <f t="shared" si="13"/>
        <v>5738</v>
      </c>
      <c r="W35" s="107">
        <f t="shared" si="13"/>
        <v>5738</v>
      </c>
      <c r="X35" s="136">
        <f t="shared" si="13"/>
        <v>5738</v>
      </c>
      <c r="Y35" s="109">
        <f t="shared" si="13"/>
        <v>2744000</v>
      </c>
      <c r="Z35" s="107">
        <f t="shared" si="13"/>
        <v>2744000</v>
      </c>
      <c r="AA35" s="108">
        <f t="shared" si="13"/>
        <v>3367</v>
      </c>
      <c r="AB35" s="107">
        <f t="shared" si="13"/>
        <v>725</v>
      </c>
      <c r="AC35" s="107">
        <f t="shared" si="13"/>
        <v>317933</v>
      </c>
      <c r="AD35" s="107">
        <f t="shared" si="13"/>
        <v>1831138</v>
      </c>
      <c r="AE35" s="152">
        <f t="shared" si="13"/>
        <v>301.73</v>
      </c>
      <c r="AF35" s="136">
        <f t="shared" si="13"/>
        <v>2788687</v>
      </c>
      <c r="AJ35" s="147">
        <f t="shared" si="7"/>
        <v>76.5</v>
      </c>
      <c r="AK35" s="112">
        <f>IF(E35=0,"",ROUND(F35/E35*100,1))</f>
        <v>80.6</v>
      </c>
      <c r="AL35" s="112">
        <f>IF(H35=0,"",ROUND(I35/H35*100,1))</f>
        <v>93.9</v>
      </c>
      <c r="AM35" s="112">
        <f>IF(J35=0,"",ROUND(K35/J35*100,1))</f>
        <v>80.6</v>
      </c>
      <c r="AN35" s="112">
        <f>IF(N35=0,"",ROUND(O35/N35*100,1))</f>
        <v>79.7</v>
      </c>
      <c r="AO35" s="111">
        <f t="shared" si="8"/>
        <v>78.3</v>
      </c>
      <c r="AP35" s="113">
        <f t="shared" si="9"/>
        <v>89.7</v>
      </c>
    </row>
    <row r="36" spans="1:42" s="17" customFormat="1" ht="66.75" customHeight="1" thickBot="1">
      <c r="A36" s="97"/>
      <c r="B36" s="98" t="s">
        <v>105</v>
      </c>
      <c r="C36" s="122">
        <f>SUM(C33:C34)</f>
        <v>995216</v>
      </c>
      <c r="D36" s="33">
        <v>0</v>
      </c>
      <c r="E36" s="33">
        <f>SUM(E33:E34)</f>
        <v>308692200</v>
      </c>
      <c r="F36" s="33">
        <f>SUM(F33:F34)</f>
        <v>238702400</v>
      </c>
      <c r="G36" s="33">
        <v>821495</v>
      </c>
      <c r="H36" s="33">
        <f aca="true" t="shared" si="14" ref="H36:AF36">SUM(H33:H34)</f>
        <v>61</v>
      </c>
      <c r="I36" s="33">
        <f t="shared" si="14"/>
        <v>57</v>
      </c>
      <c r="J36" s="33">
        <f t="shared" si="14"/>
        <v>308692200</v>
      </c>
      <c r="K36" s="34">
        <f t="shared" si="14"/>
        <v>238702400</v>
      </c>
      <c r="L36" s="34">
        <f t="shared" si="14"/>
        <v>994912</v>
      </c>
      <c r="M36" s="137">
        <f t="shared" si="14"/>
        <v>935252</v>
      </c>
      <c r="N36" s="100">
        <f t="shared" si="14"/>
        <v>19273800</v>
      </c>
      <c r="O36" s="99">
        <f t="shared" si="14"/>
        <v>15352500</v>
      </c>
      <c r="P36" s="34">
        <f t="shared" si="14"/>
        <v>33961</v>
      </c>
      <c r="Q36" s="34">
        <f t="shared" si="14"/>
        <v>33961</v>
      </c>
      <c r="R36" s="34">
        <f t="shared" si="14"/>
        <v>33961</v>
      </c>
      <c r="S36" s="34">
        <f t="shared" si="14"/>
        <v>17053000</v>
      </c>
      <c r="T36" s="34">
        <f t="shared" si="14"/>
        <v>17053000</v>
      </c>
      <c r="U36" s="34">
        <f t="shared" si="14"/>
        <v>29364</v>
      </c>
      <c r="V36" s="34">
        <f t="shared" si="14"/>
        <v>5738</v>
      </c>
      <c r="W36" s="34">
        <f t="shared" si="14"/>
        <v>5738</v>
      </c>
      <c r="X36" s="137">
        <f t="shared" si="14"/>
        <v>5738</v>
      </c>
      <c r="Y36" s="100">
        <f t="shared" si="14"/>
        <v>2744000</v>
      </c>
      <c r="Z36" s="34">
        <f t="shared" si="14"/>
        <v>2744000</v>
      </c>
      <c r="AA36" s="99">
        <f t="shared" si="14"/>
        <v>3367</v>
      </c>
      <c r="AB36" s="34">
        <f t="shared" si="14"/>
        <v>725</v>
      </c>
      <c r="AC36" s="34">
        <f t="shared" si="14"/>
        <v>302729</v>
      </c>
      <c r="AD36" s="34">
        <f t="shared" si="14"/>
        <v>792045</v>
      </c>
      <c r="AE36" s="172">
        <f t="shared" si="14"/>
        <v>167.37</v>
      </c>
      <c r="AF36" s="137">
        <f t="shared" si="14"/>
        <v>1599538</v>
      </c>
      <c r="AJ36" s="148">
        <f t="shared" si="7"/>
        <v>62.2</v>
      </c>
      <c r="AK36" s="102">
        <f>IF(E36=0,"",ROUND(F36/E36*100,1))</f>
        <v>77.3</v>
      </c>
      <c r="AL36" s="102">
        <f>IF(H36=0,"",ROUND(I36/H36*100,1))</f>
        <v>93.4</v>
      </c>
      <c r="AM36" s="102">
        <f>IF(J36=0,"",ROUND(K36/J36*100,1))</f>
        <v>77.3</v>
      </c>
      <c r="AN36" s="102">
        <f>IF(N36=0,"",ROUND(O36/N36*100,1))</f>
        <v>79.7</v>
      </c>
      <c r="AO36" s="101">
        <f t="shared" si="8"/>
        <v>64.7</v>
      </c>
      <c r="AP36" s="103">
        <f t="shared" si="9"/>
        <v>83.7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0" fitToHeight="1" horizontalDpi="600" verticalDpi="600" orientation="portrait" paperSize="9" scale="38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2021-06-22T07:48:23Z</cp:lastPrinted>
  <dcterms:created xsi:type="dcterms:W3CDTF">2011-01-28T02:23:07Z</dcterms:created>
  <dcterms:modified xsi:type="dcterms:W3CDTF">2023-03-10T04:56:43Z</dcterms:modified>
  <cp:category/>
  <cp:version/>
  <cp:contentType/>
  <cp:contentStatus/>
</cp:coreProperties>
</file>