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15240" windowHeight="8985" activeTab="0"/>
  </bookViews>
  <sheets>
    <sheet name="事業者登録票" sheetId="1" r:id="rId1"/>
    <sheet name="データ抽出" sheetId="2" r:id="rId2"/>
    <sheet name="Sheet3" sheetId="3" r:id="rId3"/>
  </sheets>
  <definedNames>
    <definedName name="_xlnm.Print_Area" localSheetId="0">'事業者登録票'!$A$1:$H$170</definedName>
  </definedNames>
  <calcPr fullCalcOnLoad="1"/>
</workbook>
</file>

<file path=xl/sharedStrings.xml><?xml version="1.0" encoding="utf-8"?>
<sst xmlns="http://schemas.openxmlformats.org/spreadsheetml/2006/main" count="271" uniqueCount="202">
  <si>
    <t>減らそう犯罪ワーキングプログラム</t>
  </si>
  <si>
    <t>★Ａ－１　地域における防犯活動</t>
  </si>
  <si>
    <t>項目</t>
  </si>
  <si>
    <t>①</t>
  </si>
  <si>
    <t>②</t>
  </si>
  <si>
    <t>③</t>
  </si>
  <si>
    <t>●Ｂ　意識づくりプログラム</t>
  </si>
  <si>
    <t>【走る１１０番活動】「防犯パトロール中」「子ども見守り中」などのステッカーを社用車等の車体に貼付し，防犯の目を光らせながら営業を行ないます。</t>
  </si>
  <si>
    <t>子どもの登下校時間に合わせ外回りを行い，子どもを見守ります。</t>
  </si>
  <si>
    <t>防犯パトロール隊を結成し，勤務時間外に防犯ボランティア活動を行います。</t>
  </si>
  <si>
    <t>地域の防犯ボランティア団体に活動資材を提供します。（企業名を入れることができます。）</t>
  </si>
  <si>
    <t>★Ａ－２　地域の防犯ボランティアへの支援</t>
  </si>
  <si>
    <t>★Ａ－３　イベントにおける啓発活動</t>
  </si>
  <si>
    <t>★Ａ－４　その他（独自の取組み）</t>
  </si>
  <si>
    <t>★Ｂ－１　従業員等の防犯意識の高揚</t>
  </si>
  <si>
    <t>★Ｂ－２　従業員に対する防犯教育</t>
  </si>
  <si>
    <t>★Ｂ－３　顧客に対する情報提供・啓発活動</t>
  </si>
  <si>
    <t>●Ａ　地域づくりプログラム</t>
  </si>
  <si>
    <t>活　　　　　　　　　　動</t>
  </si>
  <si>
    <t>不特定多数が参加できるイベントで，安全・安心なまちづくりの啓発を行ないます。（例：会社祭などでの防犯ビデオの放映，パネル展示，防犯啓発資材の配布，来場者への呼びかけ等）</t>
  </si>
  <si>
    <t>不特定多数が参加できるイベントに対し，地域安全啓発物を提供します。</t>
  </si>
  <si>
    <t>犯罪や防犯対策についての情報を従業員等に提供し，防犯意識の高揚を図ります。（例：朝礼や社内放送を利用した防犯対策の呼びかけなど。）</t>
  </si>
  <si>
    <t>社内報に防犯対策の記事やコラムを掲載します。</t>
  </si>
  <si>
    <t>社員やその家族に対し，防犯用品の配布または購入に対する補助を行ないます。</t>
  </si>
  <si>
    <t>④</t>
  </si>
  <si>
    <t>⑤</t>
  </si>
  <si>
    <t>顧客に対し，防犯情報を提供します。</t>
  </si>
  <si>
    <t>防犯研修会を行い，防犯教育を徹底します。</t>
  </si>
  <si>
    <t>同業者相互の間で防犯情報交換会を実施します。</t>
  </si>
  <si>
    <t>④</t>
  </si>
  <si>
    <t>④</t>
  </si>
  <si>
    <t>⑤</t>
  </si>
  <si>
    <t>⑥</t>
  </si>
  <si>
    <t>活用可能な様々な広報メディアを使って，「減らそう犯罪」県民総ぐるみ運動の啓発を行ないます。</t>
  </si>
  <si>
    <t>顧客に対し，店内放送などにより防犯意識の高揚を呼びかけます。
（例：スーパー等の店舗での放送，観光バスの車内放送など。）</t>
  </si>
  <si>
    <t>防犯チラシ等を配布，ポスターを掲示します。</t>
  </si>
  <si>
    <t>顧客に対し，ひとこと防犯アドバイスなどによる防犯情報の提供を行ないます。
（例：帰り道でのひったくり防止，家のカギかけの励行など）</t>
  </si>
  <si>
    <t>防犯ブザーなどの防犯グッズコーナーを設けます。（販売目的での設置も可）</t>
  </si>
  <si>
    <t>★Ｂ－４その他（独自の取組み）</t>
  </si>
  <si>
    <t>●C　環境づくりプログラム</t>
  </si>
  <si>
    <t>★C-1　地域の環境づくり</t>
  </si>
  <si>
    <t>★C－２　その他（独自の取組み）</t>
  </si>
  <si>
    <t>事業所及びその周辺の清掃活動や落書き消しなどの美化活動を行うことにより，犯罪の起きにくい地域環境を作ります。</t>
  </si>
  <si>
    <t>④</t>
  </si>
  <si>
    <t>⑤</t>
  </si>
  <si>
    <t>⑥</t>
  </si>
  <si>
    <t>地域の防犯ボランティア団体に活動支援金を提供します。</t>
  </si>
  <si>
    <t>地域の防犯ボランティア団体に資材置場，事務所等を活動拠点として提供します。</t>
  </si>
  <si>
    <t>事務所周辺や通勤経路の地域安全マップづくりを行ないます。</t>
  </si>
  <si>
    <t>事業所周辺の住民の方にあいさつ，声かけを積極的に行なうことで，地域にあいさつの輪を広げます。</t>
  </si>
  <si>
    <t>【子ども１１０番の事業所】　犯罪被害者等の駆け込みに対応します。</t>
  </si>
  <si>
    <t>⑦</t>
  </si>
  <si>
    <t>犯罪発生の際には，速やかな通報等により捜査協力します。</t>
  </si>
  <si>
    <t>（別表）</t>
  </si>
  <si>
    <t>※「その他（独自の取組み）」については，その内容を具体的に記載してください。</t>
  </si>
  <si>
    <t>なくそう交通事故ワーキングプログラム</t>
  </si>
  <si>
    <t>★Ａ－１　地域における交通安全活動</t>
  </si>
  <si>
    <t>①</t>
  </si>
  <si>
    <t>「交通安全日」に，社員・構成員による立番活動，街頭啓発活動等を継続的に実施します。</t>
  </si>
  <si>
    <t>②</t>
  </si>
  <si>
    <t>交通安全運動へ積極的に参加します。（例：広報車による巡回広報，のぼり旗等の広報，街頭監視活動</t>
  </si>
  <si>
    <t>③</t>
  </si>
  <si>
    <t>④</t>
  </si>
  <si>
    <t>⑤</t>
  </si>
  <si>
    <t>事業所周辺の危険マップ作り，通勤経路の危険マップ作り，ヒヤリ・ハット体験の発表等，危険箇所対策を実施します。</t>
  </si>
  <si>
    <t>⑥</t>
  </si>
  <si>
    <t>知らない児童，生徒等でも，危険な行動を目撃したら積極的に声をかけます。</t>
  </si>
  <si>
    <t>★Ａ－２　地域の交通ボランティアへの支援</t>
  </si>
  <si>
    <t>地域の交通安全ボランティア団体に活動資材を提供します。（企業等の名称を入れることができます。）</t>
  </si>
  <si>
    <t>②</t>
  </si>
  <si>
    <t>地域の交通安全ボランティア団体に活動支援資金を提供します。</t>
  </si>
  <si>
    <t>③</t>
  </si>
  <si>
    <t>不特定多数が参加できるイベントで，交通安全を啓発する活動を行います。（例：会社祭などでの交通安全ビデオの放映，パネル展示，交通安全啓発資材の配布，来場者への呼びかけ等）</t>
  </si>
  <si>
    <t>②</t>
  </si>
  <si>
    <t>不特定多数が参加できるイベントに対し，交通安全啓発物を提供します。（企業等の名称を入れることができます。）</t>
  </si>
  <si>
    <t>★Ｂ－１　従業員等の交通安全意識の高揚</t>
  </si>
  <si>
    <t>②</t>
  </si>
  <si>
    <t>③</t>
  </si>
  <si>
    <t>④</t>
  </si>
  <si>
    <t>⑤</t>
  </si>
  <si>
    <t>⑥</t>
  </si>
  <si>
    <t>社を上げた交通安全キャンペーン（法定速度走行，飲酒運転追放等）を実施します。</t>
  </si>
  <si>
    <t>⑦</t>
  </si>
  <si>
    <t>企業等の中に交通安全を目的としたクラブを設立し，研修，表彰，事故事例研究等を実施します。</t>
  </si>
  <si>
    <t>⑧</t>
  </si>
  <si>
    <t>企業等のトップ（社長，店長等）から家族向けの手紙を送付し，従業員等の交通安全を促進します。</t>
  </si>
  <si>
    <t>酒酔い体験ゴーグルや啓発ビデオを活用し，交通安全研修を定期的に実施します。</t>
  </si>
  <si>
    <t>②</t>
  </si>
  <si>
    <t>外国人向けビデオなどを活用して外国人従業員向けの交通安全研修を実施します。
※酒酔い体験ゴーグル，外国人向けビデオは，関係機関で貸し出しを行なっていますので，斡旋します。</t>
  </si>
  <si>
    <t>③</t>
  </si>
  <si>
    <t>④</t>
  </si>
  <si>
    <t>③</t>
  </si>
  <si>
    <t>④</t>
  </si>
  <si>
    <t>⑤</t>
  </si>
  <si>
    <t>（様式２）</t>
  </si>
  <si>
    <t>広島県減らそう犯罪･なくそう交通事故パートナーシップ事業者
登録（変更）票</t>
  </si>
  <si>
    <t>　　広　島　県　知　事　　様</t>
  </si>
  <si>
    <t>（フリガナ)</t>
  </si>
  <si>
    <t>所在地</t>
  </si>
  <si>
    <t>〒</t>
  </si>
  <si>
    <t>住　　所</t>
  </si>
  <si>
    <t>電話番号</t>
  </si>
  <si>
    <t>Ｆ　Ａ　Ｘ</t>
  </si>
  <si>
    <t>Ｕ　Ｒ　Ｌ</t>
  </si>
  <si>
    <t>主な活動地域</t>
  </si>
  <si>
    <t>県内全域</t>
  </si>
  <si>
    <t>一部地域</t>
  </si>
  <si>
    <t>　（具体的に）</t>
  </si>
  <si>
    <t>活動開始年月</t>
  </si>
  <si>
    <t>活動の状況</t>
  </si>
  <si>
    <t>現在，防犯活動を実施している。</t>
  </si>
  <si>
    <t>現在，交通安全活動を実施している。</t>
  </si>
  <si>
    <t>新たに防犯活動を始める。</t>
  </si>
  <si>
    <t>新たに交通安全活動を始める。</t>
  </si>
  <si>
    <t>活動内容</t>
  </si>
  <si>
    <t>別表「減らそう犯罪・なくそう交通事故ワーキングプログラム」のとおり。</t>
  </si>
  <si>
    <t>講師等の有無</t>
  </si>
  <si>
    <t>有</t>
  </si>
  <si>
    <t>無</t>
  </si>
  <si>
    <t>連絡先等</t>
  </si>
  <si>
    <t>E-mail</t>
  </si>
  <si>
    <t>※県や県警から防犯や交通安全に関する情報を提供します。配信を希望するアドレスを記入してください。</t>
  </si>
  <si>
    <t>部署・役職</t>
  </si>
  <si>
    <t>担当者氏名</t>
  </si>
  <si>
    <t>業務内容（主なもの）</t>
  </si>
  <si>
    <t>事業所数</t>
  </si>
  <si>
    <t>事業所</t>
  </si>
  <si>
    <t>従業員数・会員数</t>
  </si>
  <si>
    <t>人</t>
  </si>
  <si>
    <t>車両台数</t>
  </si>
  <si>
    <t>台</t>
  </si>
  <si>
    <t>※</t>
  </si>
  <si>
    <t>※ 変更の場合は，変更項目を○で囲み，変更後の内容を記入してください。</t>
  </si>
  <si>
    <t>企業名</t>
  </si>
  <si>
    <t>所在地</t>
  </si>
  <si>
    <t>電話番号</t>
  </si>
  <si>
    <t>ＦＡＸ</t>
  </si>
  <si>
    <t>ＵＲＬ</t>
  </si>
  <si>
    <t>※パートナーシップ事業者の防犯及び交通安全に関する活動を掲載したＨＰアドレスに限ります。</t>
  </si>
  <si>
    <t>減らそう犯罪ワーキングプログラム</t>
  </si>
  <si>
    <t>なくそう交通事故ワーキングプログラム</t>
  </si>
  <si>
    <t>●</t>
  </si>
  <si>
    <t>※ 申請は，本登録票に必要事項を入力又は記入の上，別表の「減らそう犯罪・なくそう交通事故ワーキングプロ
　グラム」とともに広島県県民活動課宛てにメール送信又は印刷して送付してください。</t>
  </si>
  <si>
    <t>※　記載いただいた情報につきましては，ホームページに掲載するほか，減らそう犯罪運動又は交通安全の推
　進を目的として広島県教育委員会，広島県警察本部，関係市町等に情報提供させていただく場合がございま
　すのでご了承願います。</t>
  </si>
  <si>
    <t>※ 可能であれば活動中の写真をデータでご提供ください。(広報紙等に使用させていただく場合がございます。)</t>
  </si>
  <si>
    <t>県警ホームページ等で得た不審者情報を速やかに従業員に提供するなどして，通勤時に被害に遭わないように努めます。</t>
  </si>
  <si>
    <t>管理職に対し防犯セミナー等を開催して防犯への意識付けを行ないます。</t>
  </si>
  <si>
    <t>外国人従業員向けの防犯研修会を実施します。</t>
  </si>
  <si>
    <t>地域の団体等と連携しての自主的な交通安全街頭啓発活動を行います。</t>
  </si>
  <si>
    <t>地域や自治体，警察署等の交通安全行事に積極的に参加します。</t>
  </si>
  <si>
    <t>地域の交通安全ボランティア団体に資材置場，集合場所等の活動拠点を提供します。</t>
  </si>
  <si>
    <t>社内報に交通安全の記事やコラムを掲載します。</t>
  </si>
  <si>
    <t>Ｅメール，交通事故速報，ポスター等様々な媒体による社内広報を行います。</t>
  </si>
  <si>
    <t>シートベルト完全着用を事業所で宣言します。</t>
  </si>
  <si>
    <t>★Ｂ－２　従業員等に対する交通安全教育</t>
  </si>
  <si>
    <t>社有車にドライブレコーダーを設置し，従業員の交通安全教育に活用します。</t>
  </si>
  <si>
    <t>事業所内の放送で顧客に対して交通安全を呼び掛けます。（例：車内放送，スーパー等の店舗での放送，観光バス等で顧客に広報等）</t>
  </si>
  <si>
    <t>飲食店において，ドライバーに酒類を提供しないことを宣言します。（ハンドルキーパー運動への参加）</t>
  </si>
  <si>
    <t>明るい服装や反射材の効果について広報し，普及促進を図ります。</t>
  </si>
  <si>
    <t>顧客に対し，交通安全情報を提供します。（例：反射材の効果，シートベルトの効果，運転中の携帯電話の危険性等）</t>
  </si>
  <si>
    <t>自店で反射材等の交通安全グッズコーナーを設けます。（販売目的での設置も可）</t>
  </si>
  <si>
    <t>⑦</t>
  </si>
  <si>
    <t>構内に交通安全に関する掲示板やのぼり旗を設置します。</t>
  </si>
  <si>
    <t>社員等の通勤自転車に対する駐輪場保管費の補助や駐輪場の設置を行います。</t>
  </si>
  <si>
    <t>③</t>
  </si>
  <si>
    <t>顧客向けの駐輪場の設置を行います。</t>
  </si>
  <si>
    <t>★C-２　車両の安全確保</t>
  </si>
  <si>
    <t>社有車の一斉点検，運行前点検の義務づけ，運行記録の確実な記録と点検，事故多発部門の車両にタコグラフを導入する等，車両の適正管理を行います。</t>
  </si>
  <si>
    <t>自動車の安全確保に関する情報（リコール情報，安全装置に関する情報，自動車安全性に関する情報等）を提供します。</t>
  </si>
  <si>
    <t>マイカーについて整備不良車を排除します。（例：不法改造，整備不備等の指摘と改善，適正な保険加入アドバイス）</t>
  </si>
  <si>
    <t>危険予知運転講習会，安全運転競技会，運転適性検査，自動車日常点検講習会等，参加・体験・実践型の各種講習会を開催します。</t>
  </si>
  <si>
    <t>⑩</t>
  </si>
  <si>
    <t>⑨</t>
  </si>
  <si>
    <t>⑪</t>
  </si>
  <si>
    <t>⑫</t>
  </si>
  <si>
    <t>⑬</t>
  </si>
  <si>
    <t>自社製品（製品パッケージ・買い物袋等）や社用封筒，名刺等に交通安全スローガンや交通安全シンボルマーク等を刷り込んで広報します。</t>
  </si>
  <si>
    <t>自社製品（製品パッケージ・買い物袋等）や社用封筒，名刺等に，「減らそう犯罪」県民総ぐるみ運動のシンボルマークやスローガンを刷り込んで広報します。</t>
  </si>
  <si>
    <t>交通安全総点検への参加や交通安全施設（ミラー，標識）の整備・清掃等を行います。</t>
  </si>
  <si>
    <t>④</t>
  </si>
  <si>
    <t>自転車通勤者を対象に，灯火・制動装置等の点検整備と自転車損害賠償保険への加入を奨励します。</t>
  </si>
  <si>
    <t>交通事故の発生状況，交通事故防止対策の情報を従業員に提供します。（社内放送で交通安全啓発放送を実施するなど。）</t>
  </si>
  <si>
    <t>「安全運転宣言車」「ゆっくり走行車，お先にどうぞ」シール等を貼付します。</t>
  </si>
  <si>
    <t>企業等の名刺に交通安全スローガンや交通安全シンボルマーク等を記載します。</t>
  </si>
  <si>
    <t>無事故・無違反コンクール「トライ・ザ・セーフティ」「湯ったり安全運転６５」へ参加，または独自に実施します。</t>
  </si>
  <si>
    <t>優良運転者・交通安全功労者等の表彰，交通安全標語・ポスターの募集・表彰等を実施します。</t>
  </si>
  <si>
    <t>企業等において飲酒運転追放宣言を行い，「飲酒運転追放宣言事業所」であることを表示します。</t>
  </si>
  <si>
    <t>飲酒機会にはマイカー禁止，ハンドルキーパーの指定等，飲酒運転防止活動を行います。</t>
  </si>
  <si>
    <t>従業員等に対し，反射材等啓発物品を配布します。</t>
  </si>
  <si>
    <t>登録番号</t>
  </si>
  <si>
    <t>　広島県減らそう犯罪･なくそう交通事故パートナーシップボランティア団体及び事業者登録運用要綱の規定に基づき，申請します。なお，本登録票記載事項については，広島県が公開することを認めます（「連絡先等」欄については，非公開となります）。</t>
  </si>
  <si>
    <t>※防犯教室，交通安全教室等の事例発表又は講師として派遣可能な構成員の有無についてご記入ください。</t>
  </si>
  <si>
    <t>「減らそう犯罪」ひろしま安全なまちづくり推進条例に基づく防犯上の指針を参考として防犯対策を行い，事業所付近における侵入盗，車上狙い等の犯罪被害を防止します。
（例：防犯カメラ，緊急通報装置等を設置する。警備員を配置または増員する。）</t>
  </si>
  <si>
    <t>⑭</t>
  </si>
  <si>
    <t>企業名</t>
  </si>
  <si>
    <r>
      <t>欄には，該当する場合に「</t>
    </r>
    <r>
      <rPr>
        <sz val="11"/>
        <rFont val="Arial"/>
        <family val="2"/>
      </rPr>
      <t>✔</t>
    </r>
    <r>
      <rPr>
        <sz val="11"/>
        <rFont val="ＭＳ Ｐゴシック"/>
        <family val="3"/>
      </rPr>
      <t>」を入力し，そうでない場合は空欄としてください。</t>
    </r>
  </si>
  <si>
    <r>
      <t>※　活動内容は，「減らそう犯罪ワーキングプログラム」から</t>
    </r>
    <r>
      <rPr>
        <b/>
        <u val="single"/>
        <sz val="11"/>
        <rFont val="ＭＳ Ｐゴシック"/>
        <family val="3"/>
      </rPr>
      <t>２つ以上</t>
    </r>
    <r>
      <rPr>
        <sz val="11"/>
        <rFont val="ＭＳ Ｐゴシック"/>
        <family val="3"/>
      </rPr>
      <t>，「なくそう交通事故ワーキングプログラム」
　から</t>
    </r>
    <r>
      <rPr>
        <b/>
        <u val="single"/>
        <sz val="11"/>
        <rFont val="ＭＳ Ｐゴシック"/>
        <family val="3"/>
      </rPr>
      <t>２つ以上の計４つ以上</t>
    </r>
    <r>
      <rPr>
        <sz val="11"/>
        <rFont val="ＭＳ Ｐゴシック"/>
        <family val="3"/>
      </rPr>
      <t>の活動を選択し，該当する活動に「</t>
    </r>
    <r>
      <rPr>
        <sz val="11"/>
        <rFont val="Arial"/>
        <family val="2"/>
      </rPr>
      <t>✔</t>
    </r>
    <r>
      <rPr>
        <sz val="11"/>
        <rFont val="ＭＳ Ｐゴシック"/>
        <family val="3"/>
      </rPr>
      <t>」を入力してください。</t>
    </r>
  </si>
  <si>
    <t>平成　 年　 月　 日</t>
  </si>
  <si>
    <t>所在地</t>
  </si>
  <si>
    <t>名　称　</t>
  </si>
  <si>
    <t>代表者氏名　　　　　　　　</t>
  </si>
  <si>
    <t>http://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</si>
</sst>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7">
    <font>
      <sz val="11"/>
      <name val="ＭＳ Ｐゴシック"/>
      <family val="3"/>
    </font>
    <font>
      <sz val="6"/>
      <name val="ＭＳ Ｐゴシック"/>
      <family val="3"/>
    </font>
    <font>
      <sz val="11"/>
      <color indexed="9"/>
      <name val="ＭＳ Ｐゴシック"/>
      <family val="3"/>
    </font>
    <font>
      <sz val="11"/>
      <color indexed="10"/>
      <name val="ＭＳ Ｐゴシック"/>
      <family val="3"/>
    </font>
    <font>
      <sz val="11"/>
      <color indexed="12"/>
      <name val="ＭＳ Ｐゴシック"/>
      <family val="3"/>
    </font>
    <font>
      <sz val="9"/>
      <name val="MS UI Gothic"/>
      <family val="3"/>
    </font>
    <font>
      <b/>
      <sz val="11"/>
      <name val="ＭＳ Ｐゴシック"/>
      <family val="3"/>
    </font>
    <font>
      <b/>
      <sz val="14"/>
      <name val="ＭＳ Ｐゴシック"/>
      <family val="3"/>
    </font>
    <font>
      <b/>
      <sz val="11"/>
      <name val="ＭＳ 明朝"/>
      <family val="1"/>
    </font>
    <font>
      <b/>
      <sz val="10.5"/>
      <name val="ＭＳ Ｐゴシック"/>
      <family val="3"/>
    </font>
    <font>
      <sz val="12"/>
      <name val="ＭＳ Ｐゴシック"/>
      <family val="3"/>
    </font>
    <font>
      <u val="single"/>
      <sz val="11"/>
      <color indexed="12"/>
      <name val="ＭＳ Ｐゴシック"/>
      <family val="3"/>
    </font>
    <font>
      <sz val="8"/>
      <name val="ＭＳ Ｐゴシック"/>
      <family val="3"/>
    </font>
    <font>
      <b/>
      <sz val="11"/>
      <color indexed="10"/>
      <name val="ＭＳ Ｐゴシック"/>
      <family val="3"/>
    </font>
    <font>
      <b/>
      <u val="single"/>
      <sz val="11"/>
      <name val="ＭＳ Ｐゴシック"/>
      <family val="3"/>
    </font>
    <font>
      <u val="single"/>
      <sz val="11"/>
      <color indexed="36"/>
      <name val="ＭＳ Ｐゴシック"/>
      <family val="3"/>
    </font>
    <font>
      <sz val="11"/>
      <name val="Arial"/>
      <family val="2"/>
    </font>
  </fonts>
  <fills count="6">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41"/>
        <bgColor indexed="64"/>
      </patternFill>
    </fill>
  </fills>
  <borders count="16">
    <border>
      <left/>
      <right/>
      <top/>
      <bottom/>
      <diagonal/>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14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wrapText="1"/>
    </xf>
    <xf numFmtId="0" fontId="0" fillId="0" borderId="1" xfId="0" applyBorder="1" applyAlignment="1">
      <alignment vertical="center" wrapText="1"/>
    </xf>
    <xf numFmtId="0" fontId="0" fillId="0" borderId="0" xfId="0" applyAlignment="1">
      <alignment horizontal="center" vertical="center" wrapText="1"/>
    </xf>
    <xf numFmtId="0" fontId="4" fillId="0" borderId="0" xfId="0" applyFont="1" applyAlignment="1">
      <alignment vertical="center"/>
    </xf>
    <xf numFmtId="0" fontId="0" fillId="0" borderId="0" xfId="0" applyAlignment="1">
      <alignment horizontal="center"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horizontal="left" vertical="center"/>
    </xf>
    <xf numFmtId="0" fontId="0" fillId="0" borderId="6" xfId="0" applyBorder="1" applyAlignment="1">
      <alignment vertical="center" wrapText="1"/>
    </xf>
    <xf numFmtId="0" fontId="0" fillId="0" borderId="0" xfId="0" applyAlignment="1">
      <alignment horizontal="left" vertical="center" wrapText="1"/>
    </xf>
    <xf numFmtId="0" fontId="6" fillId="0" borderId="0" xfId="0" applyFont="1" applyAlignment="1">
      <alignment vertical="center"/>
    </xf>
    <xf numFmtId="0" fontId="8" fillId="0" borderId="0" xfId="0" applyFont="1" applyAlignment="1">
      <alignment horizontal="right"/>
    </xf>
    <xf numFmtId="0" fontId="6" fillId="0" borderId="1" xfId="0" applyFont="1" applyBorder="1" applyAlignment="1">
      <alignment horizontal="center" vertical="center" shrinkToFit="1"/>
    </xf>
    <xf numFmtId="0" fontId="0" fillId="0" borderId="7" xfId="0" applyBorder="1" applyAlignment="1">
      <alignment horizontal="center" vertical="center"/>
    </xf>
    <xf numFmtId="0" fontId="0" fillId="0" borderId="7" xfId="0" applyBorder="1" applyAlignment="1">
      <alignment horizontal="left" vertical="center"/>
    </xf>
    <xf numFmtId="0" fontId="12" fillId="0" borderId="3" xfId="0" applyFont="1" applyBorder="1" applyAlignment="1">
      <alignment horizontal="left" vertical="center"/>
    </xf>
    <xf numFmtId="0" fontId="0" fillId="0" borderId="6" xfId="0" applyBorder="1" applyAlignment="1">
      <alignment vertical="center"/>
    </xf>
    <xf numFmtId="0" fontId="0" fillId="0" borderId="8" xfId="0" applyBorder="1" applyAlignment="1">
      <alignment horizontal="center" vertical="center"/>
    </xf>
    <xf numFmtId="0" fontId="12" fillId="0" borderId="4" xfId="0" applyFont="1" applyBorder="1" applyAlignment="1">
      <alignment horizontal="left" vertical="center"/>
    </xf>
    <xf numFmtId="0" fontId="0" fillId="0" borderId="9" xfId="0" applyBorder="1" applyAlignment="1">
      <alignment vertical="center" wrapText="1"/>
    </xf>
    <xf numFmtId="0" fontId="0" fillId="0" borderId="7" xfId="0" applyBorder="1" applyAlignment="1">
      <alignment horizontal="left" vertical="center" shrinkToFit="1"/>
    </xf>
    <xf numFmtId="0" fontId="13" fillId="0" borderId="0" xfId="0" applyFont="1" applyAlignment="1">
      <alignment vertical="center"/>
    </xf>
    <xf numFmtId="0" fontId="0" fillId="0" borderId="0" xfId="0" applyAlignment="1">
      <alignment horizontal="right"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0" borderId="6" xfId="0" applyFill="1" applyBorder="1" applyAlignment="1">
      <alignment vertical="center" wrapText="1"/>
    </xf>
    <xf numFmtId="0" fontId="0" fillId="0" borderId="7" xfId="0" applyFill="1" applyBorder="1" applyAlignment="1">
      <alignment horizontal="left" vertical="center"/>
    </xf>
    <xf numFmtId="0" fontId="0" fillId="2" borderId="1" xfId="0" applyFill="1" applyBorder="1" applyAlignment="1">
      <alignment vertical="center"/>
    </xf>
    <xf numFmtId="0" fontId="0" fillId="0" borderId="7" xfId="0" applyFill="1" applyBorder="1" applyAlignment="1">
      <alignment vertical="center"/>
    </xf>
    <xf numFmtId="0" fontId="0" fillId="0" borderId="6" xfId="0" applyFill="1" applyBorder="1" applyAlignment="1">
      <alignment horizontal="left" vertical="center"/>
    </xf>
    <xf numFmtId="0" fontId="0" fillId="0" borderId="0" xfId="0" applyAlignment="1">
      <alignment horizontal="left" vertical="center"/>
    </xf>
    <xf numFmtId="0" fontId="6" fillId="0" borderId="1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6" fillId="3" borderId="11"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11" xfId="0" applyFill="1" applyBorder="1" applyAlignment="1">
      <alignment horizontal="left" vertical="center" wrapText="1"/>
    </xf>
    <xf numFmtId="0" fontId="0" fillId="0" borderId="7" xfId="0" applyFill="1" applyBorder="1" applyAlignment="1">
      <alignment horizontal="left" vertical="center" wrapText="1"/>
    </xf>
    <xf numFmtId="0" fontId="0" fillId="0" borderId="6" xfId="0" applyFill="1" applyBorder="1" applyAlignment="1">
      <alignment horizontal="left" vertical="center" wrapText="1"/>
    </xf>
    <xf numFmtId="0" fontId="0" fillId="0" borderId="10" xfId="0" applyFill="1" applyBorder="1" applyAlignment="1">
      <alignment horizontal="center" vertical="center" wrapText="1"/>
    </xf>
    <xf numFmtId="0" fontId="0" fillId="0" borderId="2"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6" xfId="0" applyFill="1" applyBorder="1" applyAlignment="1">
      <alignment horizontal="center" vertical="center" wrapText="1"/>
    </xf>
    <xf numFmtId="0" fontId="0" fillId="5" borderId="4" xfId="0" applyFill="1" applyBorder="1" applyAlignment="1">
      <alignment horizontal="center" vertical="center" wrapText="1"/>
    </xf>
    <xf numFmtId="0" fontId="0" fillId="5" borderId="9" xfId="0" applyFill="1" applyBorder="1" applyAlignment="1">
      <alignment horizontal="center" vertical="center" wrapText="1"/>
    </xf>
    <xf numFmtId="0" fontId="0" fillId="0" borderId="12" xfId="0" applyFill="1" applyBorder="1" applyAlignment="1">
      <alignment horizontal="center" vertical="center" wrapText="1"/>
    </xf>
    <xf numFmtId="0" fontId="0" fillId="4" borderId="11" xfId="0" applyFill="1" applyBorder="1" applyAlignment="1">
      <alignment horizontal="left" vertical="center" wrapText="1"/>
    </xf>
    <xf numFmtId="0" fontId="0" fillId="4" borderId="7" xfId="0" applyFill="1" applyBorder="1" applyAlignment="1">
      <alignment horizontal="left" vertical="center" wrapText="1"/>
    </xf>
    <xf numFmtId="0" fontId="0" fillId="4" borderId="6" xfId="0" applyFill="1" applyBorder="1" applyAlignment="1">
      <alignment horizontal="left" vertical="center" wrapText="1"/>
    </xf>
    <xf numFmtId="0" fontId="6" fillId="0" borderId="11"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left" vertical="center" wrapText="1"/>
    </xf>
    <xf numFmtId="0" fontId="0" fillId="5" borderId="1" xfId="0" applyFill="1" applyBorder="1" applyAlignment="1">
      <alignment horizontal="center" vertical="center" wrapText="1"/>
    </xf>
    <xf numFmtId="0" fontId="4" fillId="0" borderId="11"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6" fillId="4" borderId="11" xfId="0" applyFont="1" applyFill="1"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5" borderId="7" xfId="0"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ill="1" applyBorder="1" applyAlignment="1">
      <alignment horizontal="left" vertical="center" wrapText="1"/>
    </xf>
    <xf numFmtId="0" fontId="4" fillId="0" borderId="1" xfId="0" applyFont="1" applyBorder="1" applyAlignment="1">
      <alignment horizontal="left" vertical="center" wrapText="1"/>
    </xf>
    <xf numFmtId="0" fontId="0" fillId="4" borderId="1" xfId="0" applyFill="1" applyBorder="1" applyAlignment="1">
      <alignment horizontal="left" vertical="center" wrapText="1"/>
    </xf>
    <xf numFmtId="0" fontId="0" fillId="0" borderId="11" xfId="0"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3" borderId="11" xfId="0" applyFill="1" applyBorder="1" applyAlignment="1">
      <alignment horizontal="left" vertical="center" wrapText="1"/>
    </xf>
    <xf numFmtId="0" fontId="0" fillId="3" borderId="7" xfId="0" applyFill="1" applyBorder="1" applyAlignment="1">
      <alignment horizontal="left" vertical="center" wrapText="1"/>
    </xf>
    <xf numFmtId="0" fontId="0" fillId="3" borderId="6" xfId="0" applyFill="1" applyBorder="1" applyAlignment="1">
      <alignment horizontal="left" vertical="center" wrapText="1"/>
    </xf>
    <xf numFmtId="0" fontId="0" fillId="0" borderId="13" xfId="0" applyBorder="1" applyAlignment="1">
      <alignment horizontal="center" vertical="center" wrapText="1"/>
    </xf>
    <xf numFmtId="0" fontId="7" fillId="0" borderId="0" xfId="0" applyFont="1" applyAlignment="1">
      <alignment horizontal="center" wrapText="1"/>
    </xf>
    <xf numFmtId="0" fontId="7" fillId="0" borderId="0" xfId="0" applyFont="1" applyAlignment="1">
      <alignment horizontal="center"/>
    </xf>
    <xf numFmtId="0" fontId="6" fillId="0" borderId="0" xfId="0" applyFont="1" applyAlignment="1">
      <alignment horizontal="left"/>
    </xf>
    <xf numFmtId="0" fontId="6" fillId="0" borderId="0" xfId="0" applyFont="1" applyAlignment="1">
      <alignment horizontal="left" vertical="center"/>
    </xf>
    <xf numFmtId="0" fontId="9" fillId="0" borderId="0" xfId="0" applyFont="1" applyAlignment="1">
      <alignment vertical="center"/>
    </xf>
    <xf numFmtId="0" fontId="6" fillId="0" borderId="0" xfId="0" applyFont="1" applyAlignment="1">
      <alignment horizontal="left" wrapText="1"/>
    </xf>
    <xf numFmtId="0" fontId="6" fillId="0" borderId="12" xfId="0" applyFont="1" applyBorder="1" applyAlignment="1">
      <alignment horizontal="center" vertical="center" shrinkToFit="1"/>
    </xf>
    <xf numFmtId="0" fontId="0" fillId="0" borderId="13" xfId="0" applyBorder="1" applyAlignment="1">
      <alignment horizontal="left" vertical="center"/>
    </xf>
    <xf numFmtId="0" fontId="0" fillId="0" borderId="5" xfId="0" applyBorder="1" applyAlignment="1">
      <alignment horizontal="left" vertical="center"/>
    </xf>
    <xf numFmtId="0" fontId="0" fillId="0" borderId="14" xfId="0" applyBorder="1" applyAlignment="1">
      <alignment horizontal="left" vertical="center"/>
    </xf>
    <xf numFmtId="0" fontId="6" fillId="0" borderId="4"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10" fillId="0" borderId="4"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6" fillId="0" borderId="1"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4" xfId="0" applyFont="1" applyBorder="1" applyAlignment="1">
      <alignment horizontal="center" vertical="center" shrinkToFit="1"/>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2" fillId="0" borderId="15" xfId="0" applyFont="1" applyBorder="1" applyAlignment="1">
      <alignment horizontal="left" vertical="center"/>
    </xf>
    <xf numFmtId="0" fontId="0" fillId="0" borderId="1" xfId="0" applyBorder="1" applyAlignment="1">
      <alignment horizontal="left" vertical="center"/>
    </xf>
    <xf numFmtId="0" fontId="6" fillId="0" borderId="13" xfId="0" applyFont="1" applyBorder="1" applyAlignment="1">
      <alignment horizontal="center" vertical="center" textRotation="255" shrinkToFit="1"/>
    </xf>
    <xf numFmtId="0" fontId="6" fillId="0" borderId="3" xfId="0" applyFont="1" applyBorder="1" applyAlignment="1">
      <alignment horizontal="center" vertical="center" textRotation="255" shrinkToFit="1"/>
    </xf>
    <xf numFmtId="0" fontId="6" fillId="0" borderId="4" xfId="0" applyFont="1" applyBorder="1" applyAlignment="1">
      <alignment horizontal="center" vertical="center" textRotation="255" shrinkToFit="1"/>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4"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center" vertical="center" shrinkToFit="1"/>
    </xf>
    <xf numFmtId="0" fontId="0" fillId="0" borderId="7" xfId="0" applyBorder="1" applyAlignment="1">
      <alignment horizontal="center" vertical="center" shrinkToFit="1"/>
    </xf>
    <xf numFmtId="0" fontId="0" fillId="0" borderId="11" xfId="0" applyBorder="1" applyAlignment="1">
      <alignment horizontal="left" vertical="center" shrinkToFit="1"/>
    </xf>
    <xf numFmtId="0" fontId="0" fillId="0" borderId="7" xfId="0" applyBorder="1" applyAlignment="1">
      <alignment horizontal="left" vertical="center" shrinkToFit="1"/>
    </xf>
    <xf numFmtId="0" fontId="0" fillId="0" borderId="6" xfId="0" applyBorder="1" applyAlignment="1">
      <alignment horizontal="left" vertical="center" shrinkToFit="1"/>
    </xf>
    <xf numFmtId="0" fontId="0" fillId="0" borderId="0" xfId="0" applyAlignment="1">
      <alignment horizontal="left" vertical="center" wrapText="1"/>
    </xf>
    <xf numFmtId="0" fontId="0" fillId="0" borderId="0" xfId="0" applyAlignment="1">
      <alignment horizontal="left" vertical="center"/>
    </xf>
    <xf numFmtId="0" fontId="11" fillId="0" borderId="13" xfId="16" applyBorder="1" applyAlignment="1">
      <alignment vertical="center" wrapText="1"/>
    </xf>
    <xf numFmtId="0" fontId="0" fillId="0" borderId="5" xfId="0" applyBorder="1" applyAlignment="1">
      <alignment vertical="center" wrapText="1"/>
    </xf>
    <xf numFmtId="0" fontId="0" fillId="0" borderId="14" xfId="0" applyBorder="1" applyAlignment="1">
      <alignment vertical="center" wrapText="1"/>
    </xf>
    <xf numFmtId="0" fontId="11" fillId="0" borderId="5" xfId="16" applyBorder="1" applyAlignment="1">
      <alignment vertical="center"/>
    </xf>
    <xf numFmtId="0" fontId="11" fillId="0" borderId="14" xfId="16" applyBorder="1" applyAlignment="1">
      <alignment vertical="center"/>
    </xf>
    <xf numFmtId="0" fontId="11" fillId="0" borderId="13" xfId="16"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1781175</xdr:colOff>
      <xdr:row>13</xdr:row>
      <xdr:rowOff>19050</xdr:rowOff>
    </xdr:from>
    <xdr:to>
      <xdr:col>8</xdr:col>
      <xdr:colOff>0</xdr:colOff>
      <xdr:row>14</xdr:row>
      <xdr:rowOff>28575</xdr:rowOff>
    </xdr:to>
    <xdr:sp>
      <xdr:nvSpPr>
        <xdr:cNvPr id="1" name="TextBox 153"/>
        <xdr:cNvSpPr txBox="1">
          <a:spLocks noChangeArrowheads="1"/>
        </xdr:cNvSpPr>
      </xdr:nvSpPr>
      <xdr:spPr>
        <a:xfrm>
          <a:off x="3324225" y="3143250"/>
          <a:ext cx="3724275" cy="2381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※この欄は変更申請をする場合のみ記入してください。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50</xdr:row>
      <xdr:rowOff>9525</xdr:rowOff>
    </xdr:from>
    <xdr:to>
      <xdr:col>9</xdr:col>
      <xdr:colOff>76200</xdr:colOff>
      <xdr:row>52</xdr:row>
      <xdr:rowOff>57150</xdr:rowOff>
    </xdr:to>
    <xdr:sp>
      <xdr:nvSpPr>
        <xdr:cNvPr id="1" name="AutoShape 9"/>
        <xdr:cNvSpPr>
          <a:spLocks/>
        </xdr:cNvSpPr>
      </xdr:nvSpPr>
      <xdr:spPr>
        <a:xfrm>
          <a:off x="8439150" y="1895475"/>
          <a:ext cx="1352550" cy="390525"/>
        </a:xfrm>
        <a:prstGeom prst="borderCallout2">
          <a:avLst>
            <a:gd name="adj1" fmla="val -88731"/>
            <a:gd name="adj2" fmla="val -50000"/>
            <a:gd name="adj3" fmla="val -70421"/>
            <a:gd name="adj4" fmla="val -20731"/>
            <a:gd name="adj5" fmla="val -55634"/>
            <a:gd name="adj6" fmla="val -20731"/>
            <a:gd name="adj7" fmla="val -88731"/>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！事業者の方は実行しないで下さい。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H170"/>
  <sheetViews>
    <sheetView tabSelected="1" workbookViewId="0" topLeftCell="A1">
      <selection activeCell="A1" sqref="A1"/>
    </sheetView>
  </sheetViews>
  <sheetFormatPr defaultColWidth="9.00390625" defaultRowHeight="13.5"/>
  <cols>
    <col min="1" max="2" width="3.75390625" style="3" customWidth="1"/>
    <col min="3" max="3" width="4.75390625" style="5" customWidth="1"/>
    <col min="4" max="4" width="4.75390625" style="3" customWidth="1"/>
    <col min="5" max="5" width="3.25390625" style="3" customWidth="1"/>
    <col min="6" max="6" width="34.50390625" style="3" customWidth="1"/>
    <col min="7" max="7" width="3.25390625" style="3" customWidth="1"/>
    <col min="8" max="8" width="34.50390625" style="3" customWidth="1"/>
    <col min="9" max="16384" width="9.00390625" style="3" customWidth="1"/>
  </cols>
  <sheetData>
    <row r="1" ht="13.5">
      <c r="A1" t="s">
        <v>94</v>
      </c>
    </row>
    <row r="2" spans="1:8" ht="38.25" customHeight="1">
      <c r="A2" s="90" t="s">
        <v>95</v>
      </c>
      <c r="B2" s="91"/>
      <c r="C2" s="91"/>
      <c r="D2" s="91"/>
      <c r="E2" s="91"/>
      <c r="F2" s="91"/>
      <c r="G2" s="91"/>
      <c r="H2" s="91"/>
    </row>
    <row r="3" spans="1:8" ht="12" customHeight="1">
      <c r="A3" s="14"/>
      <c r="B3" s="14"/>
      <c r="C3" s="14"/>
      <c r="D3" s="14"/>
      <c r="E3" s="14"/>
      <c r="F3" s="14"/>
      <c r="G3" s="14"/>
      <c r="H3" s="14"/>
    </row>
    <row r="4" spans="1:8" ht="13.5">
      <c r="A4" s="14"/>
      <c r="B4" s="14"/>
      <c r="C4" s="14"/>
      <c r="D4" s="14"/>
      <c r="E4" s="14"/>
      <c r="F4" s="14"/>
      <c r="G4" s="14"/>
      <c r="H4" s="15" t="s">
        <v>197</v>
      </c>
    </row>
    <row r="5" spans="1:8" ht="12" customHeight="1">
      <c r="A5" s="14"/>
      <c r="B5" s="14"/>
      <c r="C5" s="14"/>
      <c r="D5" s="14"/>
      <c r="E5" s="14"/>
      <c r="F5" s="14"/>
      <c r="G5" s="14"/>
      <c r="H5" s="14"/>
    </row>
    <row r="6" spans="1:8" ht="13.5">
      <c r="A6" s="92" t="s">
        <v>96</v>
      </c>
      <c r="B6" s="92"/>
      <c r="C6" s="92"/>
      <c r="D6" s="92"/>
      <c r="E6" s="92"/>
      <c r="F6" s="92"/>
      <c r="G6" s="92"/>
      <c r="H6" s="92"/>
    </row>
    <row r="7" spans="1:8" ht="13.5">
      <c r="A7" s="14"/>
      <c r="B7" s="14"/>
      <c r="C7" s="14"/>
      <c r="D7" s="14"/>
      <c r="E7" s="14"/>
      <c r="F7" s="14"/>
      <c r="G7" s="14"/>
      <c r="H7" s="14"/>
    </row>
    <row r="8" spans="1:8" ht="20.25" customHeight="1">
      <c r="A8" s="14"/>
      <c r="B8" s="14"/>
      <c r="C8" s="14"/>
      <c r="D8" s="14"/>
      <c r="E8" s="14"/>
      <c r="F8" s="14"/>
      <c r="G8" s="93" t="s">
        <v>198</v>
      </c>
      <c r="H8" s="93"/>
    </row>
    <row r="9" spans="1:8" ht="20.25" customHeight="1">
      <c r="A9" s="14"/>
      <c r="B9" s="14"/>
      <c r="C9" s="14"/>
      <c r="D9" s="14"/>
      <c r="E9" s="14"/>
      <c r="F9" s="14"/>
      <c r="G9" s="93" t="s">
        <v>199</v>
      </c>
      <c r="H9" s="93"/>
    </row>
    <row r="10" spans="1:8" ht="20.25" customHeight="1">
      <c r="A10" s="14"/>
      <c r="B10" s="14"/>
      <c r="C10" s="14"/>
      <c r="D10" s="14"/>
      <c r="E10" s="14"/>
      <c r="F10" s="14"/>
      <c r="G10" s="94" t="s">
        <v>200</v>
      </c>
      <c r="H10" s="94"/>
    </row>
    <row r="11" spans="1:8" ht="13.5">
      <c r="A11" s="14"/>
      <c r="B11" s="14"/>
      <c r="C11" s="14"/>
      <c r="D11" s="14"/>
      <c r="E11" s="14"/>
      <c r="F11" s="14"/>
      <c r="G11" s="14"/>
      <c r="H11" s="14"/>
    </row>
    <row r="12" spans="1:8" ht="43.5" customHeight="1">
      <c r="A12" s="95" t="s">
        <v>190</v>
      </c>
      <c r="B12" s="95"/>
      <c r="C12" s="95"/>
      <c r="D12" s="95"/>
      <c r="E12" s="95"/>
      <c r="F12" s="95"/>
      <c r="G12" s="95"/>
      <c r="H12" s="95"/>
    </row>
    <row r="13" ht="12" customHeight="1"/>
    <row r="14" spans="1:8" ht="18" customHeight="1">
      <c r="A14" s="63" t="s">
        <v>189</v>
      </c>
      <c r="B14" s="64"/>
      <c r="C14" s="64"/>
      <c r="D14" s="65"/>
      <c r="E14" s="66"/>
      <c r="F14" s="67"/>
      <c r="G14" s="67"/>
      <c r="H14" s="68"/>
    </row>
    <row r="15" spans="1:8" ht="15" customHeight="1">
      <c r="A15" s="96" t="s">
        <v>97</v>
      </c>
      <c r="B15" s="96"/>
      <c r="C15" s="96"/>
      <c r="D15" s="96"/>
      <c r="E15" s="97"/>
      <c r="F15" s="98"/>
      <c r="G15" s="98"/>
      <c r="H15" s="99"/>
    </row>
    <row r="16" spans="1:8" ht="18" customHeight="1">
      <c r="A16" s="100" t="s">
        <v>194</v>
      </c>
      <c r="B16" s="101"/>
      <c r="C16" s="101"/>
      <c r="D16" s="102"/>
      <c r="E16" s="103"/>
      <c r="F16" s="104"/>
      <c r="G16" s="104"/>
      <c r="H16" s="105"/>
    </row>
    <row r="17" spans="1:8" ht="15" customHeight="1">
      <c r="A17" s="106" t="s">
        <v>98</v>
      </c>
      <c r="B17" s="106"/>
      <c r="C17" s="106"/>
      <c r="D17" s="16" t="s">
        <v>99</v>
      </c>
      <c r="E17" s="66"/>
      <c r="F17" s="67"/>
      <c r="G17" s="67"/>
      <c r="H17" s="68"/>
    </row>
    <row r="18" spans="1:8" ht="18" customHeight="1">
      <c r="A18" s="106"/>
      <c r="B18" s="106"/>
      <c r="C18" s="106"/>
      <c r="D18" s="16" t="s">
        <v>100</v>
      </c>
      <c r="E18" s="66"/>
      <c r="F18" s="67"/>
      <c r="G18" s="67"/>
      <c r="H18" s="68"/>
    </row>
    <row r="19" spans="1:8" ht="18" customHeight="1">
      <c r="A19" s="107" t="s">
        <v>101</v>
      </c>
      <c r="B19" s="108"/>
      <c r="C19" s="108"/>
      <c r="D19" s="109"/>
      <c r="E19" s="66"/>
      <c r="F19" s="67"/>
      <c r="G19" s="67"/>
      <c r="H19" s="68"/>
    </row>
    <row r="20" spans="1:8" ht="18" customHeight="1">
      <c r="A20" s="107" t="s">
        <v>102</v>
      </c>
      <c r="B20" s="108"/>
      <c r="C20" s="108"/>
      <c r="D20" s="109"/>
      <c r="E20" s="66"/>
      <c r="F20" s="67"/>
      <c r="G20" s="67"/>
      <c r="H20" s="68"/>
    </row>
    <row r="21" spans="1:8" ht="18" customHeight="1">
      <c r="A21" s="110" t="s">
        <v>103</v>
      </c>
      <c r="B21" s="111"/>
      <c r="C21" s="111"/>
      <c r="D21" s="112"/>
      <c r="E21" s="140" t="s">
        <v>201</v>
      </c>
      <c r="F21" s="138"/>
      <c r="G21" s="138"/>
      <c r="H21" s="139"/>
    </row>
    <row r="22" spans="1:8" ht="12.75" customHeight="1">
      <c r="A22" s="100"/>
      <c r="B22" s="101"/>
      <c r="C22" s="101"/>
      <c r="D22" s="102"/>
      <c r="E22" s="113" t="s">
        <v>138</v>
      </c>
      <c r="F22" s="114"/>
      <c r="G22" s="114"/>
      <c r="H22" s="115"/>
    </row>
    <row r="23" spans="1:8" ht="14.25" customHeight="1">
      <c r="A23" s="110" t="s">
        <v>104</v>
      </c>
      <c r="B23" s="111"/>
      <c r="C23" s="111"/>
      <c r="D23" s="111"/>
      <c r="E23" s="33"/>
      <c r="F23" s="34" t="s">
        <v>105</v>
      </c>
      <c r="G23" s="17"/>
      <c r="H23" s="20"/>
    </row>
    <row r="24" spans="1:8" ht="14.25" customHeight="1">
      <c r="A24" s="100"/>
      <c r="B24" s="101"/>
      <c r="C24" s="101"/>
      <c r="D24" s="101"/>
      <c r="E24" s="29"/>
      <c r="F24" s="35" t="s">
        <v>106</v>
      </c>
      <c r="G24" s="116" t="s">
        <v>107</v>
      </c>
      <c r="H24" s="116"/>
    </row>
    <row r="25" spans="1:8" ht="14.25" customHeight="1">
      <c r="A25" s="106" t="s">
        <v>108</v>
      </c>
      <c r="B25" s="106"/>
      <c r="C25" s="106"/>
      <c r="D25" s="106"/>
      <c r="E25" s="122"/>
      <c r="F25" s="123"/>
      <c r="G25" s="123"/>
      <c r="H25" s="124"/>
    </row>
    <row r="26" spans="1:8" ht="14.25" customHeight="1">
      <c r="A26" s="110" t="s">
        <v>109</v>
      </c>
      <c r="B26" s="111"/>
      <c r="C26" s="111"/>
      <c r="D26" s="111"/>
      <c r="E26" s="29"/>
      <c r="F26" s="32" t="s">
        <v>110</v>
      </c>
      <c r="G26" s="29"/>
      <c r="H26" s="31" t="s">
        <v>111</v>
      </c>
    </row>
    <row r="27" spans="1:8" ht="14.25" customHeight="1">
      <c r="A27" s="100"/>
      <c r="B27" s="101"/>
      <c r="C27" s="101"/>
      <c r="D27" s="101"/>
      <c r="E27" s="30"/>
      <c r="F27" s="32" t="s">
        <v>112</v>
      </c>
      <c r="G27" s="29"/>
      <c r="H27" s="31" t="s">
        <v>113</v>
      </c>
    </row>
    <row r="28" spans="1:8" ht="14.25" customHeight="1">
      <c r="A28" s="107" t="s">
        <v>114</v>
      </c>
      <c r="B28" s="108"/>
      <c r="C28" s="111"/>
      <c r="D28" s="109"/>
      <c r="E28" s="125" t="s">
        <v>115</v>
      </c>
      <c r="F28" s="126"/>
      <c r="G28" s="126"/>
      <c r="H28" s="127"/>
    </row>
    <row r="29" spans="1:8" ht="14.25" customHeight="1">
      <c r="A29" s="110" t="s">
        <v>116</v>
      </c>
      <c r="B29" s="111"/>
      <c r="C29" s="111"/>
      <c r="D29" s="111"/>
      <c r="E29" s="29"/>
      <c r="F29" s="32" t="s">
        <v>117</v>
      </c>
      <c r="G29" s="29"/>
      <c r="H29" s="31" t="s">
        <v>118</v>
      </c>
    </row>
    <row r="30" spans="1:8" ht="12.75" customHeight="1">
      <c r="A30" s="100"/>
      <c r="B30" s="101"/>
      <c r="C30" s="101"/>
      <c r="D30" s="102"/>
      <c r="E30" s="19" t="s">
        <v>191</v>
      </c>
      <c r="F30" s="17"/>
      <c r="G30" s="21"/>
      <c r="H30" s="12"/>
    </row>
    <row r="31" spans="1:8" ht="18" customHeight="1">
      <c r="A31" s="117" t="s">
        <v>119</v>
      </c>
      <c r="B31" s="106" t="s">
        <v>120</v>
      </c>
      <c r="C31" s="106"/>
      <c r="D31" s="106"/>
      <c r="E31" s="135"/>
      <c r="F31" s="136"/>
      <c r="G31" s="136"/>
      <c r="H31" s="137"/>
    </row>
    <row r="32" spans="1:8" ht="14.25" customHeight="1">
      <c r="A32" s="118"/>
      <c r="B32" s="106"/>
      <c r="C32" s="106"/>
      <c r="D32" s="106"/>
      <c r="E32" s="22" t="s">
        <v>121</v>
      </c>
      <c r="F32" s="21"/>
      <c r="G32" s="21"/>
      <c r="H32" s="23"/>
    </row>
    <row r="33" spans="1:8" ht="18" customHeight="1">
      <c r="A33" s="118"/>
      <c r="B33" s="106" t="s">
        <v>122</v>
      </c>
      <c r="C33" s="106"/>
      <c r="D33" s="106"/>
      <c r="E33" s="66"/>
      <c r="F33" s="67"/>
      <c r="G33" s="67"/>
      <c r="H33" s="68"/>
    </row>
    <row r="34" spans="1:8" ht="18" customHeight="1">
      <c r="A34" s="118"/>
      <c r="B34" s="106" t="s">
        <v>123</v>
      </c>
      <c r="C34" s="106"/>
      <c r="D34" s="106"/>
      <c r="E34" s="66"/>
      <c r="F34" s="67"/>
      <c r="G34" s="67"/>
      <c r="H34" s="68"/>
    </row>
    <row r="35" spans="1:8" ht="18" customHeight="1">
      <c r="A35" s="118"/>
      <c r="B35" s="106" t="s">
        <v>124</v>
      </c>
      <c r="C35" s="106"/>
      <c r="D35" s="106"/>
      <c r="E35" s="130"/>
      <c r="F35" s="131"/>
      <c r="G35" s="131"/>
      <c r="H35" s="132"/>
    </row>
    <row r="36" spans="1:8" ht="18" customHeight="1">
      <c r="A36" s="118"/>
      <c r="B36" s="106" t="s">
        <v>125</v>
      </c>
      <c r="C36" s="106"/>
      <c r="D36" s="106"/>
      <c r="E36" s="120"/>
      <c r="F36" s="121"/>
      <c r="G36" s="18" t="s">
        <v>126</v>
      </c>
      <c r="H36" s="20"/>
    </row>
    <row r="37" spans="1:8" ht="18" customHeight="1">
      <c r="A37" s="118"/>
      <c r="B37" s="106" t="s">
        <v>127</v>
      </c>
      <c r="C37" s="106"/>
      <c r="D37" s="106"/>
      <c r="E37" s="128"/>
      <c r="F37" s="129"/>
      <c r="G37" s="24" t="s">
        <v>128</v>
      </c>
      <c r="H37" s="20"/>
    </row>
    <row r="38" spans="1:8" ht="18" customHeight="1">
      <c r="A38" s="119"/>
      <c r="B38" s="106" t="s">
        <v>129</v>
      </c>
      <c r="C38" s="106"/>
      <c r="D38" s="106"/>
      <c r="E38" s="120"/>
      <c r="F38" s="121"/>
      <c r="G38" s="18" t="s">
        <v>130</v>
      </c>
      <c r="H38" s="20"/>
    </row>
    <row r="39" spans="1:8" ht="30" customHeight="1">
      <c r="A39" s="133" t="s">
        <v>142</v>
      </c>
      <c r="B39" s="134"/>
      <c r="C39" s="134"/>
      <c r="D39" s="134"/>
      <c r="E39" s="134"/>
      <c r="F39" s="134"/>
      <c r="G39" s="134"/>
      <c r="H39" s="134"/>
    </row>
    <row r="40" spans="1:8" ht="15" customHeight="1">
      <c r="A40" s="133" t="s">
        <v>131</v>
      </c>
      <c r="B40" s="133"/>
      <c r="C40" s="134" t="s">
        <v>195</v>
      </c>
      <c r="D40" s="134"/>
      <c r="E40" s="134"/>
      <c r="F40" s="134"/>
      <c r="G40" s="134"/>
      <c r="H40" s="134"/>
    </row>
    <row r="41" spans="1:8" ht="30" customHeight="1">
      <c r="A41" s="133" t="s">
        <v>196</v>
      </c>
      <c r="B41" s="133"/>
      <c r="C41" s="133"/>
      <c r="D41" s="133"/>
      <c r="E41" s="133"/>
      <c r="F41" s="133"/>
      <c r="G41" s="133"/>
      <c r="H41" s="133"/>
    </row>
    <row r="42" spans="1:8" ht="15" customHeight="1">
      <c r="A42" s="134" t="s">
        <v>132</v>
      </c>
      <c r="B42" s="134"/>
      <c r="C42" s="134"/>
      <c r="D42" s="134"/>
      <c r="E42" s="134"/>
      <c r="F42" s="134"/>
      <c r="G42" s="134"/>
      <c r="H42" s="134"/>
    </row>
    <row r="43" spans="1:8" ht="39.75" customHeight="1">
      <c r="A43" s="133" t="s">
        <v>143</v>
      </c>
      <c r="B43" s="133"/>
      <c r="C43" s="133"/>
      <c r="D43" s="133"/>
      <c r="E43" s="133"/>
      <c r="F43" s="133"/>
      <c r="G43" s="133"/>
      <c r="H43" s="133"/>
    </row>
    <row r="44" spans="1:8" ht="14.25" customHeight="1">
      <c r="A44" s="133" t="s">
        <v>144</v>
      </c>
      <c r="B44" s="133"/>
      <c r="C44" s="133"/>
      <c r="D44" s="133"/>
      <c r="E44" s="133"/>
      <c r="F44" s="133"/>
      <c r="G44" s="133"/>
      <c r="H44" s="133"/>
    </row>
    <row r="45" spans="1:2" ht="17.25" customHeight="1">
      <c r="A45" s="38" t="s">
        <v>53</v>
      </c>
      <c r="B45" s="38"/>
    </row>
    <row r="46" spans="1:8" ht="18" customHeight="1">
      <c r="A46" s="40" t="s">
        <v>0</v>
      </c>
      <c r="B46" s="41"/>
      <c r="C46" s="41"/>
      <c r="D46" s="41"/>
      <c r="E46" s="41"/>
      <c r="F46" s="41"/>
      <c r="G46" s="41"/>
      <c r="H46" s="42"/>
    </row>
    <row r="47" spans="1:8" ht="14.25" customHeight="1">
      <c r="A47" s="39"/>
      <c r="B47" s="74" t="s">
        <v>17</v>
      </c>
      <c r="C47" s="44"/>
      <c r="D47" s="44"/>
      <c r="E47" s="44"/>
      <c r="F47" s="44"/>
      <c r="G47" s="44"/>
      <c r="H47" s="43"/>
    </row>
    <row r="48" spans="1:8" ht="14.25" customHeight="1">
      <c r="A48" s="39"/>
      <c r="B48" s="37"/>
      <c r="C48" s="45" t="s">
        <v>1</v>
      </c>
      <c r="D48" s="46"/>
      <c r="E48" s="46"/>
      <c r="F48" s="46"/>
      <c r="G48" s="46"/>
      <c r="H48" s="47"/>
    </row>
    <row r="49" spans="1:8" ht="26.25" customHeight="1">
      <c r="A49" s="39"/>
      <c r="B49" s="37"/>
      <c r="C49" s="57" t="s">
        <v>2</v>
      </c>
      <c r="D49" s="58"/>
      <c r="E49" s="55" t="s">
        <v>18</v>
      </c>
      <c r="F49" s="78"/>
      <c r="G49" s="78"/>
      <c r="H49" s="56"/>
    </row>
    <row r="50" spans="1:8" ht="28.5" customHeight="1">
      <c r="A50" s="39"/>
      <c r="B50" s="37"/>
      <c r="C50" s="27"/>
      <c r="D50" s="4" t="s">
        <v>3</v>
      </c>
      <c r="E50" s="75" t="s">
        <v>7</v>
      </c>
      <c r="F50" s="76"/>
      <c r="G50" s="76"/>
      <c r="H50" s="77"/>
    </row>
    <row r="51" spans="1:8" ht="14.25" customHeight="1">
      <c r="A51" s="39"/>
      <c r="B51" s="37"/>
      <c r="C51" s="27"/>
      <c r="D51" s="4" t="s">
        <v>4</v>
      </c>
      <c r="E51" s="83" t="s">
        <v>8</v>
      </c>
      <c r="F51" s="84"/>
      <c r="G51" s="84"/>
      <c r="H51" s="85"/>
    </row>
    <row r="52" spans="1:8" ht="14.25" customHeight="1">
      <c r="A52" s="39"/>
      <c r="B52" s="37"/>
      <c r="C52" s="27"/>
      <c r="D52" s="4" t="s">
        <v>5</v>
      </c>
      <c r="E52" s="75" t="s">
        <v>9</v>
      </c>
      <c r="F52" s="76"/>
      <c r="G52" s="76"/>
      <c r="H52" s="77"/>
    </row>
    <row r="53" spans="1:8" ht="28.5" customHeight="1">
      <c r="A53" s="39"/>
      <c r="B53" s="37"/>
      <c r="C53" s="27"/>
      <c r="D53" s="4" t="s">
        <v>43</v>
      </c>
      <c r="E53" s="75" t="s">
        <v>49</v>
      </c>
      <c r="F53" s="76"/>
      <c r="G53" s="76"/>
      <c r="H53" s="77"/>
    </row>
    <row r="54" spans="1:8" ht="14.25" customHeight="1">
      <c r="A54" s="39"/>
      <c r="B54" s="37"/>
      <c r="C54" s="27"/>
      <c r="D54" s="4" t="s">
        <v>44</v>
      </c>
      <c r="E54" s="75" t="s">
        <v>48</v>
      </c>
      <c r="F54" s="76"/>
      <c r="G54" s="76"/>
      <c r="H54" s="77"/>
    </row>
    <row r="55" spans="1:8" ht="14.25" customHeight="1">
      <c r="A55" s="39"/>
      <c r="B55" s="37"/>
      <c r="C55" s="27"/>
      <c r="D55" s="4" t="s">
        <v>45</v>
      </c>
      <c r="E55" s="75" t="s">
        <v>52</v>
      </c>
      <c r="F55" s="76"/>
      <c r="G55" s="76"/>
      <c r="H55" s="77"/>
    </row>
    <row r="56" spans="1:8" ht="14.25" customHeight="1">
      <c r="A56" s="39"/>
      <c r="B56" s="49"/>
      <c r="C56" s="27"/>
      <c r="D56" s="4" t="s">
        <v>51</v>
      </c>
      <c r="E56" s="75" t="s">
        <v>50</v>
      </c>
      <c r="F56" s="76"/>
      <c r="G56" s="76"/>
      <c r="H56" s="77"/>
    </row>
    <row r="57" spans="1:8" ht="14.25" customHeight="1">
      <c r="A57" s="39"/>
      <c r="B57" s="48"/>
      <c r="C57" s="45" t="s">
        <v>11</v>
      </c>
      <c r="D57" s="46"/>
      <c r="E57" s="46"/>
      <c r="F57" s="46"/>
      <c r="G57" s="46"/>
      <c r="H57" s="47"/>
    </row>
    <row r="58" spans="1:8" ht="26.25" customHeight="1">
      <c r="A58" s="39"/>
      <c r="B58" s="37"/>
      <c r="C58" s="57" t="s">
        <v>2</v>
      </c>
      <c r="D58" s="58"/>
      <c r="E58" s="55" t="s">
        <v>18</v>
      </c>
      <c r="F58" s="78"/>
      <c r="G58" s="78"/>
      <c r="H58" s="56"/>
    </row>
    <row r="59" spans="1:8" ht="28.5" customHeight="1">
      <c r="A59" s="39"/>
      <c r="B59" s="37"/>
      <c r="C59" s="27"/>
      <c r="D59" s="4" t="s">
        <v>3</v>
      </c>
      <c r="E59" s="75" t="s">
        <v>10</v>
      </c>
      <c r="F59" s="76"/>
      <c r="G59" s="76"/>
      <c r="H59" s="77"/>
    </row>
    <row r="60" spans="1:8" ht="14.25" customHeight="1">
      <c r="A60" s="39"/>
      <c r="B60" s="37"/>
      <c r="C60" s="27"/>
      <c r="D60" s="4" t="s">
        <v>4</v>
      </c>
      <c r="E60" s="83" t="s">
        <v>46</v>
      </c>
      <c r="F60" s="84"/>
      <c r="G60" s="84"/>
      <c r="H60" s="85"/>
    </row>
    <row r="61" spans="1:8" ht="14.25" customHeight="1">
      <c r="A61" s="39"/>
      <c r="B61" s="49"/>
      <c r="C61" s="27"/>
      <c r="D61" s="4" t="s">
        <v>5</v>
      </c>
      <c r="E61" s="75" t="s">
        <v>47</v>
      </c>
      <c r="F61" s="76"/>
      <c r="G61" s="76"/>
      <c r="H61" s="77"/>
    </row>
    <row r="62" spans="1:8" ht="14.25" customHeight="1">
      <c r="A62" s="39"/>
      <c r="B62" s="48"/>
      <c r="C62" s="45" t="s">
        <v>12</v>
      </c>
      <c r="D62" s="46"/>
      <c r="E62" s="46"/>
      <c r="F62" s="46"/>
      <c r="G62" s="46"/>
      <c r="H62" s="47"/>
    </row>
    <row r="63" spans="1:8" ht="26.25" customHeight="1">
      <c r="A63" s="39"/>
      <c r="B63" s="37"/>
      <c r="C63" s="57" t="s">
        <v>2</v>
      </c>
      <c r="D63" s="58"/>
      <c r="E63" s="55" t="s">
        <v>18</v>
      </c>
      <c r="F63" s="78"/>
      <c r="G63" s="78"/>
      <c r="H63" s="56"/>
    </row>
    <row r="64" spans="1:8" ht="39" customHeight="1">
      <c r="A64" s="39"/>
      <c r="B64" s="37"/>
      <c r="C64" s="27"/>
      <c r="D64" s="4" t="s">
        <v>3</v>
      </c>
      <c r="E64" s="75" t="s">
        <v>19</v>
      </c>
      <c r="F64" s="76"/>
      <c r="G64" s="76"/>
      <c r="H64" s="77"/>
    </row>
    <row r="65" spans="1:8" ht="14.25" customHeight="1">
      <c r="A65" s="39"/>
      <c r="B65" s="49"/>
      <c r="C65" s="27"/>
      <c r="D65" s="4" t="s">
        <v>4</v>
      </c>
      <c r="E65" s="75" t="s">
        <v>20</v>
      </c>
      <c r="F65" s="76"/>
      <c r="G65" s="76"/>
      <c r="H65" s="77"/>
    </row>
    <row r="66" spans="1:8" ht="14.25" customHeight="1">
      <c r="A66" s="39"/>
      <c r="B66" s="48"/>
      <c r="C66" s="45" t="s">
        <v>13</v>
      </c>
      <c r="D66" s="46"/>
      <c r="E66" s="46"/>
      <c r="F66" s="46"/>
      <c r="G66" s="46"/>
      <c r="H66" s="47"/>
    </row>
    <row r="67" spans="1:8" ht="28.5" customHeight="1">
      <c r="A67" s="39"/>
      <c r="B67" s="49"/>
      <c r="C67" s="28"/>
      <c r="D67" s="8"/>
      <c r="E67" s="71"/>
      <c r="F67" s="72"/>
      <c r="G67" s="72"/>
      <c r="H67" s="73"/>
    </row>
    <row r="68" spans="1:8" ht="14.25" customHeight="1">
      <c r="A68" s="39"/>
      <c r="B68" s="74" t="s">
        <v>6</v>
      </c>
      <c r="C68" s="44"/>
      <c r="D68" s="44"/>
      <c r="E68" s="44"/>
      <c r="F68" s="44"/>
      <c r="G68" s="44"/>
      <c r="H68" s="43"/>
    </row>
    <row r="69" spans="1:8" ht="14.25" customHeight="1">
      <c r="A69" s="39"/>
      <c r="B69" s="37"/>
      <c r="C69" s="45" t="s">
        <v>14</v>
      </c>
      <c r="D69" s="46"/>
      <c r="E69" s="46"/>
      <c r="F69" s="46"/>
      <c r="G69" s="46"/>
      <c r="H69" s="47"/>
    </row>
    <row r="70" spans="1:8" ht="26.25" customHeight="1">
      <c r="A70" s="39"/>
      <c r="B70" s="37"/>
      <c r="C70" s="57" t="s">
        <v>2</v>
      </c>
      <c r="D70" s="58"/>
      <c r="E70" s="55" t="s">
        <v>18</v>
      </c>
      <c r="F70" s="78"/>
      <c r="G70" s="78"/>
      <c r="H70" s="56"/>
    </row>
    <row r="71" spans="1:8" ht="28.5" customHeight="1">
      <c r="A71" s="39"/>
      <c r="B71" s="37"/>
      <c r="C71" s="27"/>
      <c r="D71" s="4" t="s">
        <v>3</v>
      </c>
      <c r="E71" s="75" t="s">
        <v>21</v>
      </c>
      <c r="F71" s="76"/>
      <c r="G71" s="76"/>
      <c r="H71" s="77"/>
    </row>
    <row r="72" spans="1:8" ht="14.25" customHeight="1">
      <c r="A72" s="39"/>
      <c r="B72" s="37"/>
      <c r="C72" s="27"/>
      <c r="D72" s="4" t="s">
        <v>4</v>
      </c>
      <c r="E72" s="75" t="s">
        <v>22</v>
      </c>
      <c r="F72" s="76"/>
      <c r="G72" s="76"/>
      <c r="H72" s="77"/>
    </row>
    <row r="73" spans="1:8" ht="14.25" customHeight="1">
      <c r="A73" s="39"/>
      <c r="B73" s="37"/>
      <c r="C73" s="27"/>
      <c r="D73" s="4" t="s">
        <v>5</v>
      </c>
      <c r="E73" s="75" t="s">
        <v>23</v>
      </c>
      <c r="F73" s="76"/>
      <c r="G73" s="76"/>
      <c r="H73" s="77"/>
    </row>
    <row r="74" spans="1:8" ht="28.5" customHeight="1">
      <c r="A74" s="39"/>
      <c r="B74" s="37"/>
      <c r="C74" s="27"/>
      <c r="D74" s="4" t="s">
        <v>24</v>
      </c>
      <c r="E74" s="75" t="s">
        <v>145</v>
      </c>
      <c r="F74" s="76"/>
      <c r="G74" s="76"/>
      <c r="H74" s="77"/>
    </row>
    <row r="75" spans="1:8" ht="14.25" customHeight="1">
      <c r="A75" s="39"/>
      <c r="B75" s="49"/>
      <c r="C75" s="27"/>
      <c r="D75" s="4" t="s">
        <v>25</v>
      </c>
      <c r="E75" s="75" t="s">
        <v>26</v>
      </c>
      <c r="F75" s="76"/>
      <c r="G75" s="76"/>
      <c r="H75" s="77"/>
    </row>
    <row r="76" spans="1:8" ht="14.25" customHeight="1">
      <c r="A76" s="39"/>
      <c r="B76" s="48"/>
      <c r="C76" s="45" t="s">
        <v>15</v>
      </c>
      <c r="D76" s="46"/>
      <c r="E76" s="46"/>
      <c r="F76" s="46"/>
      <c r="G76" s="46"/>
      <c r="H76" s="47"/>
    </row>
    <row r="77" spans="1:8" ht="26.25" customHeight="1">
      <c r="A77" s="39"/>
      <c r="B77" s="37"/>
      <c r="C77" s="57" t="s">
        <v>2</v>
      </c>
      <c r="D77" s="58"/>
      <c r="E77" s="55" t="s">
        <v>18</v>
      </c>
      <c r="F77" s="78"/>
      <c r="G77" s="78"/>
      <c r="H77" s="56"/>
    </row>
    <row r="78" spans="1:8" ht="14.25" customHeight="1">
      <c r="A78" s="39"/>
      <c r="B78" s="37"/>
      <c r="C78" s="27"/>
      <c r="D78" s="4" t="s">
        <v>3</v>
      </c>
      <c r="E78" s="75" t="s">
        <v>27</v>
      </c>
      <c r="F78" s="76"/>
      <c r="G78" s="76"/>
      <c r="H78" s="77"/>
    </row>
    <row r="79" spans="1:8" ht="14.25" customHeight="1">
      <c r="A79" s="39"/>
      <c r="B79" s="37"/>
      <c r="C79" s="27"/>
      <c r="D79" s="4" t="s">
        <v>4</v>
      </c>
      <c r="E79" s="75" t="s">
        <v>146</v>
      </c>
      <c r="F79" s="76"/>
      <c r="G79" s="76"/>
      <c r="H79" s="77"/>
    </row>
    <row r="80" spans="1:8" ht="14.25" customHeight="1">
      <c r="A80" s="39"/>
      <c r="B80" s="37"/>
      <c r="C80" s="27"/>
      <c r="D80" s="4" t="s">
        <v>5</v>
      </c>
      <c r="E80" s="75" t="s">
        <v>28</v>
      </c>
      <c r="F80" s="76"/>
      <c r="G80" s="76"/>
      <c r="H80" s="77"/>
    </row>
    <row r="81" spans="1:8" ht="14.25" customHeight="1">
      <c r="A81" s="39"/>
      <c r="B81" s="49"/>
      <c r="C81" s="27"/>
      <c r="D81" s="4" t="s">
        <v>29</v>
      </c>
      <c r="E81" s="75" t="s">
        <v>147</v>
      </c>
      <c r="F81" s="76"/>
      <c r="G81" s="76"/>
      <c r="H81" s="77"/>
    </row>
    <row r="82" spans="1:8" ht="14.25" customHeight="1">
      <c r="A82" s="39"/>
      <c r="B82" s="48"/>
      <c r="C82" s="45" t="s">
        <v>16</v>
      </c>
      <c r="D82" s="46"/>
      <c r="E82" s="46"/>
      <c r="F82" s="46"/>
      <c r="G82" s="46"/>
      <c r="H82" s="47"/>
    </row>
    <row r="83" spans="1:8" ht="26.25" customHeight="1">
      <c r="A83" s="39"/>
      <c r="B83" s="37"/>
      <c r="C83" s="57" t="s">
        <v>2</v>
      </c>
      <c r="D83" s="58"/>
      <c r="E83" s="55" t="s">
        <v>18</v>
      </c>
      <c r="F83" s="78"/>
      <c r="G83" s="78"/>
      <c r="H83" s="56"/>
    </row>
    <row r="84" spans="1:8" ht="28.5" customHeight="1">
      <c r="A84" s="39"/>
      <c r="B84" s="37"/>
      <c r="C84" s="27"/>
      <c r="D84" s="4" t="s">
        <v>3</v>
      </c>
      <c r="E84" s="75" t="s">
        <v>33</v>
      </c>
      <c r="F84" s="76"/>
      <c r="G84" s="76"/>
      <c r="H84" s="77"/>
    </row>
    <row r="85" spans="1:8" ht="28.5" customHeight="1">
      <c r="A85" s="39"/>
      <c r="B85" s="37"/>
      <c r="C85" s="27"/>
      <c r="D85" s="4" t="s">
        <v>4</v>
      </c>
      <c r="E85" s="75" t="s">
        <v>177</v>
      </c>
      <c r="F85" s="76"/>
      <c r="G85" s="76"/>
      <c r="H85" s="77"/>
    </row>
    <row r="86" spans="1:8" ht="28.5" customHeight="1">
      <c r="A86" s="39"/>
      <c r="B86" s="37"/>
      <c r="C86" s="27"/>
      <c r="D86" s="4" t="s">
        <v>5</v>
      </c>
      <c r="E86" s="75" t="s">
        <v>34</v>
      </c>
      <c r="F86" s="76"/>
      <c r="G86" s="76"/>
      <c r="H86" s="77"/>
    </row>
    <row r="87" spans="1:8" ht="14.25" customHeight="1">
      <c r="A87" s="39"/>
      <c r="B87" s="37"/>
      <c r="C87" s="27"/>
      <c r="D87" s="4" t="s">
        <v>30</v>
      </c>
      <c r="E87" s="75" t="s">
        <v>35</v>
      </c>
      <c r="F87" s="76"/>
      <c r="G87" s="76"/>
      <c r="H87" s="77"/>
    </row>
    <row r="88" spans="1:8" ht="28.5" customHeight="1">
      <c r="A88" s="39"/>
      <c r="B88" s="37"/>
      <c r="C88" s="27"/>
      <c r="D88" s="4" t="s">
        <v>31</v>
      </c>
      <c r="E88" s="75" t="s">
        <v>36</v>
      </c>
      <c r="F88" s="76"/>
      <c r="G88" s="76"/>
      <c r="H88" s="77"/>
    </row>
    <row r="89" spans="1:8" ht="14.25" customHeight="1">
      <c r="A89" s="39"/>
      <c r="B89" s="49"/>
      <c r="C89" s="27"/>
      <c r="D89" s="4" t="s">
        <v>32</v>
      </c>
      <c r="E89" s="75" t="s">
        <v>37</v>
      </c>
      <c r="F89" s="76"/>
      <c r="G89" s="76"/>
      <c r="H89" s="77"/>
    </row>
    <row r="90" spans="1:8" ht="14.25" customHeight="1">
      <c r="A90" s="9"/>
      <c r="B90" s="48"/>
      <c r="C90" s="45" t="s">
        <v>38</v>
      </c>
      <c r="D90" s="46"/>
      <c r="E90" s="46"/>
      <c r="F90" s="46"/>
      <c r="G90" s="46"/>
      <c r="H90" s="47"/>
    </row>
    <row r="91" spans="1:8" ht="28.5" customHeight="1">
      <c r="A91" s="9"/>
      <c r="B91" s="49"/>
      <c r="C91" s="28"/>
      <c r="D91" s="8"/>
      <c r="E91" s="71"/>
      <c r="F91" s="72"/>
      <c r="G91" s="72"/>
      <c r="H91" s="73"/>
    </row>
    <row r="92" spans="1:8" ht="14.25" customHeight="1">
      <c r="A92" s="9"/>
      <c r="B92" s="74" t="s">
        <v>39</v>
      </c>
      <c r="C92" s="44"/>
      <c r="D92" s="44"/>
      <c r="E92" s="44"/>
      <c r="F92" s="44"/>
      <c r="G92" s="44"/>
      <c r="H92" s="43"/>
    </row>
    <row r="93" spans="1:8" ht="14.25" customHeight="1">
      <c r="A93" s="9"/>
      <c r="B93" s="37"/>
      <c r="C93" s="45" t="s">
        <v>40</v>
      </c>
      <c r="D93" s="46"/>
      <c r="E93" s="46"/>
      <c r="F93" s="46"/>
      <c r="G93" s="46"/>
      <c r="H93" s="47"/>
    </row>
    <row r="94" spans="1:8" ht="26.25" customHeight="1">
      <c r="A94" s="9"/>
      <c r="B94" s="37"/>
      <c r="C94" s="55" t="s">
        <v>2</v>
      </c>
      <c r="D94" s="56"/>
      <c r="E94" s="55" t="s">
        <v>18</v>
      </c>
      <c r="F94" s="78"/>
      <c r="G94" s="78"/>
      <c r="H94" s="56"/>
    </row>
    <row r="95" spans="1:8" ht="39" customHeight="1">
      <c r="A95" s="9"/>
      <c r="B95" s="37"/>
      <c r="C95" s="27"/>
      <c r="D95" s="4" t="s">
        <v>3</v>
      </c>
      <c r="E95" s="75" t="s">
        <v>192</v>
      </c>
      <c r="F95" s="76"/>
      <c r="G95" s="76"/>
      <c r="H95" s="77"/>
    </row>
    <row r="96" spans="1:8" ht="28.5" customHeight="1">
      <c r="A96" s="9"/>
      <c r="B96" s="49"/>
      <c r="C96" s="27"/>
      <c r="D96" s="4" t="s">
        <v>4</v>
      </c>
      <c r="E96" s="75" t="s">
        <v>42</v>
      </c>
      <c r="F96" s="76"/>
      <c r="G96" s="76"/>
      <c r="H96" s="77"/>
    </row>
    <row r="97" spans="1:8" ht="14.25" customHeight="1">
      <c r="A97" s="9"/>
      <c r="B97" s="48"/>
      <c r="C97" s="45" t="s">
        <v>41</v>
      </c>
      <c r="D97" s="46"/>
      <c r="E97" s="46"/>
      <c r="F97" s="46"/>
      <c r="G97" s="46"/>
      <c r="H97" s="47"/>
    </row>
    <row r="98" spans="1:8" ht="28.5" customHeight="1">
      <c r="A98" s="8"/>
      <c r="B98" s="49"/>
      <c r="C98" s="28"/>
      <c r="D98" s="8"/>
      <c r="E98" s="71"/>
      <c r="F98" s="72"/>
      <c r="G98" s="72"/>
      <c r="H98" s="73"/>
    </row>
    <row r="99" spans="1:8" ht="13.5">
      <c r="A99" s="11" t="s">
        <v>54</v>
      </c>
      <c r="B99" s="11"/>
      <c r="C99" s="11"/>
      <c r="D99" s="11"/>
      <c r="E99" s="11"/>
      <c r="F99" s="13"/>
      <c r="G99" s="13"/>
      <c r="H99" s="13"/>
    </row>
    <row r="100" spans="1:2" ht="17.25" customHeight="1">
      <c r="A100" s="38" t="s">
        <v>53</v>
      </c>
      <c r="B100" s="38"/>
    </row>
    <row r="101" spans="1:8" ht="18" customHeight="1">
      <c r="A101" s="86" t="s">
        <v>55</v>
      </c>
      <c r="B101" s="87"/>
      <c r="C101" s="87"/>
      <c r="D101" s="87"/>
      <c r="E101" s="87"/>
      <c r="F101" s="87"/>
      <c r="G101" s="87"/>
      <c r="H101" s="88"/>
    </row>
    <row r="102" spans="1:8" ht="14.25" customHeight="1">
      <c r="A102" s="89"/>
      <c r="B102" s="60" t="s">
        <v>17</v>
      </c>
      <c r="C102" s="61"/>
      <c r="D102" s="61"/>
      <c r="E102" s="61"/>
      <c r="F102" s="61"/>
      <c r="G102" s="61"/>
      <c r="H102" s="62"/>
    </row>
    <row r="103" spans="1:8" ht="14.25" customHeight="1">
      <c r="A103" s="39"/>
      <c r="B103" s="59"/>
      <c r="C103" s="50" t="s">
        <v>56</v>
      </c>
      <c r="D103" s="51"/>
      <c r="E103" s="51"/>
      <c r="F103" s="51"/>
      <c r="G103" s="51"/>
      <c r="H103" s="52"/>
    </row>
    <row r="104" spans="1:8" ht="26.25" customHeight="1">
      <c r="A104" s="39"/>
      <c r="B104" s="53"/>
      <c r="C104" s="55" t="s">
        <v>2</v>
      </c>
      <c r="D104" s="56"/>
      <c r="E104" s="55" t="s">
        <v>18</v>
      </c>
      <c r="F104" s="78"/>
      <c r="G104" s="78"/>
      <c r="H104" s="56"/>
    </row>
    <row r="105" spans="1:8" ht="14.25" customHeight="1">
      <c r="A105" s="39"/>
      <c r="B105" s="53"/>
      <c r="C105" s="27"/>
      <c r="D105" s="4" t="s">
        <v>57</v>
      </c>
      <c r="E105" s="69" t="s">
        <v>58</v>
      </c>
      <c r="F105" s="69"/>
      <c r="G105" s="69"/>
      <c r="H105" s="69"/>
    </row>
    <row r="106" spans="1:8" ht="28.5" customHeight="1">
      <c r="A106" s="39"/>
      <c r="B106" s="53"/>
      <c r="C106" s="27"/>
      <c r="D106" s="4" t="s">
        <v>59</v>
      </c>
      <c r="E106" s="69" t="s">
        <v>60</v>
      </c>
      <c r="F106" s="69"/>
      <c r="G106" s="69"/>
      <c r="H106" s="69"/>
    </row>
    <row r="107" spans="1:8" ht="14.25" customHeight="1">
      <c r="A107" s="39"/>
      <c r="B107" s="53"/>
      <c r="C107" s="27"/>
      <c r="D107" s="4" t="s">
        <v>61</v>
      </c>
      <c r="E107" s="69" t="s">
        <v>148</v>
      </c>
      <c r="F107" s="69"/>
      <c r="G107" s="69"/>
      <c r="H107" s="69"/>
    </row>
    <row r="108" spans="1:8" ht="14.25" customHeight="1">
      <c r="A108" s="39"/>
      <c r="B108" s="53"/>
      <c r="C108" s="27"/>
      <c r="D108" s="4" t="s">
        <v>62</v>
      </c>
      <c r="E108" s="69" t="s">
        <v>149</v>
      </c>
      <c r="F108" s="69"/>
      <c r="G108" s="69"/>
      <c r="H108" s="69"/>
    </row>
    <row r="109" spans="1:8" ht="26.25" customHeight="1">
      <c r="A109" s="39"/>
      <c r="B109" s="53"/>
      <c r="C109" s="27"/>
      <c r="D109" s="4" t="s">
        <v>63</v>
      </c>
      <c r="E109" s="69" t="s">
        <v>64</v>
      </c>
      <c r="F109" s="69"/>
      <c r="G109" s="69"/>
      <c r="H109" s="69"/>
    </row>
    <row r="110" spans="1:8" ht="14.25" customHeight="1">
      <c r="A110" s="39"/>
      <c r="B110" s="54"/>
      <c r="C110" s="27"/>
      <c r="D110" s="4" t="s">
        <v>65</v>
      </c>
      <c r="E110" s="69" t="s">
        <v>66</v>
      </c>
      <c r="F110" s="69"/>
      <c r="G110" s="69"/>
      <c r="H110" s="69"/>
    </row>
    <row r="111" spans="1:8" ht="14.25" customHeight="1">
      <c r="A111" s="39"/>
      <c r="B111" s="59"/>
      <c r="C111" s="50" t="s">
        <v>67</v>
      </c>
      <c r="D111" s="51"/>
      <c r="E111" s="51"/>
      <c r="F111" s="51"/>
      <c r="G111" s="51"/>
      <c r="H111" s="52"/>
    </row>
    <row r="112" spans="1:8" ht="26.25" customHeight="1">
      <c r="A112" s="39"/>
      <c r="B112" s="53"/>
      <c r="C112" s="57" t="s">
        <v>2</v>
      </c>
      <c r="D112" s="58"/>
      <c r="E112" s="55" t="s">
        <v>18</v>
      </c>
      <c r="F112" s="78"/>
      <c r="G112" s="78"/>
      <c r="H112" s="56"/>
    </row>
    <row r="113" spans="1:8" ht="28.5" customHeight="1">
      <c r="A113" s="39"/>
      <c r="B113" s="53"/>
      <c r="C113" s="27"/>
      <c r="D113" s="4" t="s">
        <v>57</v>
      </c>
      <c r="E113" s="75" t="s">
        <v>68</v>
      </c>
      <c r="F113" s="76"/>
      <c r="G113" s="76"/>
      <c r="H113" s="77"/>
    </row>
    <row r="114" spans="1:8" ht="14.25" customHeight="1">
      <c r="A114" s="39"/>
      <c r="B114" s="53"/>
      <c r="C114" s="27"/>
      <c r="D114" s="4" t="s">
        <v>69</v>
      </c>
      <c r="E114" s="75" t="s">
        <v>70</v>
      </c>
      <c r="F114" s="76"/>
      <c r="G114" s="76"/>
      <c r="H114" s="77"/>
    </row>
    <row r="115" spans="1:8" ht="14.25" customHeight="1">
      <c r="A115" s="39"/>
      <c r="B115" s="54"/>
      <c r="C115" s="27"/>
      <c r="D115" s="4" t="s">
        <v>71</v>
      </c>
      <c r="E115" s="75" t="s">
        <v>150</v>
      </c>
      <c r="F115" s="76"/>
      <c r="G115" s="76"/>
      <c r="H115" s="77"/>
    </row>
    <row r="116" spans="1:8" ht="14.25" customHeight="1">
      <c r="A116" s="39"/>
      <c r="B116" s="59"/>
      <c r="C116" s="50" t="s">
        <v>12</v>
      </c>
      <c r="D116" s="51"/>
      <c r="E116" s="51"/>
      <c r="F116" s="51"/>
      <c r="G116" s="51"/>
      <c r="H116" s="52"/>
    </row>
    <row r="117" spans="1:8" ht="26.25" customHeight="1">
      <c r="A117" s="39"/>
      <c r="B117" s="53"/>
      <c r="C117" s="57" t="s">
        <v>2</v>
      </c>
      <c r="D117" s="58"/>
      <c r="E117" s="55" t="s">
        <v>18</v>
      </c>
      <c r="F117" s="78"/>
      <c r="G117" s="78"/>
      <c r="H117" s="56"/>
    </row>
    <row r="118" spans="1:8" ht="40.5" customHeight="1">
      <c r="A118" s="39"/>
      <c r="B118" s="53"/>
      <c r="C118" s="27"/>
      <c r="D118" s="4" t="s">
        <v>57</v>
      </c>
      <c r="E118" s="75" t="s">
        <v>72</v>
      </c>
      <c r="F118" s="76"/>
      <c r="G118" s="76"/>
      <c r="H118" s="77"/>
    </row>
    <row r="119" spans="1:8" ht="28.5" customHeight="1">
      <c r="A119" s="39"/>
      <c r="B119" s="54"/>
      <c r="C119" s="27"/>
      <c r="D119" s="4" t="s">
        <v>73</v>
      </c>
      <c r="E119" s="75" t="s">
        <v>74</v>
      </c>
      <c r="F119" s="76"/>
      <c r="G119" s="76"/>
      <c r="H119" s="77"/>
    </row>
    <row r="120" spans="1:8" ht="14.25" customHeight="1">
      <c r="A120" s="39"/>
      <c r="B120" s="59"/>
      <c r="C120" s="50" t="s">
        <v>13</v>
      </c>
      <c r="D120" s="51"/>
      <c r="E120" s="51"/>
      <c r="F120" s="51"/>
      <c r="G120" s="51"/>
      <c r="H120" s="52"/>
    </row>
    <row r="121" spans="1:8" ht="28.5" customHeight="1">
      <c r="A121" s="39"/>
      <c r="B121" s="54"/>
      <c r="C121" s="28"/>
      <c r="D121" s="8"/>
      <c r="E121" s="71"/>
      <c r="F121" s="72"/>
      <c r="G121" s="72"/>
      <c r="H121" s="73"/>
    </row>
    <row r="122" spans="1:8" ht="14.25" customHeight="1">
      <c r="A122" s="39"/>
      <c r="B122" s="60" t="s">
        <v>6</v>
      </c>
      <c r="C122" s="61"/>
      <c r="D122" s="61"/>
      <c r="E122" s="61"/>
      <c r="F122" s="61"/>
      <c r="G122" s="61"/>
      <c r="H122" s="62"/>
    </row>
    <row r="123" spans="1:8" ht="14.25" customHeight="1">
      <c r="A123" s="39"/>
      <c r="B123" s="53"/>
      <c r="C123" s="50" t="s">
        <v>75</v>
      </c>
      <c r="D123" s="51"/>
      <c r="E123" s="51"/>
      <c r="F123" s="51"/>
      <c r="G123" s="51"/>
      <c r="H123" s="52"/>
    </row>
    <row r="124" spans="1:8" ht="26.25" customHeight="1">
      <c r="A124" s="39"/>
      <c r="B124" s="53"/>
      <c r="C124" s="57" t="s">
        <v>2</v>
      </c>
      <c r="D124" s="58"/>
      <c r="E124" s="55" t="s">
        <v>18</v>
      </c>
      <c r="F124" s="78"/>
      <c r="G124" s="78"/>
      <c r="H124" s="56"/>
    </row>
    <row r="125" spans="1:8" ht="28.5" customHeight="1">
      <c r="A125" s="39"/>
      <c r="B125" s="53"/>
      <c r="C125" s="27"/>
      <c r="D125" s="4" t="s">
        <v>57</v>
      </c>
      <c r="E125" s="69" t="s">
        <v>181</v>
      </c>
      <c r="F125" s="69"/>
      <c r="G125" s="69"/>
      <c r="H125" s="69"/>
    </row>
    <row r="126" spans="1:8" ht="14.25" customHeight="1">
      <c r="A126" s="39"/>
      <c r="B126" s="53"/>
      <c r="C126" s="27"/>
      <c r="D126" s="4" t="s">
        <v>76</v>
      </c>
      <c r="E126" s="69" t="s">
        <v>151</v>
      </c>
      <c r="F126" s="69"/>
      <c r="G126" s="69"/>
      <c r="H126" s="69"/>
    </row>
    <row r="127" spans="1:8" ht="14.25" customHeight="1">
      <c r="A127" s="39"/>
      <c r="B127" s="53"/>
      <c r="C127" s="27"/>
      <c r="D127" s="4" t="s">
        <v>77</v>
      </c>
      <c r="E127" s="69" t="s">
        <v>152</v>
      </c>
      <c r="F127" s="69"/>
      <c r="G127" s="69"/>
      <c r="H127" s="69"/>
    </row>
    <row r="128" spans="1:8" ht="14.25" customHeight="1">
      <c r="A128" s="39"/>
      <c r="B128" s="53"/>
      <c r="C128" s="27"/>
      <c r="D128" s="4" t="s">
        <v>78</v>
      </c>
      <c r="E128" s="79" t="s">
        <v>182</v>
      </c>
      <c r="F128" s="79"/>
      <c r="G128" s="79"/>
      <c r="H128" s="79"/>
    </row>
    <row r="129" spans="1:8" ht="14.25" customHeight="1">
      <c r="A129" s="39"/>
      <c r="B129" s="53"/>
      <c r="C129" s="27"/>
      <c r="D129" s="4" t="s">
        <v>79</v>
      </c>
      <c r="E129" s="69" t="s">
        <v>153</v>
      </c>
      <c r="F129" s="69"/>
      <c r="G129" s="69"/>
      <c r="H129" s="69"/>
    </row>
    <row r="130" spans="1:8" ht="14.25" customHeight="1">
      <c r="A130" s="39"/>
      <c r="B130" s="53"/>
      <c r="C130" s="27"/>
      <c r="D130" s="4" t="s">
        <v>80</v>
      </c>
      <c r="E130" s="69" t="s">
        <v>81</v>
      </c>
      <c r="F130" s="69"/>
      <c r="G130" s="69"/>
      <c r="H130" s="69"/>
    </row>
    <row r="131" spans="1:8" ht="28.5" customHeight="1">
      <c r="A131" s="39"/>
      <c r="B131" s="53"/>
      <c r="C131" s="27"/>
      <c r="D131" s="4" t="s">
        <v>82</v>
      </c>
      <c r="E131" s="69" t="s">
        <v>83</v>
      </c>
      <c r="F131" s="69"/>
      <c r="G131" s="69"/>
      <c r="H131" s="69"/>
    </row>
    <row r="132" spans="1:8" ht="28.5" customHeight="1">
      <c r="A132" s="39"/>
      <c r="B132" s="53"/>
      <c r="C132" s="27"/>
      <c r="D132" s="4" t="s">
        <v>84</v>
      </c>
      <c r="E132" s="69" t="s">
        <v>85</v>
      </c>
      <c r="F132" s="69"/>
      <c r="G132" s="69"/>
      <c r="H132" s="69"/>
    </row>
    <row r="133" spans="1:8" ht="14.25" customHeight="1">
      <c r="A133" s="39"/>
      <c r="B133" s="53"/>
      <c r="C133" s="27"/>
      <c r="D133" s="4" t="s">
        <v>172</v>
      </c>
      <c r="E133" s="79" t="s">
        <v>183</v>
      </c>
      <c r="F133" s="79"/>
      <c r="G133" s="79"/>
      <c r="H133" s="79"/>
    </row>
    <row r="134" spans="1:8" ht="28.5" customHeight="1">
      <c r="A134" s="39"/>
      <c r="B134" s="53"/>
      <c r="C134" s="27"/>
      <c r="D134" s="4" t="s">
        <v>171</v>
      </c>
      <c r="E134" s="79" t="s">
        <v>184</v>
      </c>
      <c r="F134" s="79"/>
      <c r="G134" s="79"/>
      <c r="H134" s="79"/>
    </row>
    <row r="135" spans="1:8" ht="28.5" customHeight="1">
      <c r="A135" s="39"/>
      <c r="B135" s="53"/>
      <c r="C135" s="27"/>
      <c r="D135" s="4" t="s">
        <v>173</v>
      </c>
      <c r="E135" s="79" t="s">
        <v>185</v>
      </c>
      <c r="F135" s="79"/>
      <c r="G135" s="79"/>
      <c r="H135" s="79"/>
    </row>
    <row r="136" spans="1:8" ht="28.5" customHeight="1">
      <c r="A136" s="39"/>
      <c r="B136" s="53"/>
      <c r="C136" s="27"/>
      <c r="D136" s="4" t="s">
        <v>174</v>
      </c>
      <c r="E136" s="79" t="s">
        <v>186</v>
      </c>
      <c r="F136" s="79"/>
      <c r="G136" s="79"/>
      <c r="H136" s="79"/>
    </row>
    <row r="137" spans="1:8" ht="14.25" customHeight="1">
      <c r="A137" s="39"/>
      <c r="B137" s="53"/>
      <c r="C137" s="27"/>
      <c r="D137" s="4" t="s">
        <v>175</v>
      </c>
      <c r="E137" s="79" t="s">
        <v>187</v>
      </c>
      <c r="F137" s="79"/>
      <c r="G137" s="79"/>
      <c r="H137" s="79"/>
    </row>
    <row r="138" spans="1:8" ht="14.25" customHeight="1">
      <c r="A138" s="39"/>
      <c r="B138" s="54"/>
      <c r="C138" s="27"/>
      <c r="D138" s="4" t="s">
        <v>193</v>
      </c>
      <c r="E138" s="79" t="s">
        <v>188</v>
      </c>
      <c r="F138" s="79"/>
      <c r="G138" s="79"/>
      <c r="H138" s="79"/>
    </row>
    <row r="139" spans="1:8" ht="14.25" customHeight="1">
      <c r="A139" s="39"/>
      <c r="B139" s="59"/>
      <c r="C139" s="80" t="s">
        <v>154</v>
      </c>
      <c r="D139" s="80"/>
      <c r="E139" s="80"/>
      <c r="F139" s="80"/>
      <c r="G139" s="80"/>
      <c r="H139" s="80"/>
    </row>
    <row r="140" spans="1:8" ht="26.25" customHeight="1">
      <c r="A140" s="39"/>
      <c r="B140" s="53"/>
      <c r="C140" s="55" t="s">
        <v>2</v>
      </c>
      <c r="D140" s="56"/>
      <c r="E140" s="70" t="s">
        <v>18</v>
      </c>
      <c r="F140" s="70"/>
      <c r="G140" s="70"/>
      <c r="H140" s="70"/>
    </row>
    <row r="141" spans="1:8" ht="14.25" customHeight="1">
      <c r="A141" s="39"/>
      <c r="B141" s="53"/>
      <c r="C141" s="27"/>
      <c r="D141" s="4" t="s">
        <v>57</v>
      </c>
      <c r="E141" s="69" t="s">
        <v>86</v>
      </c>
      <c r="F141" s="69"/>
      <c r="G141" s="69"/>
      <c r="H141" s="69"/>
    </row>
    <row r="142" spans="1:8" ht="40.5" customHeight="1">
      <c r="A142" s="39"/>
      <c r="B142" s="53"/>
      <c r="C142" s="27"/>
      <c r="D142" s="4" t="s">
        <v>87</v>
      </c>
      <c r="E142" s="69" t="s">
        <v>88</v>
      </c>
      <c r="F142" s="69"/>
      <c r="G142" s="69"/>
      <c r="H142" s="69"/>
    </row>
    <row r="143" spans="1:8" ht="28.5" customHeight="1">
      <c r="A143" s="39"/>
      <c r="B143" s="53"/>
      <c r="C143" s="27"/>
      <c r="D143" s="4" t="s">
        <v>89</v>
      </c>
      <c r="E143" s="69" t="s">
        <v>170</v>
      </c>
      <c r="F143" s="69"/>
      <c r="G143" s="69"/>
      <c r="H143" s="69"/>
    </row>
    <row r="144" spans="1:8" ht="14.25" customHeight="1">
      <c r="A144" s="39"/>
      <c r="B144" s="54"/>
      <c r="C144" s="27"/>
      <c r="D144" s="4" t="s">
        <v>90</v>
      </c>
      <c r="E144" s="69" t="s">
        <v>155</v>
      </c>
      <c r="F144" s="69"/>
      <c r="G144" s="69"/>
      <c r="H144" s="69"/>
    </row>
    <row r="145" spans="1:8" ht="14.25" customHeight="1">
      <c r="A145" s="39"/>
      <c r="B145" s="59"/>
      <c r="C145" s="80" t="s">
        <v>16</v>
      </c>
      <c r="D145" s="80"/>
      <c r="E145" s="80"/>
      <c r="F145" s="80"/>
      <c r="G145" s="80"/>
      <c r="H145" s="80"/>
    </row>
    <row r="146" spans="1:8" ht="26.25" customHeight="1">
      <c r="A146" s="39"/>
      <c r="B146" s="53"/>
      <c r="C146" s="57" t="s">
        <v>2</v>
      </c>
      <c r="D146" s="58"/>
      <c r="E146" s="70" t="s">
        <v>18</v>
      </c>
      <c r="F146" s="70"/>
      <c r="G146" s="70"/>
      <c r="H146" s="70"/>
    </row>
    <row r="147" spans="1:8" ht="28.5" customHeight="1">
      <c r="A147" s="39"/>
      <c r="B147" s="53"/>
      <c r="C147" s="27"/>
      <c r="D147" s="4" t="s">
        <v>57</v>
      </c>
      <c r="E147" s="69" t="s">
        <v>156</v>
      </c>
      <c r="F147" s="69"/>
      <c r="G147" s="69"/>
      <c r="H147" s="69"/>
    </row>
    <row r="148" spans="1:8" ht="28.5" customHeight="1">
      <c r="A148" s="39"/>
      <c r="B148" s="53"/>
      <c r="C148" s="27"/>
      <c r="D148" s="4" t="s">
        <v>69</v>
      </c>
      <c r="E148" s="69" t="s">
        <v>176</v>
      </c>
      <c r="F148" s="69"/>
      <c r="G148" s="69"/>
      <c r="H148" s="69"/>
    </row>
    <row r="149" spans="1:8" ht="28.5" customHeight="1">
      <c r="A149" s="39"/>
      <c r="B149" s="53"/>
      <c r="C149" s="27"/>
      <c r="D149" s="4" t="s">
        <v>91</v>
      </c>
      <c r="E149" s="69" t="s">
        <v>157</v>
      </c>
      <c r="F149" s="69"/>
      <c r="G149" s="69"/>
      <c r="H149" s="69"/>
    </row>
    <row r="150" spans="1:8" ht="14.25" customHeight="1">
      <c r="A150" s="39"/>
      <c r="B150" s="53"/>
      <c r="C150" s="27"/>
      <c r="D150" s="4" t="s">
        <v>92</v>
      </c>
      <c r="E150" s="69" t="s">
        <v>158</v>
      </c>
      <c r="F150" s="69"/>
      <c r="G150" s="69"/>
      <c r="H150" s="69"/>
    </row>
    <row r="151" spans="1:8" ht="28.5" customHeight="1">
      <c r="A151" s="39"/>
      <c r="B151" s="53"/>
      <c r="C151" s="27"/>
      <c r="D151" s="4" t="s">
        <v>93</v>
      </c>
      <c r="E151" s="69" t="s">
        <v>159</v>
      </c>
      <c r="F151" s="69"/>
      <c r="G151" s="69"/>
      <c r="H151" s="69"/>
    </row>
    <row r="152" spans="1:8" ht="14.25" customHeight="1">
      <c r="A152" s="39"/>
      <c r="B152" s="53"/>
      <c r="C152" s="27"/>
      <c r="D152" s="4" t="s">
        <v>80</v>
      </c>
      <c r="E152" s="69" t="s">
        <v>160</v>
      </c>
      <c r="F152" s="69"/>
      <c r="G152" s="69"/>
      <c r="H152" s="69"/>
    </row>
    <row r="153" spans="1:8" ht="14.25" customHeight="1">
      <c r="A153" s="39"/>
      <c r="B153" s="54"/>
      <c r="C153" s="27"/>
      <c r="D153" s="4" t="s">
        <v>161</v>
      </c>
      <c r="E153" s="69" t="s">
        <v>162</v>
      </c>
      <c r="F153" s="69"/>
      <c r="G153" s="69"/>
      <c r="H153" s="69"/>
    </row>
    <row r="154" spans="1:8" ht="14.25" customHeight="1">
      <c r="A154" s="9"/>
      <c r="B154" s="59"/>
      <c r="C154" s="80" t="s">
        <v>38</v>
      </c>
      <c r="D154" s="80"/>
      <c r="E154" s="80"/>
      <c r="F154" s="80"/>
      <c r="G154" s="80"/>
      <c r="H154" s="80"/>
    </row>
    <row r="155" spans="1:8" ht="28.5" customHeight="1">
      <c r="A155" s="9"/>
      <c r="B155" s="54"/>
      <c r="C155" s="28"/>
      <c r="D155" s="8"/>
      <c r="E155" s="81"/>
      <c r="F155" s="81"/>
      <c r="G155" s="81"/>
      <c r="H155" s="81"/>
    </row>
    <row r="156" spans="1:8" ht="14.25" customHeight="1">
      <c r="A156" s="9"/>
      <c r="B156" s="82" t="s">
        <v>39</v>
      </c>
      <c r="C156" s="82"/>
      <c r="D156" s="82"/>
      <c r="E156" s="82"/>
      <c r="F156" s="82"/>
      <c r="G156" s="82"/>
      <c r="H156" s="82"/>
    </row>
    <row r="157" spans="1:8" ht="14.25" customHeight="1">
      <c r="A157" s="9"/>
      <c r="B157" s="53"/>
      <c r="C157" s="50" t="s">
        <v>40</v>
      </c>
      <c r="D157" s="51"/>
      <c r="E157" s="51"/>
      <c r="F157" s="51"/>
      <c r="G157" s="51"/>
      <c r="H157" s="52"/>
    </row>
    <row r="158" spans="1:8" ht="26.25" customHeight="1">
      <c r="A158" s="9"/>
      <c r="B158" s="53"/>
      <c r="C158" s="57" t="s">
        <v>2</v>
      </c>
      <c r="D158" s="58"/>
      <c r="E158" s="70" t="s">
        <v>18</v>
      </c>
      <c r="F158" s="70"/>
      <c r="G158" s="70"/>
      <c r="H158" s="70"/>
    </row>
    <row r="159" spans="1:8" ht="14.25" customHeight="1">
      <c r="A159" s="9"/>
      <c r="B159" s="53"/>
      <c r="C159" s="27"/>
      <c r="D159" s="4" t="s">
        <v>57</v>
      </c>
      <c r="E159" s="69" t="s">
        <v>178</v>
      </c>
      <c r="F159" s="69"/>
      <c r="G159" s="69"/>
      <c r="H159" s="69"/>
    </row>
    <row r="160" spans="1:8" ht="14.25" customHeight="1">
      <c r="A160" s="9"/>
      <c r="B160" s="53"/>
      <c r="C160" s="27"/>
      <c r="D160" s="4" t="s">
        <v>73</v>
      </c>
      <c r="E160" s="69" t="s">
        <v>163</v>
      </c>
      <c r="F160" s="69"/>
      <c r="G160" s="69"/>
      <c r="H160" s="69"/>
    </row>
    <row r="161" spans="1:8" ht="14.25" customHeight="1">
      <c r="A161" s="9"/>
      <c r="B161" s="54"/>
      <c r="C161" s="27"/>
      <c r="D161" s="4" t="s">
        <v>164</v>
      </c>
      <c r="E161" s="69" t="s">
        <v>165</v>
      </c>
      <c r="F161" s="69"/>
      <c r="G161" s="69"/>
      <c r="H161" s="69"/>
    </row>
    <row r="162" spans="1:8" ht="14.25" customHeight="1">
      <c r="A162" s="9"/>
      <c r="B162" s="53"/>
      <c r="C162" s="50" t="s">
        <v>166</v>
      </c>
      <c r="D162" s="51"/>
      <c r="E162" s="51"/>
      <c r="F162" s="51"/>
      <c r="G162" s="51"/>
      <c r="H162" s="52"/>
    </row>
    <row r="163" spans="1:8" ht="26.25" customHeight="1">
      <c r="A163" s="9"/>
      <c r="B163" s="53"/>
      <c r="C163" s="57" t="s">
        <v>2</v>
      </c>
      <c r="D163" s="58"/>
      <c r="E163" s="70" t="s">
        <v>18</v>
      </c>
      <c r="F163" s="70"/>
      <c r="G163" s="70"/>
      <c r="H163" s="70"/>
    </row>
    <row r="164" spans="1:8" ht="28.5" customHeight="1">
      <c r="A164" s="9"/>
      <c r="B164" s="53"/>
      <c r="C164" s="27"/>
      <c r="D164" s="4" t="s">
        <v>57</v>
      </c>
      <c r="E164" s="69" t="s">
        <v>167</v>
      </c>
      <c r="F164" s="69"/>
      <c r="G164" s="69"/>
      <c r="H164" s="69"/>
    </row>
    <row r="165" spans="1:8" ht="28.5" customHeight="1">
      <c r="A165" s="9"/>
      <c r="B165" s="53"/>
      <c r="C165" s="27"/>
      <c r="D165" s="4" t="s">
        <v>73</v>
      </c>
      <c r="E165" s="69" t="s">
        <v>168</v>
      </c>
      <c r="F165" s="69"/>
      <c r="G165" s="69"/>
      <c r="H165" s="69"/>
    </row>
    <row r="166" spans="1:8" ht="28.5" customHeight="1">
      <c r="A166" s="9"/>
      <c r="B166" s="53"/>
      <c r="C166" s="27"/>
      <c r="D166" s="4" t="s">
        <v>164</v>
      </c>
      <c r="E166" s="69" t="s">
        <v>180</v>
      </c>
      <c r="F166" s="69"/>
      <c r="G166" s="69"/>
      <c r="H166" s="69"/>
    </row>
    <row r="167" spans="1:8" ht="28.5" customHeight="1">
      <c r="A167" s="9"/>
      <c r="B167" s="54"/>
      <c r="C167" s="27"/>
      <c r="D167" s="4" t="s">
        <v>179</v>
      </c>
      <c r="E167" s="69" t="s">
        <v>169</v>
      </c>
      <c r="F167" s="69"/>
      <c r="G167" s="69"/>
      <c r="H167" s="69"/>
    </row>
    <row r="168" spans="1:8" ht="14.25" customHeight="1">
      <c r="A168" s="9"/>
      <c r="B168" s="59"/>
      <c r="C168" s="80" t="s">
        <v>41</v>
      </c>
      <c r="D168" s="80"/>
      <c r="E168" s="80"/>
      <c r="F168" s="80"/>
      <c r="G168" s="80"/>
      <c r="H168" s="80"/>
    </row>
    <row r="169" spans="1:8" ht="28.5" customHeight="1">
      <c r="A169" s="10"/>
      <c r="B169" s="54"/>
      <c r="C169" s="28"/>
      <c r="D169" s="8"/>
      <c r="E169" s="81"/>
      <c r="F169" s="81"/>
      <c r="G169" s="81"/>
      <c r="H169" s="81"/>
    </row>
    <row r="170" spans="1:8" ht="13.5">
      <c r="A170" s="11" t="s">
        <v>54</v>
      </c>
      <c r="B170" s="11"/>
      <c r="C170" s="11"/>
      <c r="D170" s="11"/>
      <c r="E170" s="11"/>
      <c r="F170" s="13"/>
      <c r="G170" s="13"/>
      <c r="H170" s="13"/>
    </row>
  </sheetData>
  <sheetProtection/>
  <mergeCells count="214">
    <mergeCell ref="A44:H44"/>
    <mergeCell ref="E38:F38"/>
    <mergeCell ref="A39:H39"/>
    <mergeCell ref="A40:B40"/>
    <mergeCell ref="C40:H40"/>
    <mergeCell ref="A41:H41"/>
    <mergeCell ref="A42:H42"/>
    <mergeCell ref="A43:H43"/>
    <mergeCell ref="E37:F37"/>
    <mergeCell ref="B37:D37"/>
    <mergeCell ref="E35:H35"/>
    <mergeCell ref="B35:D35"/>
    <mergeCell ref="B36:D36"/>
    <mergeCell ref="A25:D25"/>
    <mergeCell ref="E25:H25"/>
    <mergeCell ref="A26:D27"/>
    <mergeCell ref="A28:D28"/>
    <mergeCell ref="E28:H28"/>
    <mergeCell ref="A29:D30"/>
    <mergeCell ref="E31:H31"/>
    <mergeCell ref="E33:H33"/>
    <mergeCell ref="E34:H34"/>
    <mergeCell ref="A31:A38"/>
    <mergeCell ref="B31:D32"/>
    <mergeCell ref="B33:D33"/>
    <mergeCell ref="B34:D34"/>
    <mergeCell ref="B38:D38"/>
    <mergeCell ref="E36:F36"/>
    <mergeCell ref="A21:D22"/>
    <mergeCell ref="E21:H21"/>
    <mergeCell ref="E22:H22"/>
    <mergeCell ref="A23:D24"/>
    <mergeCell ref="G24:H24"/>
    <mergeCell ref="A19:D19"/>
    <mergeCell ref="E19:H19"/>
    <mergeCell ref="A20:D20"/>
    <mergeCell ref="E20:H20"/>
    <mergeCell ref="E15:H15"/>
    <mergeCell ref="A16:D16"/>
    <mergeCell ref="E16:H16"/>
    <mergeCell ref="A17:C18"/>
    <mergeCell ref="E17:H17"/>
    <mergeCell ref="E18:H18"/>
    <mergeCell ref="E167:H167"/>
    <mergeCell ref="C168:H168"/>
    <mergeCell ref="E169:H169"/>
    <mergeCell ref="A2:H2"/>
    <mergeCell ref="A6:H6"/>
    <mergeCell ref="G8:H8"/>
    <mergeCell ref="G9:H9"/>
    <mergeCell ref="G10:H10"/>
    <mergeCell ref="A12:H12"/>
    <mergeCell ref="A15:D15"/>
    <mergeCell ref="E149:H149"/>
    <mergeCell ref="E150:H150"/>
    <mergeCell ref="E151:H151"/>
    <mergeCell ref="E153:H153"/>
    <mergeCell ref="E152:H152"/>
    <mergeCell ref="E114:H114"/>
    <mergeCell ref="E115:H115"/>
    <mergeCell ref="E128:H128"/>
    <mergeCell ref="E131:H131"/>
    <mergeCell ref="E130:H130"/>
    <mergeCell ref="E117:H117"/>
    <mergeCell ref="E118:H118"/>
    <mergeCell ref="E119:H119"/>
    <mergeCell ref="E121:H121"/>
    <mergeCell ref="C120:H120"/>
    <mergeCell ref="E110:H110"/>
    <mergeCell ref="C111:H111"/>
    <mergeCell ref="E112:H112"/>
    <mergeCell ref="E113:H113"/>
    <mergeCell ref="E106:H106"/>
    <mergeCell ref="E107:H107"/>
    <mergeCell ref="E108:H108"/>
    <mergeCell ref="E109:H109"/>
    <mergeCell ref="A101:H101"/>
    <mergeCell ref="B102:H102"/>
    <mergeCell ref="C103:H103"/>
    <mergeCell ref="A102:A153"/>
    <mergeCell ref="B103:B110"/>
    <mergeCell ref="C104:D104"/>
    <mergeCell ref="B111:B115"/>
    <mergeCell ref="C112:D112"/>
    <mergeCell ref="E104:H104"/>
    <mergeCell ref="E105:H105"/>
    <mergeCell ref="E95:H95"/>
    <mergeCell ref="E96:H96"/>
    <mergeCell ref="C97:H97"/>
    <mergeCell ref="E98:H98"/>
    <mergeCell ref="E87:H87"/>
    <mergeCell ref="E88:H88"/>
    <mergeCell ref="E89:H89"/>
    <mergeCell ref="E94:H94"/>
    <mergeCell ref="E83:H83"/>
    <mergeCell ref="E84:H84"/>
    <mergeCell ref="E85:H85"/>
    <mergeCell ref="E86:H86"/>
    <mergeCell ref="E79:H79"/>
    <mergeCell ref="E80:H80"/>
    <mergeCell ref="E81:H81"/>
    <mergeCell ref="C82:H82"/>
    <mergeCell ref="E75:H75"/>
    <mergeCell ref="C76:H76"/>
    <mergeCell ref="E77:H77"/>
    <mergeCell ref="E78:H78"/>
    <mergeCell ref="E71:H71"/>
    <mergeCell ref="E72:H72"/>
    <mergeCell ref="E73:H73"/>
    <mergeCell ref="E74:H74"/>
    <mergeCell ref="E67:H67"/>
    <mergeCell ref="B68:H68"/>
    <mergeCell ref="C69:H69"/>
    <mergeCell ref="E70:H70"/>
    <mergeCell ref="E63:H63"/>
    <mergeCell ref="E64:H64"/>
    <mergeCell ref="E65:H65"/>
    <mergeCell ref="C66:H66"/>
    <mergeCell ref="E59:H59"/>
    <mergeCell ref="E60:H60"/>
    <mergeCell ref="E61:H61"/>
    <mergeCell ref="C62:H62"/>
    <mergeCell ref="E164:H164"/>
    <mergeCell ref="C48:H48"/>
    <mergeCell ref="E49:H49"/>
    <mergeCell ref="E50:H50"/>
    <mergeCell ref="E51:H51"/>
    <mergeCell ref="E52:H52"/>
    <mergeCell ref="E53:H53"/>
    <mergeCell ref="E54:H54"/>
    <mergeCell ref="E55:H55"/>
    <mergeCell ref="E58:H58"/>
    <mergeCell ref="E148:H148"/>
    <mergeCell ref="B168:B169"/>
    <mergeCell ref="B154:B155"/>
    <mergeCell ref="B162:B167"/>
    <mergeCell ref="C163:D163"/>
    <mergeCell ref="C162:H162"/>
    <mergeCell ref="C154:H154"/>
    <mergeCell ref="E155:H155"/>
    <mergeCell ref="B156:H156"/>
    <mergeCell ref="E163:H163"/>
    <mergeCell ref="E143:H143"/>
    <mergeCell ref="B139:B144"/>
    <mergeCell ref="C140:D140"/>
    <mergeCell ref="B145:B153"/>
    <mergeCell ref="C146:D146"/>
    <mergeCell ref="C139:H139"/>
    <mergeCell ref="E144:H144"/>
    <mergeCell ref="C145:H145"/>
    <mergeCell ref="E146:H146"/>
    <mergeCell ref="E147:H147"/>
    <mergeCell ref="E142:H142"/>
    <mergeCell ref="E132:H132"/>
    <mergeCell ref="E134:H134"/>
    <mergeCell ref="E135:H135"/>
    <mergeCell ref="E136:H136"/>
    <mergeCell ref="E137:H137"/>
    <mergeCell ref="E138:H138"/>
    <mergeCell ref="E133:H133"/>
    <mergeCell ref="E127:H127"/>
    <mergeCell ref="E129:H129"/>
    <mergeCell ref="E140:H140"/>
    <mergeCell ref="E141:H141"/>
    <mergeCell ref="C123:H123"/>
    <mergeCell ref="E124:H124"/>
    <mergeCell ref="E125:H125"/>
    <mergeCell ref="E126:H126"/>
    <mergeCell ref="A45:B45"/>
    <mergeCell ref="A100:B100"/>
    <mergeCell ref="C49:D49"/>
    <mergeCell ref="A47:A89"/>
    <mergeCell ref="C58:D58"/>
    <mergeCell ref="C63:D63"/>
    <mergeCell ref="A46:H46"/>
    <mergeCell ref="B47:H47"/>
    <mergeCell ref="E56:H56"/>
    <mergeCell ref="B66:B67"/>
    <mergeCell ref="B48:B56"/>
    <mergeCell ref="B57:B61"/>
    <mergeCell ref="B62:B65"/>
    <mergeCell ref="B82:B89"/>
    <mergeCell ref="B69:B75"/>
    <mergeCell ref="B76:B81"/>
    <mergeCell ref="E166:H166"/>
    <mergeCell ref="E165:H165"/>
    <mergeCell ref="C90:H90"/>
    <mergeCell ref="E91:H91"/>
    <mergeCell ref="B92:H92"/>
    <mergeCell ref="C93:H93"/>
    <mergeCell ref="C117:D117"/>
    <mergeCell ref="B120:B121"/>
    <mergeCell ref="B90:B91"/>
    <mergeCell ref="B93:B96"/>
    <mergeCell ref="A14:D14"/>
    <mergeCell ref="E14:H14"/>
    <mergeCell ref="E160:H160"/>
    <mergeCell ref="E161:H161"/>
    <mergeCell ref="C157:H157"/>
    <mergeCell ref="C158:D158"/>
    <mergeCell ref="E158:H158"/>
    <mergeCell ref="E159:H159"/>
    <mergeCell ref="C83:D83"/>
    <mergeCell ref="C70:D70"/>
    <mergeCell ref="C57:H57"/>
    <mergeCell ref="B97:B98"/>
    <mergeCell ref="C116:H116"/>
    <mergeCell ref="B157:B161"/>
    <mergeCell ref="C94:D94"/>
    <mergeCell ref="C77:D77"/>
    <mergeCell ref="B116:B119"/>
    <mergeCell ref="B123:B138"/>
    <mergeCell ref="C124:D124"/>
    <mergeCell ref="B122:H122"/>
  </mergeCells>
  <dataValidations count="7">
    <dataValidation allowBlank="1" showInputMessage="1" showErrorMessage="1" prompt="具体的に記載して下さい&#10;スペースが足りない場合は，文字を小さくして下さい" imeMode="on" sqref="E155:H155 E169:H169 E121:H121 E98:H98 E91:H91"/>
    <dataValidation allowBlank="1" showInputMessage="1" showErrorMessage="1" prompt="全角カタカナで入力して下さい" imeMode="fullKatakana" sqref="E15:H15"/>
    <dataValidation allowBlank="1" showInputMessage="1" showErrorMessage="1" imeMode="on" sqref="E16:H16 E33:H35 E18:H18"/>
    <dataValidation allowBlank="1" showInputMessage="1" showErrorMessage="1" prompt="半角数字で入力して下さい" imeMode="off" sqref="E17:H17 E19:H20"/>
    <dataValidation allowBlank="1" showInputMessage="1" showErrorMessage="1" prompt="半角で入力して下さい" imeMode="off" sqref="E21:H21 E31:H31"/>
    <dataValidation allowBlank="1" showInputMessage="1" showErrorMessage="1" imeMode="off" sqref="E36:F38"/>
    <dataValidation allowBlank="1" showInputMessage="1" showErrorMessage="1" prompt="具体的に記載して下さい&#10;スペースが足りない場合は，文字を小さくして下さい" sqref="E67:H67"/>
  </dataValidations>
  <printOptions/>
  <pageMargins left="0.75" right="0.32" top="0.56" bottom="0.4" header="0.56" footer="0.42"/>
  <pageSetup horizontalDpi="600" verticalDpi="600" orientation="portrait" paperSize="9" scale="99" r:id="rId3"/>
  <rowBreaks count="4" manualBreakCount="4">
    <brk id="44" max="9" man="1"/>
    <brk id="81" max="255" man="1"/>
    <brk id="99"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B14:D168"/>
  <sheetViews>
    <sheetView workbookViewId="0" topLeftCell="A14">
      <selection activeCell="A14" sqref="A14"/>
    </sheetView>
  </sheetViews>
  <sheetFormatPr defaultColWidth="9.00390625" defaultRowHeight="13.5"/>
  <cols>
    <col min="1" max="1" width="3.75390625" style="0" customWidth="1"/>
    <col min="2" max="2" width="12.625" style="0" customWidth="1"/>
    <col min="3" max="3" width="58.625" style="0" customWidth="1"/>
    <col min="4" max="4" width="7.50390625" style="0" customWidth="1"/>
  </cols>
  <sheetData>
    <row r="1" ht="13.5" hidden="1"/>
    <row r="2" ht="13.5" hidden="1"/>
    <row r="3" ht="13.5" hidden="1"/>
    <row r="4" ht="13.5" hidden="1"/>
    <row r="5" ht="13.5" hidden="1"/>
    <row r="6" ht="13.5" hidden="1"/>
    <row r="7" ht="13.5" hidden="1"/>
    <row r="8" ht="13.5" hidden="1"/>
    <row r="9" ht="13.5" hidden="1"/>
    <row r="10" ht="13.5" hidden="1"/>
    <row r="11" ht="13.5" hidden="1"/>
    <row r="12" ht="13.5" hidden="1"/>
    <row r="13" ht="13.5" hidden="1"/>
    <row r="14" spans="2:3" ht="13.5">
      <c r="B14" t="s">
        <v>189</v>
      </c>
      <c r="C14">
        <f>'事業者登録票'!E14</f>
        <v>0</v>
      </c>
    </row>
    <row r="15" spans="2:3" ht="13.5">
      <c r="B15" t="s">
        <v>133</v>
      </c>
      <c r="C15">
        <f>'事業者登録票'!E16</f>
        <v>0</v>
      </c>
    </row>
    <row r="16" spans="2:3" ht="13.5">
      <c r="B16" t="s">
        <v>134</v>
      </c>
      <c r="C16">
        <f>'事業者登録票'!E17</f>
        <v>0</v>
      </c>
    </row>
    <row r="17" ht="13.5">
      <c r="C17">
        <f>'事業者登録票'!E18</f>
        <v>0</v>
      </c>
    </row>
    <row r="18" spans="2:3" ht="13.5">
      <c r="B18" t="s">
        <v>135</v>
      </c>
      <c r="C18">
        <f>'事業者登録票'!E19</f>
        <v>0</v>
      </c>
    </row>
    <row r="19" spans="2:3" ht="13.5">
      <c r="B19" t="s">
        <v>136</v>
      </c>
      <c r="C19">
        <f>'事業者登録票'!E20</f>
        <v>0</v>
      </c>
    </row>
    <row r="20" spans="2:3" ht="13.5">
      <c r="B20" t="s">
        <v>137</v>
      </c>
      <c r="C20" t="str">
        <f>'事業者登録票'!E21</f>
        <v>http://</v>
      </c>
    </row>
    <row r="22" ht="13.5" hidden="1"/>
    <row r="23" ht="13.5" hidden="1"/>
    <row r="24" ht="13.5" hidden="1"/>
    <row r="25" ht="13.5" hidden="1"/>
    <row r="26" ht="13.5" hidden="1"/>
    <row r="27" ht="13.5" hidden="1"/>
    <row r="28" ht="13.5" hidden="1"/>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spans="2:3" ht="13.5">
      <c r="B45" s="26" t="s">
        <v>141</v>
      </c>
      <c r="C45" s="25" t="s">
        <v>139</v>
      </c>
    </row>
    <row r="46" ht="13.5" hidden="1">
      <c r="B46" s="7"/>
    </row>
    <row r="47" spans="2:3" ht="13.5" hidden="1">
      <c r="B47" s="1"/>
      <c r="C47" s="2"/>
    </row>
    <row r="48" ht="13.5" hidden="1">
      <c r="D48" t="b">
        <v>1</v>
      </c>
    </row>
    <row r="49" spans="2:4" ht="13.5">
      <c r="B49">
        <f>IF(D49=TRUE,"A-1","")</f>
      </c>
      <c r="C49">
        <f>IF(D49=TRUE,"「子ども見守り中」などのステッカーを社用車に貼付し，営業を行なう","")</f>
      </c>
      <c r="D49" t="b">
        <v>0</v>
      </c>
    </row>
    <row r="50" spans="2:4" ht="13.5">
      <c r="B50">
        <f aca="true" t="shared" si="0" ref="B50:B57">IF(D50=TRUE,"A-1","")</f>
      </c>
      <c r="C50">
        <f>IF(D50=TRUE,"子どもの登下校時間に合わせた外回りによる子どもの見守り","")</f>
      </c>
      <c r="D50" t="b">
        <v>0</v>
      </c>
    </row>
    <row r="51" spans="2:4" ht="13.5">
      <c r="B51">
        <f t="shared" si="0"/>
      </c>
      <c r="C51">
        <f>IF(D51=TRUE,"防犯パトロール隊を結成し，防犯ボランティア活動の実施","")</f>
      </c>
      <c r="D51" t="b">
        <v>0</v>
      </c>
    </row>
    <row r="52" spans="2:4" ht="13.5">
      <c r="B52">
        <f t="shared" si="0"/>
      </c>
      <c r="C52">
        <f>IF(D52=TRUE,"事業所周辺の住民に対するあいさつ，声かけの励行","")</f>
      </c>
      <c r="D52" t="b">
        <v>0</v>
      </c>
    </row>
    <row r="53" spans="2:4" ht="13.5">
      <c r="B53">
        <f t="shared" si="0"/>
      </c>
      <c r="C53">
        <f>IF(D53=TRUE,"事務所周辺等の地域安全マップづくりを実施","")</f>
      </c>
      <c r="D53" t="b">
        <v>0</v>
      </c>
    </row>
    <row r="54" spans="2:4" ht="13.5">
      <c r="B54">
        <f t="shared" si="0"/>
      </c>
      <c r="C54">
        <f>IF(D54=TRUE,"犯罪発生の際，速やかな通報等の捜査協力を実施","")</f>
      </c>
      <c r="D54" t="b">
        <v>0</v>
      </c>
    </row>
    <row r="55" spans="2:4" ht="13.5">
      <c r="B55">
        <f t="shared" si="0"/>
      </c>
      <c r="C55">
        <f>IF(D55=TRUE,"「子ども１１０番事業所」として，犯罪被害者等の駆け込み対応","")</f>
      </c>
      <c r="D55" t="b">
        <v>0</v>
      </c>
    </row>
    <row r="56" spans="2:4" ht="13.5" hidden="1">
      <c r="B56">
        <f t="shared" si="0"/>
      </c>
      <c r="D56" t="b">
        <v>0</v>
      </c>
    </row>
    <row r="57" spans="2:4" ht="13.5" hidden="1">
      <c r="B57">
        <f t="shared" si="0"/>
      </c>
      <c r="D57" t="b">
        <v>0</v>
      </c>
    </row>
    <row r="58" spans="2:4" ht="13.5">
      <c r="B58">
        <f>IF(D58=TRUE,"A-2","")</f>
      </c>
      <c r="C58">
        <f>IF(D58=TRUE,"地域の防犯ボランティア団体に活動資材を提供","")</f>
      </c>
      <c r="D58" t="b">
        <v>0</v>
      </c>
    </row>
    <row r="59" spans="2:4" ht="13.5">
      <c r="B59">
        <f>IF(D59=TRUE,"A-2","")</f>
      </c>
      <c r="C59">
        <f>IF(D59=TRUE,"地域の防犯ボランティア団体に活動支援資金を提供","")</f>
      </c>
      <c r="D59" t="b">
        <v>0</v>
      </c>
    </row>
    <row r="60" spans="2:4" ht="13.5">
      <c r="B60">
        <f>IF(D60=TRUE,"A-2","")</f>
      </c>
      <c r="C60">
        <f>IF(D60=TRUE,"地域の防犯ボランティア団体に事務所等を活動拠点として提供","")</f>
      </c>
      <c r="D60" t="b">
        <v>0</v>
      </c>
    </row>
    <row r="61" spans="2:4" ht="13.5" hidden="1">
      <c r="B61">
        <f>IF(D61=TRUE,"A-2","")</f>
      </c>
      <c r="C61" s="2"/>
      <c r="D61" t="b">
        <v>0</v>
      </c>
    </row>
    <row r="62" spans="2:4" ht="13.5" hidden="1">
      <c r="B62">
        <f>IF(D62=TRUE,"A-2","")</f>
      </c>
      <c r="D62" t="b">
        <v>0</v>
      </c>
    </row>
    <row r="63" spans="2:4" ht="13.5">
      <c r="B63">
        <f>IF(D63=TRUE,"A-3","")</f>
      </c>
      <c r="C63">
        <f>IF(D63=TRUE,"イベントにおける安全・安心なまちづくりの啓発活動の実施","")</f>
      </c>
      <c r="D63" t="b">
        <v>0</v>
      </c>
    </row>
    <row r="64" spans="2:4" ht="13.5">
      <c r="B64">
        <f>IF(D64=TRUE,"A-3","")</f>
      </c>
      <c r="C64">
        <f>IF(D64=TRUE,"イベントにおける地域安全啓発物の提供","")</f>
      </c>
      <c r="D64" t="b">
        <v>0</v>
      </c>
    </row>
    <row r="65" spans="2:4" ht="13.5" hidden="1">
      <c r="B65">
        <f>IF(D65=TRUE,"A-3","")</f>
      </c>
      <c r="C65" s="2"/>
      <c r="D65" t="b">
        <v>0</v>
      </c>
    </row>
    <row r="66" spans="2:4" ht="13.5">
      <c r="B66" s="6">
        <f>IF('事業者登録票'!E67="","","A-4")</f>
      </c>
      <c r="C66" s="6">
        <f>IF('事業者登録票'!E67="","",'事業者登録票'!E67)</f>
      </c>
      <c r="D66" t="b">
        <v>0</v>
      </c>
    </row>
    <row r="67" spans="2:4" ht="13.5" hidden="1">
      <c r="B67">
        <f>IF(D67=TRUE,"A-3","")</f>
      </c>
      <c r="D67" t="b">
        <v>0</v>
      </c>
    </row>
    <row r="68" spans="2:4" ht="13.5" hidden="1">
      <c r="B68">
        <f>IF(D68=TRUE,"A-3","")</f>
      </c>
      <c r="C68" s="2"/>
      <c r="D68" t="b">
        <v>0</v>
      </c>
    </row>
    <row r="69" spans="2:4" ht="13.5" hidden="1">
      <c r="B69">
        <f>IF(D69=TRUE,"A-3","")</f>
      </c>
      <c r="D69" t="b">
        <v>0</v>
      </c>
    </row>
    <row r="70" spans="2:4" ht="13.5">
      <c r="B70">
        <f>IF(D70=TRUE,"B-1","")</f>
      </c>
      <c r="C70">
        <f>IF(D70=TRUE,"犯罪や防犯対策等の情報の従業員への提供","")</f>
      </c>
      <c r="D70" t="b">
        <v>0</v>
      </c>
    </row>
    <row r="71" spans="2:4" ht="13.5">
      <c r="B71">
        <f aca="true" t="shared" si="1" ref="B71:B76">IF(D71=TRUE,"B-1","")</f>
      </c>
      <c r="C71">
        <f>IF(D71=TRUE,"社内報による防犯対策の記事等の掲載","")</f>
      </c>
      <c r="D71" t="b">
        <v>0</v>
      </c>
    </row>
    <row r="72" spans="2:4" ht="13.5">
      <c r="B72">
        <f t="shared" si="1"/>
      </c>
      <c r="C72">
        <f>IF(D72=TRUE,"社員や家族に対する防犯用品の配布・補助","")</f>
      </c>
      <c r="D72" t="b">
        <v>0</v>
      </c>
    </row>
    <row r="73" spans="2:4" ht="13.5">
      <c r="B73">
        <f t="shared" si="1"/>
      </c>
      <c r="C73">
        <f>IF(D73=TRUE,"従業員に県警ＨＰ等を活用した不審者情報の提供","")</f>
      </c>
      <c r="D73" t="b">
        <v>0</v>
      </c>
    </row>
    <row r="74" spans="2:4" ht="13.5">
      <c r="B74">
        <f t="shared" si="1"/>
      </c>
      <c r="C74">
        <f>IF(D74=TRUE,"顧客に対する防犯情報の提供","")</f>
      </c>
      <c r="D74" t="b">
        <v>0</v>
      </c>
    </row>
    <row r="75" spans="2:4" ht="13.5" hidden="1">
      <c r="B75">
        <f>IF(D75=TRUE,"B-1","")</f>
      </c>
      <c r="C75" s="2"/>
      <c r="D75" t="b">
        <v>0</v>
      </c>
    </row>
    <row r="76" spans="2:4" ht="13.5" hidden="1">
      <c r="B76">
        <f t="shared" si="1"/>
      </c>
      <c r="D76" t="b">
        <v>0</v>
      </c>
    </row>
    <row r="77" spans="2:4" ht="13.5">
      <c r="B77">
        <f aca="true" t="shared" si="2" ref="B77:B82">IF(D77=TRUE,"B-2","")</f>
      </c>
      <c r="C77">
        <f>IF(D77=TRUE,"防犯研修会の実施による防犯教育の徹底","")</f>
      </c>
      <c r="D77" t="b">
        <v>0</v>
      </c>
    </row>
    <row r="78" spans="2:4" ht="13.5">
      <c r="B78">
        <f t="shared" si="2"/>
      </c>
      <c r="C78">
        <f>IF(D78=TRUE,"管理職に対する防犯セミナー等の開催","")</f>
      </c>
      <c r="D78" t="b">
        <v>0</v>
      </c>
    </row>
    <row r="79" spans="2:4" ht="13.5">
      <c r="B79">
        <f t="shared" si="2"/>
      </c>
      <c r="C79">
        <f>IF(D79=TRUE,"同業者相互間の防犯情報交換会の実施","")</f>
      </c>
      <c r="D79" t="b">
        <v>0</v>
      </c>
    </row>
    <row r="80" spans="2:4" ht="13.5">
      <c r="B80">
        <f t="shared" si="2"/>
      </c>
      <c r="C80">
        <f>IF(D80=TRUE,"外国人従業員向けの防犯研修会の実施","")</f>
      </c>
      <c r="D80" t="b">
        <v>0</v>
      </c>
    </row>
    <row r="81" spans="2:4" ht="13.5" hidden="1">
      <c r="B81">
        <f t="shared" si="2"/>
      </c>
      <c r="C81" s="2"/>
      <c r="D81" t="b">
        <v>0</v>
      </c>
    </row>
    <row r="82" spans="2:4" ht="13.5" hidden="1">
      <c r="B82">
        <f t="shared" si="2"/>
      </c>
      <c r="D82" t="b">
        <v>0</v>
      </c>
    </row>
    <row r="83" spans="2:4" ht="13.5">
      <c r="B83">
        <f aca="true" t="shared" si="3" ref="B83:B93">IF(D83=TRUE,"B-3","")</f>
      </c>
      <c r="C83">
        <f>IF(D83=TRUE,"各種広報メディアを活用した「減らそう犯罪」の啓発","")</f>
      </c>
      <c r="D83" t="b">
        <v>0</v>
      </c>
    </row>
    <row r="84" spans="2:4" ht="13.5">
      <c r="B84">
        <f t="shared" si="3"/>
      </c>
      <c r="C84">
        <f>IF(D84=TRUE,"印刷物，名刺等に「減らそう犯罪」のシンボルマーク等の印刷","")</f>
      </c>
      <c r="D84" t="b">
        <v>0</v>
      </c>
    </row>
    <row r="85" spans="2:4" ht="13.5">
      <c r="B85">
        <f t="shared" si="3"/>
      </c>
      <c r="C85">
        <f>IF(D85=TRUE,"店内放送等による顧客に対する防犯の呼びかけ","")</f>
      </c>
      <c r="D85" t="b">
        <v>0</v>
      </c>
    </row>
    <row r="86" spans="2:4" ht="13.5">
      <c r="B86">
        <f t="shared" si="3"/>
      </c>
      <c r="C86">
        <f>IF(D86=TRUE,"防犯チラシ等の配布，ポスターの掲示","")</f>
      </c>
      <c r="D86" t="b">
        <v>0</v>
      </c>
    </row>
    <row r="87" spans="2:4" ht="13.5">
      <c r="B87">
        <f t="shared" si="3"/>
      </c>
      <c r="C87">
        <f>IF(D87=TRUE,"顧客に対する防犯情報の提供（ひとこと防犯アドバイス）","")</f>
      </c>
      <c r="D87" t="b">
        <v>0</v>
      </c>
    </row>
    <row r="88" spans="2:4" ht="13.5">
      <c r="B88">
        <f t="shared" si="3"/>
      </c>
      <c r="C88">
        <f>IF(D88=TRUE,"防犯ブザー等，防犯グッズコーナーの設置","")</f>
      </c>
      <c r="D88" t="b">
        <v>0</v>
      </c>
    </row>
    <row r="89" spans="2:4" ht="13.5" hidden="1">
      <c r="B89">
        <f t="shared" si="3"/>
      </c>
      <c r="C89" s="2"/>
      <c r="D89" t="b">
        <v>0</v>
      </c>
    </row>
    <row r="90" spans="2:4" ht="13.5">
      <c r="B90" s="6">
        <f>IF('事業者登録票'!E91="","","B-4")</f>
      </c>
      <c r="C90" s="6">
        <f>IF('事業者登録票'!E91="","",'事業者登録票'!E91)</f>
      </c>
      <c r="D90" t="b">
        <v>0</v>
      </c>
    </row>
    <row r="91" spans="2:4" ht="0.75" customHeight="1" hidden="1">
      <c r="B91">
        <f t="shared" si="3"/>
      </c>
      <c r="D91" t="b">
        <v>0</v>
      </c>
    </row>
    <row r="92" spans="2:4" ht="13.5" hidden="1">
      <c r="B92">
        <f t="shared" si="3"/>
      </c>
      <c r="D92" t="b">
        <v>0</v>
      </c>
    </row>
    <row r="93" spans="2:4" ht="13.5" hidden="1">
      <c r="B93">
        <f t="shared" si="3"/>
      </c>
      <c r="D93" t="b">
        <v>0</v>
      </c>
    </row>
    <row r="94" spans="2:4" ht="13.5">
      <c r="B94">
        <f>IF(D94=TRUE,"C-1","")</f>
      </c>
      <c r="C94">
        <f>IF(D94=TRUE,"事務所付近における侵入盗，車上狙い等の犯罪被害の防止","")</f>
      </c>
      <c r="D94" t="b">
        <v>0</v>
      </c>
    </row>
    <row r="95" spans="2:4" ht="13.5">
      <c r="B95">
        <f>IF(D95=TRUE,"C-1","")</f>
      </c>
      <c r="C95">
        <f>IF(D95=TRUE,"周辺の美化活動により，犯罪の起きにくい地域環境の整備","")</f>
      </c>
      <c r="D95" t="b">
        <v>0</v>
      </c>
    </row>
    <row r="96" spans="3:4" ht="13.5" hidden="1">
      <c r="C96" s="2"/>
      <c r="D96" t="b">
        <v>0</v>
      </c>
    </row>
    <row r="97" spans="2:4" ht="13.5">
      <c r="B97" s="6">
        <f>IF('事業者登録票'!E98="","","C-2")</f>
      </c>
      <c r="C97" s="6">
        <f>IF('事業者登録票'!E98="","",'事業者登録票'!E98)</f>
      </c>
      <c r="D97" t="b">
        <v>0</v>
      </c>
    </row>
    <row r="98" ht="13.5">
      <c r="C98" s="6"/>
    </row>
    <row r="99" ht="13.5">
      <c r="C99" s="6"/>
    </row>
    <row r="100" spans="2:3" ht="13.5">
      <c r="B100" s="26" t="s">
        <v>141</v>
      </c>
      <c r="C100" s="25" t="s">
        <v>140</v>
      </c>
    </row>
    <row r="101" spans="2:3" ht="13.5" hidden="1">
      <c r="B101" s="1"/>
      <c r="C101" s="2"/>
    </row>
    <row r="102" spans="2:3" ht="13.5" hidden="1">
      <c r="B102" s="1"/>
      <c r="C102" s="2"/>
    </row>
    <row r="103" ht="13.5" hidden="1"/>
    <row r="104" spans="2:4" ht="13.5">
      <c r="B104">
        <f>IF(D104=TRUE,"A-1","")</f>
      </c>
      <c r="C104">
        <f>IF(D104=TRUE,"「交通安全日」における社員等による街頭啓発活動等の実施","")</f>
      </c>
      <c r="D104" t="b">
        <v>0</v>
      </c>
    </row>
    <row r="105" spans="2:4" ht="13.5">
      <c r="B105">
        <f aca="true" t="shared" si="4" ref="B105:B111">IF(D105=TRUE,"A-1","")</f>
      </c>
      <c r="C105">
        <f>IF(D105=TRUE,"交通安全運動への積極的参加","")</f>
      </c>
      <c r="D105" t="b">
        <v>0</v>
      </c>
    </row>
    <row r="106" spans="2:4" ht="13.5">
      <c r="B106">
        <f t="shared" si="4"/>
      </c>
      <c r="C106">
        <f>IF(D106=TRUE,"地域の団体等と連携しての自主的な交通安全街頭啓発活動の実施","")</f>
      </c>
      <c r="D106" t="b">
        <v>0</v>
      </c>
    </row>
    <row r="107" spans="2:4" ht="13.5">
      <c r="B107">
        <f t="shared" si="4"/>
      </c>
      <c r="C107">
        <f>IF(D107=TRUE,"地域や自治体，警察署等の交通安全行事に参加","")</f>
      </c>
      <c r="D107" t="b">
        <v>0</v>
      </c>
    </row>
    <row r="108" spans="2:4" ht="13.5">
      <c r="B108">
        <f t="shared" si="4"/>
      </c>
      <c r="C108">
        <f>IF(D108=TRUE,"事業所周辺の危険マップ作り等，危険箇所対策を実施","")</f>
      </c>
      <c r="D108" t="b">
        <v>0</v>
      </c>
    </row>
    <row r="109" spans="2:4" ht="13.5">
      <c r="B109">
        <f t="shared" si="4"/>
      </c>
      <c r="C109">
        <f>IF(D109=TRUE,"児童，生徒の危険な行為を目撃した場合の積極的な声かけ","")</f>
      </c>
      <c r="D109" t="b">
        <v>0</v>
      </c>
    </row>
    <row r="110" spans="2:4" ht="13.5" hidden="1">
      <c r="B110">
        <f t="shared" si="4"/>
      </c>
      <c r="D110" t="b">
        <v>0</v>
      </c>
    </row>
    <row r="111" spans="2:4" ht="13.5" hidden="1">
      <c r="B111">
        <f t="shared" si="4"/>
      </c>
      <c r="D111" t="b">
        <v>0</v>
      </c>
    </row>
    <row r="112" spans="2:4" ht="13.5">
      <c r="B112">
        <f>IF(D112=TRUE,"A-2","")</f>
      </c>
      <c r="C112">
        <f>IF(D112=TRUE,"地域の交通安全ボランティア団体に活動資材を提供","")</f>
      </c>
      <c r="D112" t="b">
        <v>0</v>
      </c>
    </row>
    <row r="113" spans="2:4" ht="13.5">
      <c r="B113">
        <f>IF(D113=TRUE,"A-2","")</f>
      </c>
      <c r="C113">
        <f>IF(D113=TRUE,"地域の交通安全ボランティア団体に活動支援資金を提供","")</f>
      </c>
      <c r="D113" t="b">
        <v>0</v>
      </c>
    </row>
    <row r="114" spans="2:4" ht="13.5">
      <c r="B114">
        <f>IF(D114=TRUE,"A-2","")</f>
      </c>
      <c r="C114">
        <f>IF(D114=TRUE,"地域の交通安全ボランティア団体に集合場所等の活動拠点を提供","")</f>
      </c>
      <c r="D114" t="b">
        <v>0</v>
      </c>
    </row>
    <row r="115" spans="2:4" ht="13.5" hidden="1">
      <c r="B115">
        <f>IF(D115=TRUE,"A-2","")</f>
      </c>
      <c r="C115" s="2"/>
      <c r="D115" t="b">
        <v>0</v>
      </c>
    </row>
    <row r="116" spans="2:4" ht="13.5" hidden="1">
      <c r="B116">
        <f>IF(D116=TRUE,"A-2","")</f>
      </c>
      <c r="D116" t="b">
        <v>0</v>
      </c>
    </row>
    <row r="117" spans="2:4" ht="13.5">
      <c r="B117">
        <f>IF(D117=TRUE,"A-3","")</f>
      </c>
      <c r="C117">
        <f>IF(D117=TRUE,"イベントにおける交通安全啓発活動の実施","")</f>
      </c>
      <c r="D117" t="b">
        <v>0</v>
      </c>
    </row>
    <row r="118" spans="2:4" ht="13.5">
      <c r="B118">
        <f aca="true" t="shared" si="5" ref="B118:B123">IF(D118=TRUE,"A-3","")</f>
      </c>
      <c r="C118">
        <f>IF(D118=TRUE,"イベントでにおける交通安全啓発物の提供","")</f>
      </c>
      <c r="D118" t="b">
        <v>0</v>
      </c>
    </row>
    <row r="119" spans="2:4" ht="13.5" hidden="1">
      <c r="B119">
        <f t="shared" si="5"/>
      </c>
      <c r="C119" s="2"/>
      <c r="D119" t="b">
        <v>0</v>
      </c>
    </row>
    <row r="120" spans="2:4" ht="13.5">
      <c r="B120" s="6">
        <f>IF('事業者登録票'!E121="","","A-4")</f>
      </c>
      <c r="C120" s="6">
        <f>IF('事業者登録票'!E121="","",'事業者登録票'!E121)</f>
      </c>
      <c r="D120" t="b">
        <v>0</v>
      </c>
    </row>
    <row r="121" spans="2:4" ht="13.5" hidden="1">
      <c r="B121">
        <f t="shared" si="5"/>
      </c>
      <c r="D121" t="b">
        <v>0</v>
      </c>
    </row>
    <row r="122" spans="2:4" ht="13.5" hidden="1">
      <c r="B122">
        <f t="shared" si="5"/>
      </c>
      <c r="C122" s="2"/>
      <c r="D122" t="b">
        <v>0</v>
      </c>
    </row>
    <row r="123" spans="2:4" ht="13.5" hidden="1">
      <c r="B123">
        <f t="shared" si="5"/>
      </c>
      <c r="D123" t="b">
        <v>0</v>
      </c>
    </row>
    <row r="124" spans="2:4" ht="13.5">
      <c r="B124">
        <f>IF(D124=TRUE,"B-1","")</f>
      </c>
      <c r="C124">
        <f>IF(D124=TRUE,"交通事故の発生状況，交通事故防止対策の情報を従業員に提供","")</f>
      </c>
      <c r="D124" t="b">
        <v>0</v>
      </c>
    </row>
    <row r="125" spans="2:4" ht="13.5">
      <c r="B125">
        <f aca="true" t="shared" si="6" ref="B125:B139">IF(D125=TRUE,"B-1","")</f>
      </c>
      <c r="C125">
        <f>IF(D125=TRUE,"社内報による交通安全の記事等の掲載","")</f>
      </c>
      <c r="D125" t="b">
        <v>0</v>
      </c>
    </row>
    <row r="126" spans="2:4" ht="13.5">
      <c r="B126">
        <f t="shared" si="6"/>
      </c>
      <c r="C126">
        <f>IF(D126=TRUE,"交通事故速報等様々な媒体による社内広報","")</f>
      </c>
      <c r="D126" t="b">
        <v>0</v>
      </c>
    </row>
    <row r="127" spans="2:4" ht="13.5">
      <c r="B127">
        <f t="shared" si="6"/>
      </c>
      <c r="C127">
        <f>IF(D127=TRUE,"社有車への「安全運転宣言車」シール等の貼付","")</f>
      </c>
      <c r="D127" t="b">
        <v>0</v>
      </c>
    </row>
    <row r="128" spans="2:4" ht="13.5">
      <c r="B128">
        <f t="shared" si="6"/>
      </c>
      <c r="C128">
        <f>IF(D128=TRUE,"事務所におけるシートベルト完全着用の宣言","")</f>
      </c>
      <c r="D128" t="b">
        <v>0</v>
      </c>
    </row>
    <row r="129" spans="2:4" ht="13.5">
      <c r="B129">
        <f t="shared" si="6"/>
      </c>
      <c r="C129">
        <f>IF(D129=TRUE,"社を上げた交通安全キャンペーンの実施","")</f>
      </c>
      <c r="D129" t="b">
        <v>0</v>
      </c>
    </row>
    <row r="130" spans="2:4" ht="13.5">
      <c r="B130">
        <f t="shared" si="6"/>
      </c>
      <c r="C130">
        <f>IF(D130=TRUE,"社内に交通安全を目的としたクラブの設立","")</f>
      </c>
      <c r="D130" t="b">
        <v>0</v>
      </c>
    </row>
    <row r="131" spans="2:4" ht="13.5">
      <c r="B131">
        <f t="shared" si="6"/>
      </c>
      <c r="C131">
        <f>IF(D131=TRUE,"企業等のトップから従業員家族に対する交通安全促進の手紙送付","")</f>
      </c>
      <c r="D131" t="b">
        <v>0</v>
      </c>
    </row>
    <row r="132" spans="2:4" ht="13.5">
      <c r="B132">
        <f t="shared" si="6"/>
      </c>
      <c r="C132">
        <f>IF(D132=TRUE,"印刷物や名刺に交通安全スローガン等を印刷","")</f>
      </c>
      <c r="D132" t="b">
        <v>0</v>
      </c>
    </row>
    <row r="133" spans="2:4" ht="13.5">
      <c r="B133">
        <f t="shared" si="6"/>
      </c>
      <c r="C133">
        <f>IF(D133=TRUE,"無事故・無違反コンクールへ参加，または独自に実施","")</f>
      </c>
      <c r="D133" t="b">
        <v>0</v>
      </c>
    </row>
    <row r="134" spans="2:4" ht="13.5">
      <c r="B134">
        <f t="shared" si="6"/>
      </c>
      <c r="C134">
        <f>IF(D134=TRUE,"優良運転者等の表彰，交通安全標語等の募集・表彰","")</f>
      </c>
      <c r="D134" t="b">
        <v>0</v>
      </c>
    </row>
    <row r="135" spans="2:4" ht="13.5">
      <c r="B135">
        <f t="shared" si="6"/>
      </c>
      <c r="C135">
        <f>IF(D135=TRUE,"飲酒運転追放宣言の実施","")</f>
      </c>
      <c r="D135" t="b">
        <v>0</v>
      </c>
    </row>
    <row r="136" spans="2:4" ht="13.5">
      <c r="B136">
        <f t="shared" si="6"/>
      </c>
      <c r="C136">
        <f>IF(D136=TRUE,"飲酒運転防止活動の実施","")</f>
      </c>
      <c r="D136" t="b">
        <v>0</v>
      </c>
    </row>
    <row r="137" spans="2:4" ht="13.5">
      <c r="B137">
        <f t="shared" si="6"/>
      </c>
      <c r="C137">
        <f>IF(D137=TRUE,"従業員等に対する反射材等啓発物品の配付","")</f>
      </c>
      <c r="D137" t="b">
        <v>0</v>
      </c>
    </row>
    <row r="138" spans="2:4" ht="13.5" hidden="1">
      <c r="B138">
        <f t="shared" si="6"/>
      </c>
      <c r="C138" s="2"/>
      <c r="D138" t="b">
        <v>0</v>
      </c>
    </row>
    <row r="139" spans="2:4" ht="13.5" hidden="1">
      <c r="B139">
        <f t="shared" si="6"/>
      </c>
      <c r="D139" t="b">
        <v>0</v>
      </c>
    </row>
    <row r="140" spans="2:4" ht="13.5">
      <c r="B140">
        <f aca="true" t="shared" si="7" ref="B140:B145">IF(D140=TRUE,"B-2","")</f>
      </c>
      <c r="C140">
        <f>IF(D140=TRUE,"啓発ビデオ等を活用した交通安全研修の定期的実施","")</f>
      </c>
      <c r="D140" t="b">
        <v>0</v>
      </c>
    </row>
    <row r="141" spans="2:4" ht="13.5">
      <c r="B141">
        <f t="shared" si="7"/>
      </c>
      <c r="C141">
        <f>IF(D141=TRUE,"外国人従業員向けの交通安全研修の実施","")</f>
      </c>
      <c r="D141" t="b">
        <v>0</v>
      </c>
    </row>
    <row r="142" spans="2:4" ht="13.5">
      <c r="B142">
        <f t="shared" si="7"/>
      </c>
      <c r="C142">
        <f>IF(D142=TRUE,"参加・体験・実践型の各種講習会の実施","")</f>
      </c>
      <c r="D142" t="b">
        <v>0</v>
      </c>
    </row>
    <row r="143" spans="2:4" ht="13.5">
      <c r="B143">
        <f t="shared" si="7"/>
      </c>
      <c r="C143">
        <f>IF(D143=TRUE,"社有車へのドライブレコーダー設置・活用","")</f>
      </c>
      <c r="D143" t="b">
        <v>0</v>
      </c>
    </row>
    <row r="144" spans="2:4" ht="13.5" hidden="1">
      <c r="B144">
        <f t="shared" si="7"/>
      </c>
      <c r="C144" s="2"/>
      <c r="D144" t="b">
        <v>0</v>
      </c>
    </row>
    <row r="145" spans="2:4" ht="13.5" hidden="1">
      <c r="B145">
        <f t="shared" si="7"/>
      </c>
      <c r="D145" t="b">
        <v>0</v>
      </c>
    </row>
    <row r="146" spans="2:4" ht="13.5">
      <c r="B146">
        <f>IF(D146=TRUE,"B-3","")</f>
      </c>
      <c r="C146">
        <f>IF(D146=TRUE,"店内放送等による顧客に対する交通安全の呼びかけ","")</f>
      </c>
      <c r="D146" t="b">
        <v>0</v>
      </c>
    </row>
    <row r="147" spans="2:4" ht="13.5">
      <c r="B147">
        <f aca="true" t="shared" si="8" ref="B147:B157">IF(D147=TRUE,"B-3","")</f>
      </c>
      <c r="C147">
        <f>IF(D147=TRUE,"自社製品，名刺等への交通安全シンボルマーク等の印刷","")</f>
      </c>
      <c r="D147" t="b">
        <v>0</v>
      </c>
    </row>
    <row r="148" spans="2:4" ht="13.5">
      <c r="B148">
        <f t="shared" si="8"/>
      </c>
      <c r="C148">
        <f>IF(D148=TRUE,"ハンドルキーパー運動への参加","")</f>
      </c>
      <c r="D148" t="b">
        <v>0</v>
      </c>
    </row>
    <row r="149" spans="2:4" ht="13.5">
      <c r="B149">
        <f t="shared" si="8"/>
      </c>
      <c r="C149">
        <f>IF(D149=TRUE,"明るい服装や反射材の普及促進","")</f>
      </c>
      <c r="D149" t="b">
        <v>0</v>
      </c>
    </row>
    <row r="150" spans="2:4" ht="13.5">
      <c r="B150">
        <f t="shared" si="8"/>
      </c>
      <c r="C150">
        <f>IF(D150=TRUE,"顧客に対する交通安全情報の提供","")</f>
      </c>
      <c r="D150" t="b">
        <v>0</v>
      </c>
    </row>
    <row r="151" spans="2:4" ht="13.5">
      <c r="B151">
        <f t="shared" si="8"/>
      </c>
      <c r="C151">
        <f>IF(D151=TRUE,"反射材等の交通安全グッズコーナーの設置","")</f>
      </c>
      <c r="D151" t="b">
        <v>0</v>
      </c>
    </row>
    <row r="152" spans="2:4" ht="12" customHeight="1">
      <c r="B152">
        <f t="shared" si="8"/>
      </c>
      <c r="C152">
        <f>IF(D152=TRUE,"構内への交通安全掲示板やのぼり旗の設置","")</f>
      </c>
      <c r="D152" t="b">
        <v>0</v>
      </c>
    </row>
    <row r="153" spans="2:4" ht="13.5" hidden="1">
      <c r="B153">
        <f t="shared" si="8"/>
      </c>
      <c r="C153" s="6"/>
      <c r="D153" t="b">
        <v>0</v>
      </c>
    </row>
    <row r="154" spans="2:4" ht="13.5">
      <c r="B154" s="6">
        <f>IF('事業者登録票'!E155="","","B-4")</f>
      </c>
      <c r="C154" s="6">
        <f>IF('事業者登録票'!E155="","",'事業者登録票'!E155)</f>
      </c>
      <c r="D154" t="b">
        <v>0</v>
      </c>
    </row>
    <row r="155" spans="2:4" ht="13.5" hidden="1">
      <c r="B155">
        <f t="shared" si="8"/>
      </c>
      <c r="D155" t="b">
        <v>0</v>
      </c>
    </row>
    <row r="156" spans="2:4" ht="13.5" hidden="1">
      <c r="B156">
        <f t="shared" si="8"/>
      </c>
      <c r="D156" t="b">
        <v>0</v>
      </c>
    </row>
    <row r="157" spans="2:4" ht="13.5" hidden="1">
      <c r="B157">
        <f t="shared" si="8"/>
      </c>
      <c r="C157">
        <f>IF(D157=TRUE,"C-1 事務所付近における侵入盗，車上狙い等の犯罪被害を防止","")</f>
      </c>
      <c r="D157" t="b">
        <v>0</v>
      </c>
    </row>
    <row r="158" spans="2:4" ht="13.5">
      <c r="B158">
        <f>IF(D158=TRUE,"C-1","")</f>
      </c>
      <c r="C158">
        <f>IF(D158=TRUE,"交通安全施設の整備・清掃","")</f>
      </c>
      <c r="D158" t="b">
        <v>0</v>
      </c>
    </row>
    <row r="159" spans="2:4" ht="13.5">
      <c r="B159">
        <f>IF(D159=TRUE,"C-1","")</f>
      </c>
      <c r="C159">
        <f>IF(D159=TRUE,"自転車通勤者に対する適正駐輪のための補助等の実施","")</f>
      </c>
      <c r="D159" t="b">
        <v>0</v>
      </c>
    </row>
    <row r="160" spans="2:4" ht="13.5">
      <c r="B160">
        <f>IF(D160=TRUE,"C-1","")</f>
      </c>
      <c r="C160">
        <f>IF(D160=TRUE,"顧客向けの駐輪場の設置","")</f>
      </c>
      <c r="D160" t="b">
        <v>0</v>
      </c>
    </row>
    <row r="161" spans="2:4" ht="13.5" hidden="1">
      <c r="B161">
        <f>IF(D161=TRUE,"C-1","")</f>
      </c>
      <c r="D161" t="b">
        <v>0</v>
      </c>
    </row>
    <row r="162" spans="2:4" ht="13.5" hidden="1">
      <c r="B162">
        <f>IF(D162=TRUE,"C-1","")</f>
      </c>
      <c r="D162" t="b">
        <v>0</v>
      </c>
    </row>
    <row r="163" spans="2:4" ht="13.5">
      <c r="B163">
        <f>IF(D163=TRUE,"C-2","")</f>
      </c>
      <c r="C163">
        <f>IF(D163=TRUE,"運行前点検・運行記録の確実な記録等車両の適正管理の実施","")</f>
      </c>
      <c r="D163" t="b">
        <v>0</v>
      </c>
    </row>
    <row r="164" spans="2:4" ht="13.5">
      <c r="B164">
        <f>IF(D164=TRUE,"C-2","")</f>
      </c>
      <c r="C164">
        <f>IF(D164=TRUE,"自動車の安全確保に関する情報の提供","")</f>
      </c>
      <c r="D164" t="b">
        <v>0</v>
      </c>
    </row>
    <row r="165" spans="2:4" ht="13.5">
      <c r="B165">
        <f>IF(D165=TRUE,"C-2","")</f>
      </c>
      <c r="C165">
        <f>IF(D165=TRUE,"自転車通勤者に対する点検整備と保険加入の奨励","")</f>
      </c>
      <c r="D165" t="b">
        <v>0</v>
      </c>
    </row>
    <row r="166" spans="2:4" ht="13.5">
      <c r="B166">
        <f>IF(D166=TRUE,"C-2","")</f>
      </c>
      <c r="C166">
        <f>IF(D166=TRUE,"マイカーの整備不良車排除","")</f>
      </c>
      <c r="D166" t="b">
        <v>0</v>
      </c>
    </row>
    <row r="167" ht="13.5" hidden="1">
      <c r="D167" t="b">
        <v>0</v>
      </c>
    </row>
    <row r="168" spans="2:4" ht="13.5">
      <c r="B168" s="6">
        <f>IF('事業者登録票'!E169="","","C-3")</f>
      </c>
      <c r="C168" s="6">
        <f>IF('事業者登録票'!E169="","",'事業者登録票'!E169)</f>
      </c>
      <c r="D168" t="b">
        <v>0</v>
      </c>
    </row>
  </sheetData>
  <printOptions/>
  <pageMargins left="0.75" right="0.75" top="1" bottom="1" header="0.512" footer="0.512"/>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100"/>
  <sheetViews>
    <sheetView workbookViewId="0" topLeftCell="A1">
      <selection activeCell="A1" sqref="A1"/>
    </sheetView>
  </sheetViews>
  <sheetFormatPr defaultColWidth="9.00390625" defaultRowHeight="13.5"/>
  <cols>
    <col min="1" max="1" width="13.875" style="0" customWidth="1"/>
    <col min="2" max="2" width="62.875" style="0" customWidth="1"/>
  </cols>
  <sheetData>
    <row r="1" ht="13.5">
      <c r="B1" s="36"/>
    </row>
    <row r="7" ht="13.5">
      <c r="A7" s="36"/>
    </row>
    <row r="8" ht="13.5">
      <c r="A8" s="26"/>
    </row>
    <row r="9" ht="13.5">
      <c r="A9" s="26"/>
    </row>
    <row r="10" ht="13.5">
      <c r="A10" s="26"/>
    </row>
    <row r="11" ht="13.5">
      <c r="A11" s="26"/>
    </row>
    <row r="12" ht="13.5">
      <c r="A12" s="26"/>
    </row>
    <row r="13" ht="13.5">
      <c r="A13" s="26"/>
    </row>
    <row r="14" ht="13.5">
      <c r="A14" s="26"/>
    </row>
    <row r="15" ht="13.5">
      <c r="A15" s="26"/>
    </row>
    <row r="16" ht="13.5">
      <c r="A16" s="26"/>
    </row>
    <row r="17" ht="13.5">
      <c r="A17" s="26"/>
    </row>
    <row r="18" ht="13.5">
      <c r="A18" s="26"/>
    </row>
    <row r="19" ht="13.5">
      <c r="A19" s="26"/>
    </row>
    <row r="20" ht="13.5">
      <c r="A20" s="26"/>
    </row>
    <row r="21" ht="13.5">
      <c r="A21" s="26"/>
    </row>
    <row r="22" ht="13.5">
      <c r="A22" s="26"/>
    </row>
    <row r="23" ht="13.5">
      <c r="A23" s="26"/>
    </row>
    <row r="24" ht="13.5">
      <c r="A24" s="26"/>
    </row>
    <row r="25" ht="13.5">
      <c r="A25" s="26"/>
    </row>
    <row r="26" ht="13.5">
      <c r="A26" s="26"/>
    </row>
    <row r="27" ht="13.5">
      <c r="A27" s="26"/>
    </row>
    <row r="28" ht="13.5">
      <c r="A28" s="26"/>
    </row>
    <row r="29" ht="13.5">
      <c r="A29" s="26"/>
    </row>
    <row r="30" ht="13.5">
      <c r="A30" s="26"/>
    </row>
    <row r="31" ht="13.5">
      <c r="A31" s="26"/>
    </row>
    <row r="32" ht="13.5">
      <c r="A32" s="26"/>
    </row>
    <row r="33" ht="13.5">
      <c r="A33" s="26"/>
    </row>
    <row r="34" ht="13.5">
      <c r="A34" s="26"/>
    </row>
    <row r="35" ht="13.5">
      <c r="A35" s="26"/>
    </row>
    <row r="36" ht="13.5">
      <c r="A36" s="26"/>
    </row>
    <row r="37" ht="13.5">
      <c r="A37" s="26"/>
    </row>
    <row r="38" ht="13.5">
      <c r="A38" s="26"/>
    </row>
    <row r="39" ht="13.5">
      <c r="A39" s="26"/>
    </row>
    <row r="40" ht="13.5">
      <c r="A40" s="26"/>
    </row>
    <row r="41" ht="13.5">
      <c r="A41" s="26"/>
    </row>
    <row r="42" ht="13.5">
      <c r="A42" s="26"/>
    </row>
    <row r="43" ht="13.5">
      <c r="A43" s="26"/>
    </row>
    <row r="44" ht="13.5">
      <c r="A44" s="26"/>
    </row>
    <row r="45" ht="13.5">
      <c r="A45" s="26"/>
    </row>
    <row r="46" ht="13.5">
      <c r="A46" s="26"/>
    </row>
    <row r="47" ht="13.5">
      <c r="A47" s="26"/>
    </row>
    <row r="48" ht="13.5">
      <c r="A48" s="26"/>
    </row>
    <row r="49" ht="13.5">
      <c r="A49" s="26"/>
    </row>
    <row r="50" ht="13.5">
      <c r="A50" s="26"/>
    </row>
    <row r="51" ht="13.5">
      <c r="A51" s="26"/>
    </row>
    <row r="52" ht="13.5">
      <c r="A52" s="26"/>
    </row>
    <row r="53" ht="13.5">
      <c r="A53" s="26"/>
    </row>
    <row r="54" ht="13.5">
      <c r="A54" s="26"/>
    </row>
    <row r="55" ht="13.5">
      <c r="A55" s="26"/>
    </row>
    <row r="56" ht="13.5">
      <c r="A56" s="26"/>
    </row>
    <row r="57" ht="13.5">
      <c r="A57" s="26"/>
    </row>
    <row r="58" ht="13.5">
      <c r="A58" s="26"/>
    </row>
    <row r="59" ht="13.5">
      <c r="A59" s="26"/>
    </row>
    <row r="60" ht="13.5">
      <c r="A60" s="26"/>
    </row>
    <row r="61" ht="13.5">
      <c r="A61" s="26"/>
    </row>
    <row r="62" ht="13.5">
      <c r="A62" s="26"/>
    </row>
    <row r="63" ht="13.5">
      <c r="A63" s="26"/>
    </row>
    <row r="64" ht="13.5">
      <c r="A64" s="26"/>
    </row>
    <row r="65" ht="13.5">
      <c r="A65" s="26"/>
    </row>
    <row r="66" ht="13.5">
      <c r="A66" s="26"/>
    </row>
    <row r="67" ht="13.5">
      <c r="A67" s="26"/>
    </row>
    <row r="68" ht="13.5">
      <c r="A68" s="26"/>
    </row>
    <row r="69" ht="13.5">
      <c r="A69" s="26"/>
    </row>
    <row r="70" ht="13.5">
      <c r="A70" s="26"/>
    </row>
    <row r="71" ht="13.5">
      <c r="A71" s="26"/>
    </row>
    <row r="72" ht="13.5">
      <c r="A72" s="26"/>
    </row>
    <row r="73" ht="13.5">
      <c r="A73" s="26"/>
    </row>
    <row r="74" ht="13.5">
      <c r="A74" s="26"/>
    </row>
    <row r="75" ht="13.5">
      <c r="A75" s="26"/>
    </row>
    <row r="76" ht="13.5">
      <c r="A76" s="26"/>
    </row>
    <row r="77" ht="13.5">
      <c r="A77" s="26"/>
    </row>
    <row r="78" ht="13.5">
      <c r="A78" s="26"/>
    </row>
    <row r="79" ht="13.5">
      <c r="A79" s="26"/>
    </row>
    <row r="80" ht="13.5">
      <c r="A80" s="26"/>
    </row>
    <row r="81" ht="13.5">
      <c r="A81" s="26"/>
    </row>
    <row r="82" ht="13.5">
      <c r="A82" s="26"/>
    </row>
    <row r="83" ht="13.5">
      <c r="A83" s="26"/>
    </row>
    <row r="84" ht="13.5">
      <c r="A84" s="26"/>
    </row>
    <row r="85" ht="13.5">
      <c r="A85" s="26"/>
    </row>
    <row r="86" ht="13.5">
      <c r="A86" s="26"/>
    </row>
    <row r="87" ht="13.5">
      <c r="A87" s="26"/>
    </row>
    <row r="88" ht="13.5">
      <c r="A88" s="26"/>
    </row>
    <row r="89" ht="13.5">
      <c r="A89" s="26"/>
    </row>
    <row r="90" ht="13.5">
      <c r="A90" s="26"/>
    </row>
    <row r="91" ht="13.5">
      <c r="A91" s="26"/>
    </row>
    <row r="92" ht="13.5">
      <c r="A92" s="26"/>
    </row>
    <row r="93" ht="13.5">
      <c r="A93" s="26"/>
    </row>
    <row r="94" ht="13.5">
      <c r="A94" s="26"/>
    </row>
    <row r="95" ht="13.5">
      <c r="A95" s="26"/>
    </row>
    <row r="96" ht="13.5">
      <c r="A96" s="26"/>
    </row>
    <row r="97" ht="13.5">
      <c r="A97" s="26"/>
    </row>
    <row r="98" ht="13.5">
      <c r="A98" s="26"/>
    </row>
    <row r="99" ht="13.5">
      <c r="A99" s="26"/>
    </row>
    <row r="100" ht="13.5">
      <c r="A100" s="26"/>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h1344</dc:creator>
  <cp:keywords/>
  <dc:description/>
  <cp:lastModifiedBy>広島県</cp:lastModifiedBy>
  <cp:lastPrinted>2009-05-19T08:31:34Z</cp:lastPrinted>
  <dcterms:created xsi:type="dcterms:W3CDTF">2009-01-22T04:08:13Z</dcterms:created>
  <dcterms:modified xsi:type="dcterms:W3CDTF">2010-01-12T09:22:33Z</dcterms:modified>
  <cp:category/>
  <cp:version/>
  <cp:contentType/>
  <cp:contentStatus/>
</cp:coreProperties>
</file>